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agig365.sharepoint.com/sites/VictorianAccessArrangement2023-28/Shared Documents/Final Plan/AGN Revisions to Final Plan - GSR Response/"/>
    </mc:Choice>
  </mc:AlternateContent>
  <xr:revisionPtr revIDLastSave="3" documentId="13_ncr:1_{77AF2680-93E9-4B7A-B48B-B3509F0973EA}" xr6:coauthVersionLast="47" xr6:coauthVersionMax="47" xr10:uidLastSave="{C1AF0C7D-D555-4B34-BDB2-9DBCFA8F3F50}"/>
  <bookViews>
    <workbookView xWindow="28680" yWindow="-9450" windowWidth="29040" windowHeight="17640" xr2:uid="{00000000-000D-0000-FFFF-FFFF00000000}"/>
  </bookViews>
  <sheets>
    <sheet name="Cover" sheetId="21" r:id="rId1"/>
    <sheet name="GSR Input-Output" sheetId="22" r:id="rId2"/>
    <sheet name="ACIL Input-Out Interface" sheetId="16" r:id="rId3"/>
    <sheet name="NSP Inputs" sheetId="19" r:id="rId4"/>
    <sheet name="Mains Services Depreciation" sheetId="2" r:id="rId5"/>
    <sheet name="Capex-Other Depreciation" sheetId="8" r:id="rId6"/>
    <sheet name="Opex " sheetId="18" r:id="rId7"/>
    <sheet name="Demand and Revenue" sheetId="15" r:id="rId8"/>
    <sheet name="Building Block" sheetId="9" r:id="rId9"/>
    <sheet name="Depreciation Graphs" sheetId="11" r:id="rId10"/>
    <sheet name="RAB Graphs" sheetId="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'[1]AUST SUM'!#REF!</definedName>
    <definedName name="\B">[2]Main!#REF!</definedName>
    <definedName name="\C">'[1]AUST SUM'!#REF!</definedName>
    <definedName name="\E">[3]IndustProdn!#REF!</definedName>
    <definedName name="\GP">[3]IndustProdn!#REF!</definedName>
    <definedName name="\I">'[4]Wage Aggrements'!#REF!</definedName>
    <definedName name="\IP">[3]IndustProdn!#REF!</definedName>
    <definedName name="\N">'[1]AUST SUM'!#REF!</definedName>
    <definedName name="\O">'[1]AUST SUM'!#REF!</definedName>
    <definedName name="\P">[5]REXP!#REF!</definedName>
    <definedName name="\PR">[3]IndustProdn!#REF!</definedName>
    <definedName name="\Q">'[1]AUST SUM'!#REF!</definedName>
    <definedName name="\R">'[4]Wage Aggrements'!#REF!</definedName>
    <definedName name="\S">'[1]AUST SUM'!#REF!</definedName>
    <definedName name="\T">'[1]AUST SUM'!#REF!</definedName>
    <definedName name="\V">'[1]AUST SUM'!#REF!</definedName>
    <definedName name="\W">'[1]AUST SUM'!#REF!</definedName>
    <definedName name="\Z">#REF!</definedName>
    <definedName name="__123Graph_A" hidden="1">[6]SECTORS!$BP$16:$BP$33</definedName>
    <definedName name="__123Graph_CWH2" hidden="1">[6]SECTORS!$CD$33:$CD$71</definedName>
    <definedName name="__123Graph_CWH3" hidden="1">[6]SECTORS!$CH$33:$CH$71</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[7]NSW!$AZ$5:$AZ$26</definedName>
    <definedName name="_157__123Graph_ACHART_68" hidden="1">[1]TAS!$AG$5:$AG$26</definedName>
    <definedName name="_158__123Graph_ACHART_69" hidden="1">[7]NSW!$AG$5:$AG$26</definedName>
    <definedName name="_164__123Graph_ACHART_6" hidden="1">[1]VIC!$S$5:$S$26</definedName>
    <definedName name="_165__123Graph_ACHART_62" hidden="1">[1]ACT!$BA$7:$BA$26</definedName>
    <definedName name="_166__123Graph_ACHART_66" hidden="1">[7]NSW!$AZ$5:$AZ$26</definedName>
    <definedName name="_167__123Graph_ACHART_68" hidden="1">[1]TAS!$AG$5:$AG$26</definedName>
    <definedName name="_168__123Graph_ACHART_69" hidden="1">[7]NSW!$AG$5:$AG$26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hidden="1">[8]charts!#REF!</definedName>
    <definedName name="_215__123Graph_ACHART_9" hidden="1">[1]VIC!$BC$5:$BC$26</definedName>
    <definedName name="_223__123Graph_BCHART_1" hidden="1">[8]charts!#REF!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hidden="1">[1]VIC!#REF!</definedName>
    <definedName name="_258__123Graph_BCHART_15" hidden="1">[1]VIC!$AG$6:$AG$26</definedName>
    <definedName name="_259__123Graph_BCHART_16" hidden="1">[1]VIC!$BE$5:$BE$26</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[7]NSW!$BE$5:$BE$26</definedName>
    <definedName name="_335__123Graph_BCHART_68" hidden="1">[1]TAS!$AN$5:$AN$26</definedName>
    <definedName name="_336__123Graph_BCHART_69" hidden="1">[7]NSW!$AN$5:$AN$26</definedName>
    <definedName name="_338__123Graph_BCHART_5" hidden="1">[1]VIC!$U$5:$U$26</definedName>
    <definedName name="_353__123Graph_BCHART_6" hidden="1">[1]VIC!$V$5:$V$26</definedName>
    <definedName name="_354__123Graph_BCHART_62" hidden="1">[1]ACT!$BB$7:$BB$26</definedName>
    <definedName name="_354__123Graph_BCHART_7" hidden="1">[1]VIC!#REF!</definedName>
    <definedName name="_355__123Graph_BCHART_66" hidden="1">[7]NSW!$BE$5:$BE$26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[7]NSW!$AN$5:$AN$26</definedName>
    <definedName name="_374__123Graph_BCHART_8"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hidden="1">[8]charts!#REF!</definedName>
    <definedName name="_397__123Graph_BCHART_8" hidden="1">[1]VIC!#REF!</definedName>
    <definedName name="_404__123Graph_CCHART_10" hidden="1">[8]charts!#REF!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hidden="1">[8]charts!#REF!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hidden="1">[8]charts!#REF!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hidden="1">[8]charts!#REF!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hidden="1">[8]charts!#REF!</definedName>
    <definedName name="_461__123Graph_CCHART_5" hidden="1">[8]charts!#REF!</definedName>
    <definedName name="_463__123Graph_CCHART_2" hidden="1">[1]VIC!$AW$9:$AW$26</definedName>
    <definedName name="_469__123Graph_CCHART_6" hidden="1">[8]charts!#REF!</definedName>
    <definedName name="_470__123Graph_CCHART_62" hidden="1">[1]ACT!$BD$7:$BD$26</definedName>
    <definedName name="_471__123Graph_CCHART_3" hidden="1">[8]charts!#REF!</definedName>
    <definedName name="_471__123Graph_CCHART_66" hidden="1">[7]NSW!$BG$5:$BG$26</definedName>
    <definedName name="_472__123Graph_CCHART_68" hidden="1">[1]TAS!$AU$5:$AU$26</definedName>
    <definedName name="_473__123Graph_CCHART_69" hidden="1">[7]NSW!$AX$5:$AX$26</definedName>
    <definedName name="_479__123Graph_CCHART_4" hidden="1">[8]charts!#REF!</definedName>
    <definedName name="_481__123Graph_CCHART_7" hidden="1">[8]charts!#REF!</definedName>
    <definedName name="_482__123Graph_CCHART_70" hidden="1">[1]ACT!$P$5:$P$26</definedName>
    <definedName name="_487__123Graph_CCHART_5" hidden="1">[8]charts!#REF!</definedName>
    <definedName name="_490__123Graph_CCHART_8" hidden="1">[8]charts!#REF!</definedName>
    <definedName name="_495__123Graph_CCHART_6" hidden="1">[8]charts!#REF!</definedName>
    <definedName name="_496__123Graph_CCHART_62" hidden="1">[1]ACT!$BD$7:$BD$26</definedName>
    <definedName name="_497__123Graph_CCHART_66" hidden="1">[7]NSW!$BG$5:$BG$26</definedName>
    <definedName name="_498__123Graph_CCHART_68" hidden="1">[1]TAS!$AU$5:$AU$26</definedName>
    <definedName name="_498__123Graph_CCHART_9" hidden="1">[8]charts!#REF!</definedName>
    <definedName name="_499__123Graph_CCHART_69" hidden="1">[7]NSW!$AX$5:$AX$26</definedName>
    <definedName name="_499__123Graph_DCHART_1" hidden="1">[1]VIC!$W$9:$W$26</definedName>
    <definedName name="_507__123Graph_CCHART_7" hidden="1">[8]charts!#REF!</definedName>
    <definedName name="_507__123Graph_DCHART_10" hidden="1">[8]charts!#REF!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[7]NSW!$BI$5:$BI$26</definedName>
    <definedName name="_513__123Graph_DCHART_68" hidden="1">[1]TAS!$AW$5:$AW$26</definedName>
    <definedName name="_514__123Graph_DCHART_70" hidden="1">[1]ACT!$R$5:$R$26</definedName>
    <definedName name="_516__123Graph_CCHART_8" hidden="1">[8]charts!#REF!</definedName>
    <definedName name="_522__123Graph_ECHART_10" hidden="1">[8]charts!#REF!</definedName>
    <definedName name="_523__123Graph_ECHART_11" hidden="1">[1]VIC!$BO$5:$BO$26</definedName>
    <definedName name="_524__123Graph_CCHART_9" hidden="1">[8]charts!#REF!</definedName>
    <definedName name="_524__123Graph_ECHART_2" hidden="1">[1]VIC!$AN$9:$AN$26</definedName>
    <definedName name="_525__123Graph_DCHART_1" hidden="1">[1]VIC!$W$9:$W$26</definedName>
    <definedName name="_525__123Graph_ECHART_66" hidden="1">[7]NSW!$BO$5:$BO$26</definedName>
    <definedName name="_526__123Graph_ECHART_68" hidden="1">[1]TAS!$AX$5:$AX$26</definedName>
    <definedName name="_533__123Graph_DCHART_10" hidden="1">[8]charts!#REF!</definedName>
    <definedName name="_534__123Graph_DCHART_11" hidden="1">[1]VIC!$BI$5:$BI$26</definedName>
    <definedName name="_534__123Graph_FCHART_10" hidden="1">[8]charts!#REF!</definedName>
    <definedName name="_535__123Graph_DCHART_13" hidden="1">[1]VIC!$B$9:$B$26</definedName>
    <definedName name="_536__123Graph_DCHART_16" hidden="1">[1]VIC!$BI$5:$BI$26</definedName>
    <definedName name="_537__123Graph_DCHART_2" hidden="1">[1]VIC!$AG$9:$AG$26</definedName>
    <definedName name="_538__123Graph_DCHART_66" hidden="1">[7]NSW!$BI$5:$BI$26</definedName>
    <definedName name="_539__123Graph_DCHART_68" hidden="1">[1]TAS!$AW$5:$AW$26</definedName>
    <definedName name="_540__123Graph_DCHART_70" hidden="1">[1]ACT!$R$5:$R$26</definedName>
    <definedName name="_548__123Graph_ECHART_10" hidden="1">[8]charts!#REF!</definedName>
    <definedName name="_548__123Graph_XCHART_10" hidden="1">[1]VIC!$A$5:$A$26</definedName>
    <definedName name="_549__123Graph_ECHART_11" hidden="1">[1]VIC!$BO$5:$BO$26</definedName>
    <definedName name="_550__123Graph_ECHART_2" hidden="1">[1]VIC!$AN$9:$AN$26</definedName>
    <definedName name="_551__123Graph_ECHART_66" hidden="1">[7]NSW!$BO$5:$BO$26</definedName>
    <definedName name="_552__123Graph_ECHART_68" hidden="1">[1]TAS!$AX$5:$AX$26</definedName>
    <definedName name="_560__123Graph_FCHART_10" hidden="1">[8]charts!#REF!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Fill" hidden="1">#REF!</definedName>
    <definedName name="AccelDepCapex">'Mains Services Depreciation'!$S$112:$S$189</definedName>
    <definedName name="ACTMATcurrent">#REF!</definedName>
    <definedName name="ACTqtrlyconstant">#REF!</definedName>
    <definedName name="ACTqtrlycurrent">#REF!</definedName>
    <definedName name="AllOtherCapex">'Capex-Other Depreciation'!$H$11:$CB$11</definedName>
    <definedName name="AUSTMATcurrent">#REF!</definedName>
    <definedName name="AUSTqtrlyconstant">#REF!</definedName>
    <definedName name="AUSTqtrlycurrent">#REF!</definedName>
    <definedName name="BYGENDER">#REF!</definedName>
    <definedName name="BYINDUSTRY">#REF!</definedName>
    <definedName name="CapexVF">'Mains Services Depreciation'!$T$4:$CS$4</definedName>
    <definedName name="CHECKqtrlycurrent">#REF!</definedName>
    <definedName name="COMP">[7]Investments!$C$8:$FF$80</definedName>
    <definedName name="CompCapex">'Mains Services Depreciation'!$H$112:$H$189</definedName>
    <definedName name="CONT">[9]PCE!#REF!</definedName>
    <definedName name="DATES">#REF!</definedName>
    <definedName name="e">'[1]AUST SUM'!#REF!</definedName>
    <definedName name="infn">'[10]AWOTE Table'!$A$1:$I$57</definedName>
    <definedName name="interest">'[11]LTF Tables 1'!#REF!</definedName>
    <definedName name="KSTOCK">[5]REXP!#REF!</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NSWMATconstant">#REF!</definedName>
    <definedName name="NSWMATcurrent">#REF!</definedName>
    <definedName name="NSWqtrlyconstant">#REF!</definedName>
    <definedName name="NSWqtrlycurrent">#REF!</definedName>
    <definedName name="NTMATcurrent">#REF!</definedName>
    <definedName name="NTqtrlyconstant">#REF!</definedName>
    <definedName name="NTqtrlycurrent">#REF!</definedName>
    <definedName name="PAGE1">#REF!</definedName>
    <definedName name="PAGE2">#REF!</definedName>
    <definedName name="PBI">[2]Investments!#REF!</definedName>
    <definedName name="PCE">[9]PCE!#REF!</definedName>
    <definedName name="PCOMP">[2]Investments!#REF!</definedName>
    <definedName name="PCONT">[5]REXP!#REF!</definedName>
    <definedName name="PMAIN">[2]Investments!#REF!</definedName>
    <definedName name="PPEXP">[5]REXP!#REF!</definedName>
    <definedName name="PREXP">[5]REXP!#REF!</definedName>
    <definedName name="PVEXP">[5]REXP!#REF!</definedName>
    <definedName name="QLDMATconstant">#REF!</definedName>
    <definedName name="QLDMATcurrent">#REF!</definedName>
    <definedName name="QLDqtrlyconstant">#REF!</definedName>
    <definedName name="QLDqtrlycurrent">#REF!</definedName>
    <definedName name="RANGE1">#REF!</definedName>
    <definedName name="RDW">[7]Annual!$J$3:$K$46</definedName>
    <definedName name="REQP">[7]Annual!$N$4:$O$46</definedName>
    <definedName name="REXP">[7]Annual!$B$7:$Y$49</definedName>
    <definedName name="RFORE">[7]Annual!$A$20:$Y$38</definedName>
    <definedName name="RGC">[7]Annual!$D$3:$E$46</definedName>
    <definedName name="RGDP">[7]Annual!#REF!</definedName>
    <definedName name="RGI">[7]Annual!$F$3:$G$46</definedName>
    <definedName name="RGNE">[7]Annual!#REF!</definedName>
    <definedName name="RGT">[7]Annual!$H$3:$I$46</definedName>
    <definedName name="RIMP">[7]Annual!#REF!</definedName>
    <definedName name="RNDW">[7]Annual!$L$3:$M$46</definedName>
    <definedName name="RPCE">[7]Annual!$B$3:$C$46</definedName>
    <definedName name="RPI">[7]Annual!$V$3:$W$46</definedName>
    <definedName name="RTREX">[7]Annual!$T$3:$U$46</definedName>
    <definedName name="RXTNL">[7]Annual!#REF!</definedName>
    <definedName name="SAMATconstant">'[12]SA - Non-Res'!#REF!</definedName>
    <definedName name="SAMATcurrent">'[12]SA - Non-Res'!#REF!</definedName>
    <definedName name="SAqtrlyconstant">'[12]SA - Non-Res'!#REF!</definedName>
    <definedName name="SAqtrlycurrent">'[12]SA - Non-Res'!#REF!</definedName>
    <definedName name="solver_adj" localSheetId="2" hidden="1">'ACIL Input-Out Interface'!$C$32</definedName>
    <definedName name="solver_cvg" localSheetId="2" hidden="1">0.0001</definedName>
    <definedName name="solver_drv" localSheetId="2" hidden="1">2</definedName>
    <definedName name="solver_eng" localSheetId="2" hidden="1">3</definedName>
    <definedName name="solver_est" localSheetId="2" hidden="1">1</definedName>
    <definedName name="solver_itr" localSheetId="2" hidden="1">2147483647</definedName>
    <definedName name="solver_lhs1" localSheetId="2" hidden="1">'ACIL Input-Out Interface'!$C$32</definedName>
    <definedName name="solver_lhs2" localSheetId="2" hidden="1">'ACIL Input-Out Interface'!$C$32</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2</definedName>
    <definedName name="solver_nwt" localSheetId="2" hidden="1">1</definedName>
    <definedName name="solver_opt" localSheetId="2" hidden="1">'ACIL Input-Out Interface'!$D$32</definedName>
    <definedName name="solver_pre" localSheetId="2" hidden="1">0.000001</definedName>
    <definedName name="solver_rbv" localSheetId="2" hidden="1">2</definedName>
    <definedName name="solver_rel1" localSheetId="2" hidden="1">1</definedName>
    <definedName name="solver_rel2" localSheetId="2" hidden="1">3</definedName>
    <definedName name="solver_rhs1" localSheetId="2" hidden="1">0.35</definedName>
    <definedName name="solver_rhs2" localSheetId="2" hidden="1">0.0000001</definedName>
    <definedName name="solver_rlx" localSheetId="2" hidden="1">2</definedName>
    <definedName name="solver_rsd" localSheetId="2" hidden="1">0</definedName>
    <definedName name="solver_scl" localSheetId="2" hidden="1">2</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val" localSheetId="2" hidden="1">0</definedName>
    <definedName name="solver_ver" localSheetId="2" hidden="1">3</definedName>
    <definedName name="Table2">[7]Investments!$C$8</definedName>
    <definedName name="TableTopLeft">[7]Annual!#REF!</definedName>
    <definedName name="TASMATcurrent">#REF!</definedName>
    <definedName name="TASqtrlyconstant">#REF!</definedName>
    <definedName name="TASqtrlycurrent">#REF!</definedName>
    <definedName name="TOT">[9]PCE!#REF!</definedName>
    <definedName name="TotalLongCapex">'Capex-Other Depreciation'!$C$9:$CB$9</definedName>
    <definedName name="TotalStateSummaryqtrlyconstant">#REF!</definedName>
    <definedName name="VICMATconstant">#REF!</definedName>
    <definedName name="VICMATcurrent">#REF!</definedName>
    <definedName name="VICqtrlyconstant">#REF!</definedName>
    <definedName name="VICqtrlycurrent">#REF!</definedName>
    <definedName name="WagesnPricesnew">'[1]AUST SUM'!#REF!</definedName>
    <definedName name="WAMATconstant">#REF!</definedName>
    <definedName name="WAMATcurrent">#REF!</definedName>
    <definedName name="WAqtrlyconstant">#REF!</definedName>
    <definedName name="WAqtrlycurrent">#REF!</definedName>
    <definedName name="WHOLE">[7]Annual!$A$3:$Y$47</definedName>
    <definedName name="X">[7]Annual!$B$43:$B$47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6" l="1"/>
  <c r="J74" i="19"/>
  <c r="J75" i="19"/>
  <c r="J76" i="19"/>
  <c r="J77" i="19"/>
  <c r="J78" i="19"/>
  <c r="J79" i="19"/>
  <c r="J80" i="19"/>
  <c r="J81" i="19"/>
  <c r="J82" i="19"/>
  <c r="J83" i="19"/>
  <c r="J84" i="19"/>
  <c r="J85" i="19"/>
  <c r="J86" i="19"/>
  <c r="J87" i="19"/>
  <c r="C3" i="22" l="1"/>
  <c r="H25" i="19" l="1"/>
  <c r="I24" i="19"/>
  <c r="K24" i="19"/>
  <c r="L24" i="19"/>
  <c r="M24" i="19"/>
  <c r="N24" i="19"/>
  <c r="J24" i="19"/>
  <c r="G30" i="16" l="1"/>
  <c r="F30" i="16"/>
  <c r="G32" i="16"/>
  <c r="N59" i="19" l="1"/>
  <c r="M59" i="19"/>
  <c r="L59" i="19"/>
  <c r="K59" i="19"/>
  <c r="J59" i="19"/>
  <c r="D4" i="15" l="1"/>
  <c r="C302" i="15" l="1"/>
  <c r="D302" i="15"/>
  <c r="E302" i="15"/>
  <c r="F302" i="15"/>
  <c r="G302" i="15"/>
  <c r="H302" i="15"/>
  <c r="I302" i="15"/>
  <c r="D134" i="15" s="1"/>
  <c r="J302" i="15"/>
  <c r="E134" i="15" s="1"/>
  <c r="K302" i="15"/>
  <c r="F134" i="15" s="1"/>
  <c r="L302" i="15"/>
  <c r="G134" i="15" s="1"/>
  <c r="M302" i="15"/>
  <c r="H134" i="15" s="1"/>
  <c r="N302" i="15"/>
  <c r="I134" i="15" s="1"/>
  <c r="C303" i="15"/>
  <c r="D303" i="15"/>
  <c r="E303" i="15"/>
  <c r="F303" i="15"/>
  <c r="G303" i="15"/>
  <c r="H303" i="15"/>
  <c r="I303" i="15"/>
  <c r="D135" i="15" s="1"/>
  <c r="J303" i="15"/>
  <c r="E135" i="15" s="1"/>
  <c r="K303" i="15"/>
  <c r="F135" i="15" s="1"/>
  <c r="L303" i="15"/>
  <c r="G135" i="15" s="1"/>
  <c r="M303" i="15"/>
  <c r="H135" i="15" s="1"/>
  <c r="N303" i="15"/>
  <c r="I135" i="15" s="1"/>
  <c r="C304" i="15"/>
  <c r="D304" i="15"/>
  <c r="E304" i="15"/>
  <c r="F304" i="15"/>
  <c r="G304" i="15"/>
  <c r="H304" i="15"/>
  <c r="I304" i="15"/>
  <c r="D136" i="15" s="1"/>
  <c r="J304" i="15"/>
  <c r="E136" i="15" s="1"/>
  <c r="K304" i="15"/>
  <c r="F136" i="15" s="1"/>
  <c r="L304" i="15"/>
  <c r="G136" i="15" s="1"/>
  <c r="M304" i="15"/>
  <c r="H136" i="15" s="1"/>
  <c r="N304" i="15"/>
  <c r="I136" i="15" s="1"/>
  <c r="C305" i="15"/>
  <c r="D305" i="15"/>
  <c r="E305" i="15"/>
  <c r="F305" i="15"/>
  <c r="G305" i="15"/>
  <c r="H305" i="15"/>
  <c r="I305" i="15"/>
  <c r="J305" i="15"/>
  <c r="K305" i="15"/>
  <c r="L305" i="15"/>
  <c r="M305" i="15"/>
  <c r="N305" i="15"/>
  <c r="C306" i="15"/>
  <c r="D118" i="15" s="1"/>
  <c r="D306" i="15"/>
  <c r="E118" i="15" s="1"/>
  <c r="E306" i="15"/>
  <c r="F118" i="15" s="1"/>
  <c r="F306" i="15"/>
  <c r="G118" i="15" s="1"/>
  <c r="G306" i="15"/>
  <c r="H118" i="15" s="1"/>
  <c r="H306" i="15"/>
  <c r="I118" i="15" s="1"/>
  <c r="I306" i="15"/>
  <c r="J306" i="15"/>
  <c r="K306" i="15"/>
  <c r="L306" i="15"/>
  <c r="M306" i="15"/>
  <c r="N306" i="15"/>
  <c r="C307" i="15"/>
  <c r="D307" i="15"/>
  <c r="E307" i="15"/>
  <c r="F307" i="15"/>
  <c r="G307" i="15"/>
  <c r="H307" i="15"/>
  <c r="I307" i="15"/>
  <c r="D137" i="15" s="1"/>
  <c r="J307" i="15"/>
  <c r="E137" i="15" s="1"/>
  <c r="K307" i="15"/>
  <c r="F137" i="15" s="1"/>
  <c r="L307" i="15"/>
  <c r="G137" i="15" s="1"/>
  <c r="M307" i="15"/>
  <c r="H137" i="15" s="1"/>
  <c r="N307" i="15"/>
  <c r="I137" i="15" s="1"/>
  <c r="C308" i="15"/>
  <c r="D308" i="15"/>
  <c r="E308" i="15"/>
  <c r="F308" i="15"/>
  <c r="G308" i="15"/>
  <c r="H308" i="15"/>
  <c r="I308" i="15"/>
  <c r="D138" i="15" s="1"/>
  <c r="J308" i="15"/>
  <c r="E138" i="15" s="1"/>
  <c r="K308" i="15"/>
  <c r="F138" i="15" s="1"/>
  <c r="L308" i="15"/>
  <c r="G138" i="15" s="1"/>
  <c r="M308" i="15"/>
  <c r="H138" i="15" s="1"/>
  <c r="N308" i="15"/>
  <c r="I138" i="15" s="1"/>
  <c r="C309" i="15"/>
  <c r="D309" i="15"/>
  <c r="E309" i="15"/>
  <c r="F309" i="15"/>
  <c r="G309" i="15"/>
  <c r="H309" i="15"/>
  <c r="I309" i="15"/>
  <c r="D139" i="15" s="1"/>
  <c r="J309" i="15"/>
  <c r="E139" i="15" s="1"/>
  <c r="K309" i="15"/>
  <c r="F139" i="15" s="1"/>
  <c r="L309" i="15"/>
  <c r="G139" i="15" s="1"/>
  <c r="M309" i="15"/>
  <c r="H139" i="15" s="1"/>
  <c r="N309" i="15"/>
  <c r="I139" i="15" s="1"/>
  <c r="C310" i="15"/>
  <c r="D310" i="15"/>
  <c r="E310" i="15"/>
  <c r="F310" i="15"/>
  <c r="G310" i="15"/>
  <c r="H310" i="15"/>
  <c r="I310" i="15"/>
  <c r="J310" i="15"/>
  <c r="K310" i="15"/>
  <c r="L310" i="15"/>
  <c r="M310" i="15"/>
  <c r="N310" i="15"/>
  <c r="C311" i="15"/>
  <c r="D119" i="15" s="1"/>
  <c r="D311" i="15"/>
  <c r="E119" i="15" s="1"/>
  <c r="E311" i="15"/>
  <c r="F119" i="15" s="1"/>
  <c r="F311" i="15"/>
  <c r="G119" i="15" s="1"/>
  <c r="G311" i="15"/>
  <c r="H119" i="15" s="1"/>
  <c r="H311" i="15"/>
  <c r="I119" i="15" s="1"/>
  <c r="I311" i="15"/>
  <c r="J311" i="15"/>
  <c r="K311" i="15"/>
  <c r="L311" i="15"/>
  <c r="M311" i="15"/>
  <c r="N311" i="15"/>
  <c r="C312" i="15"/>
  <c r="D312" i="15"/>
  <c r="E312" i="15"/>
  <c r="F312" i="15"/>
  <c r="G312" i="15"/>
  <c r="H312" i="15"/>
  <c r="I312" i="15"/>
  <c r="D140" i="15" s="1"/>
  <c r="J312" i="15"/>
  <c r="E140" i="15" s="1"/>
  <c r="K312" i="15"/>
  <c r="F140" i="15" s="1"/>
  <c r="L312" i="15"/>
  <c r="G140" i="15" s="1"/>
  <c r="M312" i="15"/>
  <c r="H140" i="15" s="1"/>
  <c r="N312" i="15"/>
  <c r="I140" i="15" s="1"/>
  <c r="C313" i="15"/>
  <c r="D313" i="15"/>
  <c r="E313" i="15"/>
  <c r="F313" i="15"/>
  <c r="G313" i="15"/>
  <c r="H313" i="15"/>
  <c r="I313" i="15"/>
  <c r="D141" i="15" s="1"/>
  <c r="J313" i="15"/>
  <c r="E141" i="15" s="1"/>
  <c r="K313" i="15"/>
  <c r="F141" i="15" s="1"/>
  <c r="L313" i="15"/>
  <c r="G141" i="15" s="1"/>
  <c r="M313" i="15"/>
  <c r="H141" i="15" s="1"/>
  <c r="N313" i="15"/>
  <c r="I141" i="15" s="1"/>
  <c r="C314" i="15"/>
  <c r="D314" i="15"/>
  <c r="E314" i="15"/>
  <c r="F314" i="15"/>
  <c r="G314" i="15"/>
  <c r="H314" i="15"/>
  <c r="I314" i="15"/>
  <c r="D142" i="15" s="1"/>
  <c r="J314" i="15"/>
  <c r="E142" i="15" s="1"/>
  <c r="K314" i="15"/>
  <c r="F142" i="15" s="1"/>
  <c r="L314" i="15"/>
  <c r="G142" i="15" s="1"/>
  <c r="M314" i="15"/>
  <c r="H142" i="15" s="1"/>
  <c r="N314" i="15"/>
  <c r="I142" i="15" s="1"/>
  <c r="C315" i="15"/>
  <c r="D315" i="15"/>
  <c r="E315" i="15"/>
  <c r="F315" i="15"/>
  <c r="G315" i="15"/>
  <c r="H315" i="15"/>
  <c r="I315" i="15"/>
  <c r="J315" i="15"/>
  <c r="K315" i="15"/>
  <c r="L315" i="15"/>
  <c r="M315" i="15"/>
  <c r="N315" i="15"/>
  <c r="C316" i="15"/>
  <c r="D120" i="15" s="1"/>
  <c r="D316" i="15"/>
  <c r="E120" i="15" s="1"/>
  <c r="E316" i="15"/>
  <c r="F120" i="15" s="1"/>
  <c r="F316" i="15"/>
  <c r="G120" i="15" s="1"/>
  <c r="G316" i="15"/>
  <c r="H120" i="15" s="1"/>
  <c r="H316" i="15"/>
  <c r="I120" i="15" s="1"/>
  <c r="I316" i="15"/>
  <c r="J316" i="15"/>
  <c r="K316" i="15"/>
  <c r="L316" i="15"/>
  <c r="M316" i="15"/>
  <c r="N316" i="15"/>
  <c r="C317" i="15"/>
  <c r="D317" i="15"/>
  <c r="E317" i="15"/>
  <c r="F317" i="15"/>
  <c r="G317" i="15"/>
  <c r="H317" i="15"/>
  <c r="I317" i="15"/>
  <c r="D143" i="15" s="1"/>
  <c r="J317" i="15"/>
  <c r="E143" i="15" s="1"/>
  <c r="K317" i="15"/>
  <c r="F143" i="15" s="1"/>
  <c r="L317" i="15"/>
  <c r="G143" i="15" s="1"/>
  <c r="M317" i="15"/>
  <c r="H143" i="15" s="1"/>
  <c r="N317" i="15"/>
  <c r="I143" i="15" s="1"/>
  <c r="C318" i="15"/>
  <c r="D318" i="15"/>
  <c r="E318" i="15"/>
  <c r="F318" i="15"/>
  <c r="G318" i="15"/>
  <c r="H318" i="15"/>
  <c r="I318" i="15"/>
  <c r="D144" i="15" s="1"/>
  <c r="J318" i="15"/>
  <c r="E144" i="15" s="1"/>
  <c r="K318" i="15"/>
  <c r="F144" i="15" s="1"/>
  <c r="L318" i="15"/>
  <c r="G144" i="15" s="1"/>
  <c r="M318" i="15"/>
  <c r="H144" i="15" s="1"/>
  <c r="N318" i="15"/>
  <c r="I144" i="15" s="1"/>
  <c r="C319" i="15"/>
  <c r="D319" i="15"/>
  <c r="E319" i="15"/>
  <c r="F319" i="15"/>
  <c r="G319" i="15"/>
  <c r="H319" i="15"/>
  <c r="I319" i="15"/>
  <c r="D145" i="15" s="1"/>
  <c r="J319" i="15"/>
  <c r="E145" i="15" s="1"/>
  <c r="K319" i="15"/>
  <c r="F145" i="15" s="1"/>
  <c r="L319" i="15"/>
  <c r="G145" i="15" s="1"/>
  <c r="M319" i="15"/>
  <c r="H145" i="15" s="1"/>
  <c r="N319" i="15"/>
  <c r="I145" i="15" s="1"/>
  <c r="C320" i="15"/>
  <c r="D320" i="15"/>
  <c r="E320" i="15"/>
  <c r="F320" i="15"/>
  <c r="G320" i="15"/>
  <c r="H320" i="15"/>
  <c r="I320" i="15"/>
  <c r="J320" i="15"/>
  <c r="K320" i="15"/>
  <c r="L320" i="15"/>
  <c r="M320" i="15"/>
  <c r="N320" i="15"/>
  <c r="C321" i="15"/>
  <c r="D123" i="15" s="1"/>
  <c r="D321" i="15"/>
  <c r="E123" i="15" s="1"/>
  <c r="E321" i="15"/>
  <c r="F123" i="15" s="1"/>
  <c r="F321" i="15"/>
  <c r="G123" i="15" s="1"/>
  <c r="G321" i="15"/>
  <c r="H123" i="15" s="1"/>
  <c r="H321" i="15"/>
  <c r="I123" i="15" s="1"/>
  <c r="I321" i="15"/>
  <c r="J321" i="15"/>
  <c r="K321" i="15"/>
  <c r="L321" i="15"/>
  <c r="M321" i="15"/>
  <c r="N321" i="15"/>
  <c r="C322" i="15"/>
  <c r="D322" i="15"/>
  <c r="E322" i="15"/>
  <c r="F322" i="15"/>
  <c r="G322" i="15"/>
  <c r="H322" i="15"/>
  <c r="I322" i="15"/>
  <c r="D155" i="15" s="1"/>
  <c r="J322" i="15"/>
  <c r="E155" i="15" s="1"/>
  <c r="K322" i="15"/>
  <c r="F155" i="15" s="1"/>
  <c r="L322" i="15"/>
  <c r="G155" i="15" s="1"/>
  <c r="M322" i="15"/>
  <c r="H155" i="15" s="1"/>
  <c r="N322" i="15"/>
  <c r="I155" i="15" s="1"/>
  <c r="C323" i="15"/>
  <c r="D323" i="15"/>
  <c r="E323" i="15"/>
  <c r="F323" i="15"/>
  <c r="G323" i="15"/>
  <c r="H323" i="15"/>
  <c r="I323" i="15"/>
  <c r="D156" i="15" s="1"/>
  <c r="J323" i="15"/>
  <c r="E156" i="15" s="1"/>
  <c r="K323" i="15"/>
  <c r="F156" i="15" s="1"/>
  <c r="L323" i="15"/>
  <c r="G156" i="15" s="1"/>
  <c r="M323" i="15"/>
  <c r="H156" i="15" s="1"/>
  <c r="N323" i="15"/>
  <c r="I156" i="15" s="1"/>
  <c r="C324" i="15"/>
  <c r="D324" i="15"/>
  <c r="E324" i="15"/>
  <c r="F324" i="15"/>
  <c r="G324" i="15"/>
  <c r="H324" i="15"/>
  <c r="I324" i="15"/>
  <c r="D157" i="15" s="1"/>
  <c r="J324" i="15"/>
  <c r="E157" i="15" s="1"/>
  <c r="K324" i="15"/>
  <c r="F157" i="15" s="1"/>
  <c r="L324" i="15"/>
  <c r="G157" i="15" s="1"/>
  <c r="M324" i="15"/>
  <c r="H157" i="15" s="1"/>
  <c r="N324" i="15"/>
  <c r="I157" i="15" s="1"/>
  <c r="C325" i="15"/>
  <c r="D325" i="15"/>
  <c r="E325" i="15"/>
  <c r="F325" i="15"/>
  <c r="G325" i="15"/>
  <c r="H325" i="15"/>
  <c r="I325" i="15"/>
  <c r="D158" i="15" s="1"/>
  <c r="J325" i="15"/>
  <c r="E158" i="15" s="1"/>
  <c r="K325" i="15"/>
  <c r="F158" i="15" s="1"/>
  <c r="L325" i="15"/>
  <c r="G158" i="15" s="1"/>
  <c r="M325" i="15"/>
  <c r="H158" i="15" s="1"/>
  <c r="N325" i="15"/>
  <c r="I158" i="15" s="1"/>
  <c r="C326" i="15"/>
  <c r="D326" i="15"/>
  <c r="E326" i="15"/>
  <c r="F326" i="15"/>
  <c r="G326" i="15"/>
  <c r="H326" i="15"/>
  <c r="I326" i="15"/>
  <c r="J326" i="15"/>
  <c r="K326" i="15"/>
  <c r="L326" i="15"/>
  <c r="M326" i="15"/>
  <c r="N326" i="15"/>
  <c r="C327" i="15"/>
  <c r="D124" i="15" s="1"/>
  <c r="D327" i="15"/>
  <c r="E124" i="15" s="1"/>
  <c r="E327" i="15"/>
  <c r="F124" i="15" s="1"/>
  <c r="F327" i="15"/>
  <c r="G124" i="15" s="1"/>
  <c r="G327" i="15"/>
  <c r="H124" i="15" s="1"/>
  <c r="H327" i="15"/>
  <c r="I124" i="15" s="1"/>
  <c r="I327" i="15"/>
  <c r="J327" i="15"/>
  <c r="K327" i="15"/>
  <c r="L327" i="15"/>
  <c r="M327" i="15"/>
  <c r="N327" i="15"/>
  <c r="C328" i="15"/>
  <c r="D328" i="15"/>
  <c r="E328" i="15"/>
  <c r="F328" i="15"/>
  <c r="G328" i="15"/>
  <c r="H328" i="15"/>
  <c r="I328" i="15"/>
  <c r="D159" i="15" s="1"/>
  <c r="J328" i="15"/>
  <c r="E159" i="15" s="1"/>
  <c r="K328" i="15"/>
  <c r="F159" i="15" s="1"/>
  <c r="L328" i="15"/>
  <c r="G159" i="15" s="1"/>
  <c r="M328" i="15"/>
  <c r="H159" i="15" s="1"/>
  <c r="N328" i="15"/>
  <c r="I159" i="15" s="1"/>
  <c r="C329" i="15"/>
  <c r="D329" i="15"/>
  <c r="E329" i="15"/>
  <c r="F329" i="15"/>
  <c r="G329" i="15"/>
  <c r="H329" i="15"/>
  <c r="I329" i="15"/>
  <c r="D160" i="15" s="1"/>
  <c r="J329" i="15"/>
  <c r="E160" i="15" s="1"/>
  <c r="K329" i="15"/>
  <c r="F160" i="15" s="1"/>
  <c r="L329" i="15"/>
  <c r="G160" i="15" s="1"/>
  <c r="M329" i="15"/>
  <c r="H160" i="15" s="1"/>
  <c r="N329" i="15"/>
  <c r="I160" i="15" s="1"/>
  <c r="C330" i="15"/>
  <c r="D330" i="15"/>
  <c r="E330" i="15"/>
  <c r="F330" i="15"/>
  <c r="G330" i="15"/>
  <c r="H330" i="15"/>
  <c r="I330" i="15"/>
  <c r="D161" i="15" s="1"/>
  <c r="J330" i="15"/>
  <c r="E161" i="15" s="1"/>
  <c r="K330" i="15"/>
  <c r="F161" i="15" s="1"/>
  <c r="L330" i="15"/>
  <c r="G161" i="15" s="1"/>
  <c r="M330" i="15"/>
  <c r="H161" i="15" s="1"/>
  <c r="N330" i="15"/>
  <c r="I161" i="15" s="1"/>
  <c r="C331" i="15"/>
  <c r="D331" i="15"/>
  <c r="E331" i="15"/>
  <c r="F331" i="15"/>
  <c r="G331" i="15"/>
  <c r="H331" i="15"/>
  <c r="I331" i="15"/>
  <c r="D162" i="15" s="1"/>
  <c r="J331" i="15"/>
  <c r="E162" i="15" s="1"/>
  <c r="K331" i="15"/>
  <c r="F162" i="15" s="1"/>
  <c r="L331" i="15"/>
  <c r="G162" i="15" s="1"/>
  <c r="M331" i="15"/>
  <c r="H162" i="15" s="1"/>
  <c r="N331" i="15"/>
  <c r="I162" i="15" s="1"/>
  <c r="C332" i="15"/>
  <c r="D332" i="15"/>
  <c r="E332" i="15"/>
  <c r="F332" i="15"/>
  <c r="G332" i="15"/>
  <c r="H332" i="15"/>
  <c r="I332" i="15"/>
  <c r="J332" i="15"/>
  <c r="K332" i="15"/>
  <c r="L332" i="15"/>
  <c r="M332" i="15"/>
  <c r="N332" i="15"/>
  <c r="C333" i="15"/>
  <c r="D125" i="15" s="1"/>
  <c r="D333" i="15"/>
  <c r="E125" i="15" s="1"/>
  <c r="E333" i="15"/>
  <c r="F125" i="15" s="1"/>
  <c r="F333" i="15"/>
  <c r="G125" i="15" s="1"/>
  <c r="G333" i="15"/>
  <c r="H125" i="15" s="1"/>
  <c r="H333" i="15"/>
  <c r="I125" i="15" s="1"/>
  <c r="I333" i="15"/>
  <c r="J333" i="15"/>
  <c r="K333" i="15"/>
  <c r="L333" i="15"/>
  <c r="M333" i="15"/>
  <c r="N333" i="15"/>
  <c r="C334" i="15"/>
  <c r="D334" i="15"/>
  <c r="E334" i="15"/>
  <c r="F334" i="15"/>
  <c r="G334" i="15"/>
  <c r="H334" i="15"/>
  <c r="I334" i="15"/>
  <c r="D163" i="15" s="1"/>
  <c r="J334" i="15"/>
  <c r="E163" i="15" s="1"/>
  <c r="K334" i="15"/>
  <c r="F163" i="15" s="1"/>
  <c r="L334" i="15"/>
  <c r="G163" i="15" s="1"/>
  <c r="M334" i="15"/>
  <c r="H163" i="15" s="1"/>
  <c r="N334" i="15"/>
  <c r="I163" i="15" s="1"/>
  <c r="C335" i="15"/>
  <c r="D335" i="15"/>
  <c r="E335" i="15"/>
  <c r="F335" i="15"/>
  <c r="G335" i="15"/>
  <c r="H335" i="15"/>
  <c r="I335" i="15"/>
  <c r="D164" i="15" s="1"/>
  <c r="J335" i="15"/>
  <c r="E164" i="15" s="1"/>
  <c r="K335" i="15"/>
  <c r="F164" i="15" s="1"/>
  <c r="L335" i="15"/>
  <c r="G164" i="15" s="1"/>
  <c r="M335" i="15"/>
  <c r="H164" i="15" s="1"/>
  <c r="N335" i="15"/>
  <c r="I164" i="15" s="1"/>
  <c r="C336" i="15"/>
  <c r="D336" i="15"/>
  <c r="E336" i="15"/>
  <c r="F336" i="15"/>
  <c r="G336" i="15"/>
  <c r="H336" i="15"/>
  <c r="I336" i="15"/>
  <c r="D165" i="15" s="1"/>
  <c r="J336" i="15"/>
  <c r="E165" i="15" s="1"/>
  <c r="K336" i="15"/>
  <c r="F165" i="15" s="1"/>
  <c r="L336" i="15"/>
  <c r="G165" i="15" s="1"/>
  <c r="M336" i="15"/>
  <c r="H165" i="15" s="1"/>
  <c r="N336" i="15"/>
  <c r="I165" i="15" s="1"/>
  <c r="C337" i="15"/>
  <c r="D337" i="15"/>
  <c r="E337" i="15"/>
  <c r="F337" i="15"/>
  <c r="G337" i="15"/>
  <c r="H337" i="15"/>
  <c r="I337" i="15"/>
  <c r="D166" i="15" s="1"/>
  <c r="J337" i="15"/>
  <c r="E166" i="15" s="1"/>
  <c r="K337" i="15"/>
  <c r="F166" i="15" s="1"/>
  <c r="L337" i="15"/>
  <c r="G166" i="15" s="1"/>
  <c r="M337" i="15"/>
  <c r="H166" i="15" s="1"/>
  <c r="N337" i="15"/>
  <c r="I166" i="15" s="1"/>
  <c r="C338" i="15"/>
  <c r="D338" i="15"/>
  <c r="E338" i="15"/>
  <c r="F338" i="15"/>
  <c r="G338" i="15"/>
  <c r="H338" i="15"/>
  <c r="I338" i="15"/>
  <c r="J338" i="15"/>
  <c r="K338" i="15"/>
  <c r="L338" i="15"/>
  <c r="M338" i="15"/>
  <c r="N338" i="15"/>
  <c r="C339" i="15"/>
  <c r="D126" i="15" s="1"/>
  <c r="D339" i="15"/>
  <c r="E126" i="15" s="1"/>
  <c r="E339" i="15"/>
  <c r="F126" i="15" s="1"/>
  <c r="F339" i="15"/>
  <c r="G126" i="15" s="1"/>
  <c r="G339" i="15"/>
  <c r="H126" i="15" s="1"/>
  <c r="H339" i="15"/>
  <c r="I126" i="15" s="1"/>
  <c r="I339" i="15"/>
  <c r="J339" i="15"/>
  <c r="K339" i="15"/>
  <c r="L339" i="15"/>
  <c r="M339" i="15"/>
  <c r="N339" i="15"/>
  <c r="C340" i="15"/>
  <c r="D340" i="15"/>
  <c r="E340" i="15"/>
  <c r="F340" i="15"/>
  <c r="G340" i="15"/>
  <c r="H340" i="15"/>
  <c r="I340" i="15"/>
  <c r="D167" i="15" s="1"/>
  <c r="J340" i="15"/>
  <c r="E167" i="15" s="1"/>
  <c r="K340" i="15"/>
  <c r="F167" i="15" s="1"/>
  <c r="L340" i="15"/>
  <c r="G167" i="15" s="1"/>
  <c r="M340" i="15"/>
  <c r="H167" i="15" s="1"/>
  <c r="N340" i="15"/>
  <c r="I167" i="15" s="1"/>
  <c r="C341" i="15"/>
  <c r="D341" i="15"/>
  <c r="E341" i="15"/>
  <c r="F341" i="15"/>
  <c r="G341" i="15"/>
  <c r="H341" i="15"/>
  <c r="I341" i="15"/>
  <c r="D168" i="15" s="1"/>
  <c r="J341" i="15"/>
  <c r="E168" i="15" s="1"/>
  <c r="K341" i="15"/>
  <c r="F168" i="15" s="1"/>
  <c r="L341" i="15"/>
  <c r="G168" i="15" s="1"/>
  <c r="M341" i="15"/>
  <c r="H168" i="15" s="1"/>
  <c r="N341" i="15"/>
  <c r="I168" i="15" s="1"/>
  <c r="C342" i="15"/>
  <c r="D342" i="15"/>
  <c r="E342" i="15"/>
  <c r="F342" i="15"/>
  <c r="G342" i="15"/>
  <c r="H342" i="15"/>
  <c r="I342" i="15"/>
  <c r="D169" i="15" s="1"/>
  <c r="J342" i="15"/>
  <c r="E169" i="15" s="1"/>
  <c r="K342" i="15"/>
  <c r="F169" i="15" s="1"/>
  <c r="L342" i="15"/>
  <c r="G169" i="15" s="1"/>
  <c r="M342" i="15"/>
  <c r="H169" i="15" s="1"/>
  <c r="N342" i="15"/>
  <c r="I169" i="15" s="1"/>
  <c r="C343" i="15"/>
  <c r="D343" i="15"/>
  <c r="E343" i="15"/>
  <c r="F343" i="15"/>
  <c r="G343" i="15"/>
  <c r="H343" i="15"/>
  <c r="I343" i="15"/>
  <c r="D170" i="15" s="1"/>
  <c r="J343" i="15"/>
  <c r="E170" i="15" s="1"/>
  <c r="K343" i="15"/>
  <c r="F170" i="15" s="1"/>
  <c r="L343" i="15"/>
  <c r="G170" i="15" s="1"/>
  <c r="M343" i="15"/>
  <c r="H170" i="15" s="1"/>
  <c r="N343" i="15"/>
  <c r="I170" i="15" s="1"/>
  <c r="C344" i="15"/>
  <c r="D344" i="15"/>
  <c r="E344" i="15"/>
  <c r="F344" i="15"/>
  <c r="G344" i="15"/>
  <c r="H344" i="15"/>
  <c r="I344" i="15"/>
  <c r="J344" i="15"/>
  <c r="K344" i="15"/>
  <c r="L344" i="15"/>
  <c r="M344" i="15"/>
  <c r="N344" i="15"/>
  <c r="C345" i="15"/>
  <c r="D129" i="15" s="1"/>
  <c r="D345" i="15"/>
  <c r="E129" i="15" s="1"/>
  <c r="E345" i="15"/>
  <c r="F129" i="15" s="1"/>
  <c r="F345" i="15"/>
  <c r="G129" i="15" s="1"/>
  <c r="G345" i="15"/>
  <c r="H129" i="15" s="1"/>
  <c r="H345" i="15"/>
  <c r="I129" i="15" s="1"/>
  <c r="I345" i="15"/>
  <c r="J345" i="15"/>
  <c r="K345" i="15"/>
  <c r="L345" i="15"/>
  <c r="M345" i="15"/>
  <c r="N345" i="15"/>
  <c r="C346" i="15"/>
  <c r="D346" i="15"/>
  <c r="E346" i="15"/>
  <c r="F346" i="15"/>
  <c r="G346" i="15"/>
  <c r="H346" i="15"/>
  <c r="I346" i="15"/>
  <c r="D176" i="15" s="1"/>
  <c r="J346" i="15"/>
  <c r="E176" i="15" s="1"/>
  <c r="K346" i="15"/>
  <c r="F176" i="15" s="1"/>
  <c r="L346" i="15"/>
  <c r="G176" i="15" s="1"/>
  <c r="M346" i="15"/>
  <c r="H176" i="15" s="1"/>
  <c r="N346" i="15"/>
  <c r="I176" i="15" s="1"/>
  <c r="C347" i="15"/>
  <c r="D347" i="15"/>
  <c r="E347" i="15"/>
  <c r="F347" i="15"/>
  <c r="G347" i="15"/>
  <c r="H347" i="15"/>
  <c r="I347" i="15"/>
  <c r="D177" i="15" s="1"/>
  <c r="J347" i="15"/>
  <c r="E177" i="15" s="1"/>
  <c r="K347" i="15"/>
  <c r="F177" i="15" s="1"/>
  <c r="L347" i="15"/>
  <c r="G177" i="15" s="1"/>
  <c r="M347" i="15"/>
  <c r="H177" i="15" s="1"/>
  <c r="N347" i="15"/>
  <c r="I177" i="15" s="1"/>
  <c r="C348" i="15"/>
  <c r="D348" i="15"/>
  <c r="E348" i="15"/>
  <c r="F348" i="15"/>
  <c r="G348" i="15"/>
  <c r="H348" i="15"/>
  <c r="I348" i="15"/>
  <c r="D178" i="15" s="1"/>
  <c r="J348" i="15"/>
  <c r="E178" i="15" s="1"/>
  <c r="K348" i="15"/>
  <c r="F178" i="15" s="1"/>
  <c r="L348" i="15"/>
  <c r="G178" i="15" s="1"/>
  <c r="M348" i="15"/>
  <c r="H178" i="15" s="1"/>
  <c r="N348" i="15"/>
  <c r="I178" i="15" s="1"/>
  <c r="C349" i="15"/>
  <c r="D349" i="15"/>
  <c r="E349" i="15"/>
  <c r="F349" i="15"/>
  <c r="G349" i="15"/>
  <c r="H349" i="15"/>
  <c r="I349" i="15"/>
  <c r="J349" i="15"/>
  <c r="K349" i="15"/>
  <c r="L349" i="15"/>
  <c r="M349" i="15"/>
  <c r="N349" i="15"/>
  <c r="C350" i="15"/>
  <c r="D130" i="15" s="1"/>
  <c r="D350" i="15"/>
  <c r="E130" i="15" s="1"/>
  <c r="E350" i="15"/>
  <c r="F130" i="15" s="1"/>
  <c r="F350" i="15"/>
  <c r="G130" i="15" s="1"/>
  <c r="G350" i="15"/>
  <c r="H130" i="15" s="1"/>
  <c r="H350" i="15"/>
  <c r="I130" i="15" s="1"/>
  <c r="I350" i="15"/>
  <c r="J350" i="15"/>
  <c r="K350" i="15"/>
  <c r="L350" i="15"/>
  <c r="M350" i="15"/>
  <c r="N350" i="15"/>
  <c r="C351" i="15"/>
  <c r="D351" i="15"/>
  <c r="E351" i="15"/>
  <c r="F351" i="15"/>
  <c r="G351" i="15"/>
  <c r="H351" i="15"/>
  <c r="I351" i="15"/>
  <c r="D179" i="15" s="1"/>
  <c r="J351" i="15"/>
  <c r="E179" i="15" s="1"/>
  <c r="K351" i="15"/>
  <c r="F179" i="15" s="1"/>
  <c r="L351" i="15"/>
  <c r="G179" i="15" s="1"/>
  <c r="M351" i="15"/>
  <c r="H179" i="15" s="1"/>
  <c r="N351" i="15"/>
  <c r="I179" i="15" s="1"/>
  <c r="C352" i="15"/>
  <c r="D352" i="15"/>
  <c r="E352" i="15"/>
  <c r="F352" i="15"/>
  <c r="G352" i="15"/>
  <c r="H352" i="15"/>
  <c r="I352" i="15"/>
  <c r="D180" i="15" s="1"/>
  <c r="J352" i="15"/>
  <c r="E180" i="15" s="1"/>
  <c r="K352" i="15"/>
  <c r="F180" i="15" s="1"/>
  <c r="L352" i="15"/>
  <c r="G180" i="15" s="1"/>
  <c r="M352" i="15"/>
  <c r="H180" i="15" s="1"/>
  <c r="N352" i="15"/>
  <c r="I180" i="15" s="1"/>
  <c r="C353" i="15"/>
  <c r="D353" i="15"/>
  <c r="E353" i="15"/>
  <c r="F353" i="15"/>
  <c r="G353" i="15"/>
  <c r="H353" i="15"/>
  <c r="I353" i="15"/>
  <c r="D181" i="15" s="1"/>
  <c r="J353" i="15"/>
  <c r="E181" i="15" s="1"/>
  <c r="K353" i="15"/>
  <c r="F181" i="15" s="1"/>
  <c r="L353" i="15"/>
  <c r="G181" i="15" s="1"/>
  <c r="M353" i="15"/>
  <c r="H181" i="15" s="1"/>
  <c r="N353" i="15"/>
  <c r="I181" i="15" s="1"/>
  <c r="C354" i="15"/>
  <c r="D354" i="15"/>
  <c r="E354" i="15"/>
  <c r="F354" i="15"/>
  <c r="G354" i="15"/>
  <c r="H354" i="15"/>
  <c r="I354" i="15"/>
  <c r="J354" i="15"/>
  <c r="K354" i="15"/>
  <c r="L354" i="15"/>
  <c r="M354" i="15"/>
  <c r="N354" i="15"/>
  <c r="C355" i="15"/>
  <c r="D131" i="15" s="1"/>
  <c r="D355" i="15"/>
  <c r="E131" i="15" s="1"/>
  <c r="E355" i="15"/>
  <c r="F131" i="15" s="1"/>
  <c r="F355" i="15"/>
  <c r="G131" i="15" s="1"/>
  <c r="G355" i="15"/>
  <c r="H131" i="15" s="1"/>
  <c r="H355" i="15"/>
  <c r="I131" i="15" s="1"/>
  <c r="I355" i="15"/>
  <c r="J355" i="15"/>
  <c r="K355" i="15"/>
  <c r="L355" i="15"/>
  <c r="M355" i="15"/>
  <c r="N355" i="15"/>
  <c r="C356" i="15"/>
  <c r="D356" i="15"/>
  <c r="E356" i="15"/>
  <c r="F356" i="15"/>
  <c r="G356" i="15"/>
  <c r="H356" i="15"/>
  <c r="I356" i="15"/>
  <c r="D182" i="15" s="1"/>
  <c r="J356" i="15"/>
  <c r="E182" i="15" s="1"/>
  <c r="K356" i="15"/>
  <c r="F182" i="15" s="1"/>
  <c r="L356" i="15"/>
  <c r="G182" i="15" s="1"/>
  <c r="M356" i="15"/>
  <c r="H182" i="15" s="1"/>
  <c r="N356" i="15"/>
  <c r="I182" i="15" s="1"/>
  <c r="C357" i="15"/>
  <c r="D357" i="15"/>
  <c r="E357" i="15"/>
  <c r="F357" i="15"/>
  <c r="G357" i="15"/>
  <c r="H357" i="15"/>
  <c r="I357" i="15"/>
  <c r="D183" i="15" s="1"/>
  <c r="J357" i="15"/>
  <c r="E183" i="15" s="1"/>
  <c r="K357" i="15"/>
  <c r="F183" i="15" s="1"/>
  <c r="L357" i="15"/>
  <c r="G183" i="15" s="1"/>
  <c r="M357" i="15"/>
  <c r="H183" i="15" s="1"/>
  <c r="N357" i="15"/>
  <c r="I183" i="15" s="1"/>
  <c r="C358" i="15"/>
  <c r="D358" i="15"/>
  <c r="E358" i="15"/>
  <c r="F358" i="15"/>
  <c r="G358" i="15"/>
  <c r="H358" i="15"/>
  <c r="I358" i="15"/>
  <c r="D184" i="15" s="1"/>
  <c r="J358" i="15"/>
  <c r="E184" i="15" s="1"/>
  <c r="K358" i="15"/>
  <c r="F184" i="15" s="1"/>
  <c r="L358" i="15"/>
  <c r="G184" i="15" s="1"/>
  <c r="M358" i="15"/>
  <c r="H184" i="15" s="1"/>
  <c r="N358" i="15"/>
  <c r="I184" i="15" s="1"/>
  <c r="C359" i="15"/>
  <c r="D359" i="15"/>
  <c r="E359" i="15"/>
  <c r="F359" i="15"/>
  <c r="G359" i="15"/>
  <c r="H359" i="15"/>
  <c r="I359" i="15"/>
  <c r="J359" i="15"/>
  <c r="K359" i="15"/>
  <c r="L359" i="15"/>
  <c r="M359" i="15"/>
  <c r="N359" i="15"/>
  <c r="C360" i="15"/>
  <c r="D121" i="15" s="1"/>
  <c r="D360" i="15"/>
  <c r="E121" i="15" s="1"/>
  <c r="E360" i="15"/>
  <c r="F121" i="15" s="1"/>
  <c r="F360" i="15"/>
  <c r="G121" i="15" s="1"/>
  <c r="G360" i="15"/>
  <c r="H121" i="15" s="1"/>
  <c r="H360" i="15"/>
  <c r="I121" i="15" s="1"/>
  <c r="I360" i="15"/>
  <c r="J360" i="15"/>
  <c r="K360" i="15"/>
  <c r="L360" i="15"/>
  <c r="M360" i="15"/>
  <c r="N360" i="15"/>
  <c r="C361" i="15"/>
  <c r="D361" i="15"/>
  <c r="E361" i="15"/>
  <c r="F361" i="15"/>
  <c r="G361" i="15"/>
  <c r="H361" i="15"/>
  <c r="I361" i="15"/>
  <c r="D146" i="15" s="1"/>
  <c r="J361" i="15"/>
  <c r="E146" i="15" s="1"/>
  <c r="K361" i="15"/>
  <c r="F146" i="15" s="1"/>
  <c r="L361" i="15"/>
  <c r="G146" i="15" s="1"/>
  <c r="M361" i="15"/>
  <c r="H146" i="15" s="1"/>
  <c r="N361" i="15"/>
  <c r="I146" i="15" s="1"/>
  <c r="C362" i="15"/>
  <c r="D362" i="15"/>
  <c r="E362" i="15"/>
  <c r="F362" i="15"/>
  <c r="G362" i="15"/>
  <c r="H362" i="15"/>
  <c r="I362" i="15"/>
  <c r="D147" i="15" s="1"/>
  <c r="J362" i="15"/>
  <c r="E147" i="15" s="1"/>
  <c r="K362" i="15"/>
  <c r="F147" i="15" s="1"/>
  <c r="L362" i="15"/>
  <c r="G147" i="15" s="1"/>
  <c r="M362" i="15"/>
  <c r="H147" i="15" s="1"/>
  <c r="N362" i="15"/>
  <c r="I147" i="15" s="1"/>
  <c r="C363" i="15"/>
  <c r="D363" i="15"/>
  <c r="E363" i="15"/>
  <c r="F363" i="15"/>
  <c r="G363" i="15"/>
  <c r="H363" i="15"/>
  <c r="I363" i="15"/>
  <c r="D148" i="15" s="1"/>
  <c r="J363" i="15"/>
  <c r="E148" i="15" s="1"/>
  <c r="K363" i="15"/>
  <c r="F148" i="15" s="1"/>
  <c r="L363" i="15"/>
  <c r="G148" i="15" s="1"/>
  <c r="M363" i="15"/>
  <c r="H148" i="15" s="1"/>
  <c r="N363" i="15"/>
  <c r="I148" i="15" s="1"/>
  <c r="C364" i="15"/>
  <c r="D364" i="15"/>
  <c r="E364" i="15"/>
  <c r="F364" i="15"/>
  <c r="G364" i="15"/>
  <c r="H364" i="15"/>
  <c r="I364" i="15"/>
  <c r="J364" i="15"/>
  <c r="K364" i="15"/>
  <c r="L364" i="15"/>
  <c r="M364" i="15"/>
  <c r="N364" i="15"/>
  <c r="C365" i="15"/>
  <c r="D127" i="15" s="1"/>
  <c r="D365" i="15"/>
  <c r="E127" i="15" s="1"/>
  <c r="E365" i="15"/>
  <c r="F127" i="15" s="1"/>
  <c r="F365" i="15"/>
  <c r="G127" i="15" s="1"/>
  <c r="G365" i="15"/>
  <c r="H127" i="15" s="1"/>
  <c r="H365" i="15"/>
  <c r="I127" i="15" s="1"/>
  <c r="I365" i="15"/>
  <c r="J365" i="15"/>
  <c r="K365" i="15"/>
  <c r="L365" i="15"/>
  <c r="M365" i="15"/>
  <c r="N365" i="15"/>
  <c r="C366" i="15"/>
  <c r="D366" i="15"/>
  <c r="E366" i="15"/>
  <c r="F366" i="15"/>
  <c r="G366" i="15"/>
  <c r="H366" i="15"/>
  <c r="I366" i="15"/>
  <c r="D171" i="15" s="1"/>
  <c r="J366" i="15"/>
  <c r="E171" i="15" s="1"/>
  <c r="K366" i="15"/>
  <c r="F171" i="15" s="1"/>
  <c r="L366" i="15"/>
  <c r="G171" i="15" s="1"/>
  <c r="M366" i="15"/>
  <c r="H171" i="15" s="1"/>
  <c r="N366" i="15"/>
  <c r="I171" i="15" s="1"/>
  <c r="C367" i="15"/>
  <c r="D367" i="15"/>
  <c r="E367" i="15"/>
  <c r="F367" i="15"/>
  <c r="G367" i="15"/>
  <c r="H367" i="15"/>
  <c r="I367" i="15"/>
  <c r="D172" i="15" s="1"/>
  <c r="J367" i="15"/>
  <c r="E172" i="15" s="1"/>
  <c r="K367" i="15"/>
  <c r="F172" i="15" s="1"/>
  <c r="L367" i="15"/>
  <c r="G172" i="15" s="1"/>
  <c r="M367" i="15"/>
  <c r="H172" i="15" s="1"/>
  <c r="N367" i="15"/>
  <c r="I172" i="15" s="1"/>
  <c r="C368" i="15"/>
  <c r="D368" i="15"/>
  <c r="E368" i="15"/>
  <c r="F368" i="15"/>
  <c r="G368" i="15"/>
  <c r="H368" i="15"/>
  <c r="I368" i="15"/>
  <c r="D173" i="15" s="1"/>
  <c r="J368" i="15"/>
  <c r="E173" i="15" s="1"/>
  <c r="K368" i="15"/>
  <c r="F173" i="15" s="1"/>
  <c r="L368" i="15"/>
  <c r="G173" i="15" s="1"/>
  <c r="M368" i="15"/>
  <c r="H173" i="15" s="1"/>
  <c r="N368" i="15"/>
  <c r="I173" i="15" s="1"/>
  <c r="C369" i="15"/>
  <c r="D369" i="15"/>
  <c r="E369" i="15"/>
  <c r="F369" i="15"/>
  <c r="G369" i="15"/>
  <c r="H369" i="15"/>
  <c r="I369" i="15"/>
  <c r="D174" i="15" s="1"/>
  <c r="J369" i="15"/>
  <c r="E174" i="15" s="1"/>
  <c r="K369" i="15"/>
  <c r="F174" i="15" s="1"/>
  <c r="L369" i="15"/>
  <c r="G174" i="15" s="1"/>
  <c r="M369" i="15"/>
  <c r="H174" i="15" s="1"/>
  <c r="N369" i="15"/>
  <c r="I174" i="15" s="1"/>
  <c r="C370" i="15"/>
  <c r="D370" i="15"/>
  <c r="E370" i="15"/>
  <c r="F370" i="15"/>
  <c r="G370" i="15"/>
  <c r="H370" i="15"/>
  <c r="I370" i="15"/>
  <c r="J370" i="15"/>
  <c r="K370" i="15"/>
  <c r="L370" i="15"/>
  <c r="M370" i="15"/>
  <c r="N370" i="15"/>
  <c r="C371" i="15"/>
  <c r="D132" i="15" s="1"/>
  <c r="D371" i="15"/>
  <c r="E132" i="15" s="1"/>
  <c r="E371" i="15"/>
  <c r="F132" i="15" s="1"/>
  <c r="F371" i="15"/>
  <c r="G132" i="15" s="1"/>
  <c r="G371" i="15"/>
  <c r="H132" i="15" s="1"/>
  <c r="H371" i="15"/>
  <c r="I132" i="15" s="1"/>
  <c r="I371" i="15"/>
  <c r="J371" i="15"/>
  <c r="K371" i="15"/>
  <c r="L371" i="15"/>
  <c r="M371" i="15"/>
  <c r="N371" i="15"/>
  <c r="C372" i="15"/>
  <c r="D372" i="15"/>
  <c r="E372" i="15"/>
  <c r="F372" i="15"/>
  <c r="G372" i="15"/>
  <c r="H372" i="15"/>
  <c r="I372" i="15"/>
  <c r="D185" i="15" s="1"/>
  <c r="J372" i="15"/>
  <c r="E185" i="15" s="1"/>
  <c r="K372" i="15"/>
  <c r="F185" i="15" s="1"/>
  <c r="L372" i="15"/>
  <c r="G185" i="15" s="1"/>
  <c r="M372" i="15"/>
  <c r="H185" i="15" s="1"/>
  <c r="N372" i="15"/>
  <c r="I185" i="15" s="1"/>
  <c r="C373" i="15"/>
  <c r="D373" i="15"/>
  <c r="E373" i="15"/>
  <c r="F373" i="15"/>
  <c r="G373" i="15"/>
  <c r="H373" i="15"/>
  <c r="I373" i="15"/>
  <c r="D186" i="15" s="1"/>
  <c r="J373" i="15"/>
  <c r="E186" i="15" s="1"/>
  <c r="K373" i="15"/>
  <c r="F186" i="15" s="1"/>
  <c r="L373" i="15"/>
  <c r="G186" i="15" s="1"/>
  <c r="M373" i="15"/>
  <c r="H186" i="15" s="1"/>
  <c r="N373" i="15"/>
  <c r="I186" i="15" s="1"/>
  <c r="C374" i="15"/>
  <c r="D374" i="15"/>
  <c r="E374" i="15"/>
  <c r="F374" i="15"/>
  <c r="G374" i="15"/>
  <c r="H374" i="15"/>
  <c r="I374" i="15"/>
  <c r="D187" i="15" s="1"/>
  <c r="J374" i="15"/>
  <c r="E187" i="15" s="1"/>
  <c r="K374" i="15"/>
  <c r="F187" i="15" s="1"/>
  <c r="L374" i="15"/>
  <c r="G187" i="15" s="1"/>
  <c r="M374" i="15"/>
  <c r="H187" i="15" s="1"/>
  <c r="N374" i="15"/>
  <c r="I187" i="15" s="1"/>
  <c r="D301" i="15"/>
  <c r="E117" i="15" s="1"/>
  <c r="E301" i="15"/>
  <c r="F117" i="15" s="1"/>
  <c r="F301" i="15"/>
  <c r="G117" i="15" s="1"/>
  <c r="G301" i="15"/>
  <c r="H117" i="15" s="1"/>
  <c r="H301" i="15"/>
  <c r="I117" i="15" s="1"/>
  <c r="I301" i="15"/>
  <c r="J301" i="15"/>
  <c r="K301" i="15"/>
  <c r="L301" i="15"/>
  <c r="M301" i="15"/>
  <c r="N301" i="15"/>
  <c r="C301" i="15"/>
  <c r="D117" i="15" s="1"/>
  <c r="C208" i="15"/>
  <c r="D208" i="15"/>
  <c r="C134" i="15" s="1"/>
  <c r="C209" i="15"/>
  <c r="D209" i="15"/>
  <c r="C135" i="15" s="1"/>
  <c r="C210" i="15"/>
  <c r="D210" i="15"/>
  <c r="C136" i="15" s="1"/>
  <c r="C211" i="15"/>
  <c r="D211" i="15"/>
  <c r="C212" i="15"/>
  <c r="C118" i="15" s="1"/>
  <c r="D212" i="15"/>
  <c r="C213" i="15"/>
  <c r="D213" i="15"/>
  <c r="C137" i="15" s="1"/>
  <c r="C214" i="15"/>
  <c r="D214" i="15"/>
  <c r="C138" i="15" s="1"/>
  <c r="C215" i="15"/>
  <c r="D215" i="15"/>
  <c r="C139" i="15" s="1"/>
  <c r="C216" i="15"/>
  <c r="D216" i="15"/>
  <c r="C217" i="15"/>
  <c r="C119" i="15" s="1"/>
  <c r="D217" i="15"/>
  <c r="C218" i="15"/>
  <c r="D218" i="15"/>
  <c r="C140" i="15" s="1"/>
  <c r="C219" i="15"/>
  <c r="D219" i="15"/>
  <c r="C141" i="15" s="1"/>
  <c r="C220" i="15"/>
  <c r="D220" i="15"/>
  <c r="C142" i="15" s="1"/>
  <c r="M142" i="15" s="1"/>
  <c r="C221" i="15"/>
  <c r="D221" i="15"/>
  <c r="C222" i="15"/>
  <c r="C120" i="15" s="1"/>
  <c r="D222" i="15"/>
  <c r="C223" i="15"/>
  <c r="D223" i="15"/>
  <c r="C143" i="15" s="1"/>
  <c r="M143" i="15" s="1"/>
  <c r="C224" i="15"/>
  <c r="D224" i="15"/>
  <c r="C144" i="15" s="1"/>
  <c r="C225" i="15"/>
  <c r="D225" i="15"/>
  <c r="C145" i="15" s="1"/>
  <c r="Q145" i="15" s="1"/>
  <c r="C226" i="15"/>
  <c r="D226" i="15"/>
  <c r="C227" i="15"/>
  <c r="D227" i="15"/>
  <c r="C228" i="15"/>
  <c r="D228" i="15"/>
  <c r="C155" i="15" s="1"/>
  <c r="C229" i="15"/>
  <c r="D229" i="15"/>
  <c r="C156" i="15" s="1"/>
  <c r="N156" i="15" s="1"/>
  <c r="C230" i="15"/>
  <c r="D230" i="15"/>
  <c r="C157" i="15" s="1"/>
  <c r="C231" i="15"/>
  <c r="D231" i="15"/>
  <c r="C158" i="15" s="1"/>
  <c r="C232" i="15"/>
  <c r="D232" i="15"/>
  <c r="C233" i="15"/>
  <c r="C124" i="15" s="1"/>
  <c r="D233" i="15"/>
  <c r="C234" i="15"/>
  <c r="D234" i="15"/>
  <c r="C159" i="15" s="1"/>
  <c r="C235" i="15"/>
  <c r="D235" i="15"/>
  <c r="C160" i="15" s="1"/>
  <c r="N160" i="15" s="1"/>
  <c r="C236" i="15"/>
  <c r="D236" i="15"/>
  <c r="C161" i="15" s="1"/>
  <c r="C237" i="15"/>
  <c r="D237" i="15"/>
  <c r="C162" i="15" s="1"/>
  <c r="P162" i="15" s="1"/>
  <c r="C238" i="15"/>
  <c r="D238" i="15"/>
  <c r="C239" i="15"/>
  <c r="C125" i="15" s="1"/>
  <c r="D239" i="15"/>
  <c r="C240" i="15"/>
  <c r="D240" i="15"/>
  <c r="C163" i="15" s="1"/>
  <c r="C241" i="15"/>
  <c r="D241" i="15"/>
  <c r="C164" i="15" s="1"/>
  <c r="N164" i="15" s="1"/>
  <c r="C242" i="15"/>
  <c r="D242" i="15"/>
  <c r="C165" i="15" s="1"/>
  <c r="C243" i="15"/>
  <c r="D243" i="15"/>
  <c r="C166" i="15" s="1"/>
  <c r="P166" i="15" s="1"/>
  <c r="C244" i="15"/>
  <c r="D244" i="15"/>
  <c r="C245" i="15"/>
  <c r="C126" i="15" s="1"/>
  <c r="D245" i="15"/>
  <c r="C246" i="15"/>
  <c r="D246" i="15"/>
  <c r="C167" i="15" s="1"/>
  <c r="C247" i="15"/>
  <c r="D247" i="15"/>
  <c r="C168" i="15" s="1"/>
  <c r="C248" i="15"/>
  <c r="D248" i="15"/>
  <c r="C169" i="15" s="1"/>
  <c r="M169" i="15" s="1"/>
  <c r="C249" i="15"/>
  <c r="D249" i="15"/>
  <c r="C170" i="15" s="1"/>
  <c r="P170" i="15" s="1"/>
  <c r="C250" i="15"/>
  <c r="D250" i="15"/>
  <c r="C251" i="15"/>
  <c r="C129" i="15" s="1"/>
  <c r="D251" i="15"/>
  <c r="C252" i="15"/>
  <c r="D252" i="15"/>
  <c r="C176" i="15" s="1"/>
  <c r="C253" i="15"/>
  <c r="D253" i="15"/>
  <c r="C177" i="15" s="1"/>
  <c r="C254" i="15"/>
  <c r="D254" i="15"/>
  <c r="C178" i="15" s="1"/>
  <c r="C255" i="15"/>
  <c r="D255" i="15"/>
  <c r="C256" i="15"/>
  <c r="C130" i="15" s="1"/>
  <c r="D256" i="15"/>
  <c r="C257" i="15"/>
  <c r="D257" i="15"/>
  <c r="C179" i="15" s="1"/>
  <c r="M179" i="15" s="1"/>
  <c r="C258" i="15"/>
  <c r="D258" i="15"/>
  <c r="C180" i="15" s="1"/>
  <c r="C259" i="15"/>
  <c r="D259" i="15"/>
  <c r="C181" i="15" s="1"/>
  <c r="C260" i="15"/>
  <c r="D260" i="15"/>
  <c r="C261" i="15"/>
  <c r="C131" i="15" s="1"/>
  <c r="D261" i="15"/>
  <c r="C262" i="15"/>
  <c r="D262" i="15"/>
  <c r="C182" i="15" s="1"/>
  <c r="Q182" i="15" s="1"/>
  <c r="C263" i="15"/>
  <c r="D263" i="15"/>
  <c r="C183" i="15" s="1"/>
  <c r="C264" i="15"/>
  <c r="D264" i="15"/>
  <c r="C184" i="15" s="1"/>
  <c r="Q184" i="15" s="1"/>
  <c r="C265" i="15"/>
  <c r="D265" i="15"/>
  <c r="C266" i="15"/>
  <c r="C121" i="15" s="1"/>
  <c r="D266" i="15"/>
  <c r="C267" i="15"/>
  <c r="D267" i="15"/>
  <c r="C146" i="15" s="1"/>
  <c r="L146" i="15" s="1"/>
  <c r="C268" i="15"/>
  <c r="D268" i="15"/>
  <c r="C147" i="15" s="1"/>
  <c r="C269" i="15"/>
  <c r="D269" i="15"/>
  <c r="C148" i="15" s="1"/>
  <c r="L148" i="15" s="1"/>
  <c r="C270" i="15"/>
  <c r="D270" i="15"/>
  <c r="C271" i="15"/>
  <c r="C127" i="15" s="1"/>
  <c r="D271" i="15"/>
  <c r="C272" i="15"/>
  <c r="D272" i="15"/>
  <c r="C171" i="15" s="1"/>
  <c r="C273" i="15"/>
  <c r="D273" i="15"/>
  <c r="C172" i="15" s="1"/>
  <c r="N172" i="15" s="1"/>
  <c r="C274" i="15"/>
  <c r="D274" i="15"/>
  <c r="C173" i="15" s="1"/>
  <c r="C275" i="15"/>
  <c r="D275" i="15"/>
  <c r="C174" i="15" s="1"/>
  <c r="P174" i="15" s="1"/>
  <c r="C276" i="15"/>
  <c r="D276" i="15"/>
  <c r="C277" i="15"/>
  <c r="C132" i="15" s="1"/>
  <c r="D277" i="15"/>
  <c r="C278" i="15"/>
  <c r="D278" i="15"/>
  <c r="C185" i="15" s="1"/>
  <c r="C279" i="15"/>
  <c r="D279" i="15"/>
  <c r="C186" i="15" s="1"/>
  <c r="C280" i="15"/>
  <c r="D280" i="15"/>
  <c r="C187" i="15" s="1"/>
  <c r="D207" i="15"/>
  <c r="C207" i="15"/>
  <c r="C117" i="15" s="1"/>
  <c r="L180" i="15" l="1"/>
  <c r="P158" i="15"/>
  <c r="M173" i="15"/>
  <c r="M165" i="15"/>
  <c r="N168" i="15"/>
  <c r="N186" i="15"/>
  <c r="N147" i="15"/>
  <c r="M161" i="15"/>
  <c r="Q187" i="15"/>
  <c r="Q183" i="15"/>
  <c r="N183" i="15"/>
  <c r="L181" i="15"/>
  <c r="P181" i="15"/>
  <c r="N185" i="15"/>
  <c r="Q185" i="15"/>
  <c r="L185" i="15"/>
  <c r="O171" i="15"/>
  <c r="P171" i="15"/>
  <c r="L171" i="15"/>
  <c r="M171" i="15"/>
  <c r="Q171" i="15"/>
  <c r="N171" i="15"/>
  <c r="O167" i="15"/>
  <c r="P167" i="15"/>
  <c r="L167" i="15"/>
  <c r="M167" i="15"/>
  <c r="Q167" i="15"/>
  <c r="N167" i="15"/>
  <c r="O163" i="15"/>
  <c r="P163" i="15"/>
  <c r="L163" i="15"/>
  <c r="M163" i="15"/>
  <c r="Q163" i="15"/>
  <c r="N163" i="15"/>
  <c r="O159" i="15"/>
  <c r="P159" i="15"/>
  <c r="L159" i="15"/>
  <c r="M159" i="15"/>
  <c r="Q159" i="15"/>
  <c r="N159" i="15"/>
  <c r="M157" i="15"/>
  <c r="Q157" i="15"/>
  <c r="N157" i="15"/>
  <c r="O157" i="15"/>
  <c r="P157" i="15"/>
  <c r="L157" i="15"/>
  <c r="O155" i="15"/>
  <c r="P155" i="15"/>
  <c r="M155" i="15"/>
  <c r="Q155" i="15"/>
  <c r="N155" i="15"/>
  <c r="O148" i="15"/>
  <c r="Q147" i="15"/>
  <c r="M147" i="15"/>
  <c r="O146" i="15"/>
  <c r="L173" i="15"/>
  <c r="L169" i="15"/>
  <c r="L165" i="15"/>
  <c r="L161" i="15"/>
  <c r="O174" i="15"/>
  <c r="P173" i="15"/>
  <c r="Q172" i="15"/>
  <c r="M172" i="15"/>
  <c r="O170" i="15"/>
  <c r="P169" i="15"/>
  <c r="Q168" i="15"/>
  <c r="M168" i="15"/>
  <c r="O166" i="15"/>
  <c r="P165" i="15"/>
  <c r="Q164" i="15"/>
  <c r="M164" i="15"/>
  <c r="O162" i="15"/>
  <c r="P161" i="15"/>
  <c r="Q160" i="15"/>
  <c r="M160" i="15"/>
  <c r="O158" i="15"/>
  <c r="Q156" i="15"/>
  <c r="M156" i="15"/>
  <c r="N148" i="15"/>
  <c r="P147" i="15"/>
  <c r="L147" i="15"/>
  <c r="N146" i="15"/>
  <c r="L172" i="15"/>
  <c r="L168" i="15"/>
  <c r="L164" i="15"/>
  <c r="L160" i="15"/>
  <c r="L156" i="15"/>
  <c r="N174" i="15"/>
  <c r="O173" i="15"/>
  <c r="P172" i="15"/>
  <c r="N170" i="15"/>
  <c r="O169" i="15"/>
  <c r="P168" i="15"/>
  <c r="N166" i="15"/>
  <c r="O165" i="15"/>
  <c r="P164" i="15"/>
  <c r="N162" i="15"/>
  <c r="O161" i="15"/>
  <c r="P160" i="15"/>
  <c r="N158" i="15"/>
  <c r="P156" i="15"/>
  <c r="P177" i="15"/>
  <c r="Q148" i="15"/>
  <c r="M148" i="15"/>
  <c r="O147" i="15"/>
  <c r="Q146" i="15"/>
  <c r="M146" i="15"/>
  <c r="Q174" i="15"/>
  <c r="M174" i="15"/>
  <c r="N173" i="15"/>
  <c r="O172" i="15"/>
  <c r="Q170" i="15"/>
  <c r="M170" i="15"/>
  <c r="N169" i="15"/>
  <c r="O168" i="15"/>
  <c r="Q166" i="15"/>
  <c r="M166" i="15"/>
  <c r="N165" i="15"/>
  <c r="O164" i="15"/>
  <c r="Q162" i="15"/>
  <c r="M162" i="15"/>
  <c r="N161" i="15"/>
  <c r="O160" i="15"/>
  <c r="Q158" i="15"/>
  <c r="M158" i="15"/>
  <c r="O156" i="15"/>
  <c r="P148" i="15"/>
  <c r="P146" i="15"/>
  <c r="L174" i="15"/>
  <c r="L170" i="15"/>
  <c r="L166" i="15"/>
  <c r="L162" i="15"/>
  <c r="L158" i="15"/>
  <c r="Q173" i="15"/>
  <c r="Q169" i="15"/>
  <c r="Q165" i="15"/>
  <c r="Q161" i="15"/>
  <c r="N181" i="15"/>
  <c r="M184" i="15"/>
  <c r="P140" i="15"/>
  <c r="Q139" i="15"/>
  <c r="G188" i="15"/>
  <c r="O181" i="15"/>
  <c r="P185" i="15"/>
  <c r="P180" i="15"/>
  <c r="O182" i="15"/>
  <c r="Q180" i="15"/>
  <c r="O185" i="15"/>
  <c r="N134" i="15"/>
  <c r="O138" i="15"/>
  <c r="N182" i="15"/>
  <c r="Q186" i="15"/>
  <c r="O186" i="15"/>
  <c r="N187" i="15"/>
  <c r="E154" i="15"/>
  <c r="M176" i="15"/>
  <c r="H154" i="15"/>
  <c r="L136" i="15"/>
  <c r="I154" i="15"/>
  <c r="O178" i="15"/>
  <c r="D188" i="15"/>
  <c r="H188" i="15"/>
  <c r="F175" i="15"/>
  <c r="E175" i="15"/>
  <c r="I175" i="15"/>
  <c r="L140" i="15"/>
  <c r="L139" i="15"/>
  <c r="O139" i="15"/>
  <c r="P139" i="15"/>
  <c r="O145" i="15"/>
  <c r="N145" i="15"/>
  <c r="P141" i="15"/>
  <c r="O141" i="15"/>
  <c r="Q140" i="15"/>
  <c r="N141" i="15"/>
  <c r="L141" i="15"/>
  <c r="Q138" i="15"/>
  <c r="Q136" i="15"/>
  <c r="O134" i="15"/>
  <c r="L145" i="15"/>
  <c r="P145" i="15"/>
  <c r="P135" i="15"/>
  <c r="L135" i="15"/>
  <c r="O135" i="15"/>
  <c r="N135" i="15"/>
  <c r="Q135" i="15"/>
  <c r="M135" i="15"/>
  <c r="N144" i="15"/>
  <c r="Q144" i="15"/>
  <c r="L144" i="15"/>
  <c r="P144" i="15"/>
  <c r="Q137" i="15"/>
  <c r="M137" i="15"/>
  <c r="L137" i="15"/>
  <c r="P137" i="15"/>
  <c r="N137" i="15"/>
  <c r="G154" i="15"/>
  <c r="O137" i="15"/>
  <c r="P142" i="15"/>
  <c r="L142" i="15"/>
  <c r="Q142" i="15"/>
  <c r="O142" i="15"/>
  <c r="N142" i="15"/>
  <c r="G175" i="15"/>
  <c r="O144" i="15"/>
  <c r="N177" i="15"/>
  <c r="Q177" i="15"/>
  <c r="M177" i="15"/>
  <c r="O177" i="15"/>
  <c r="L177" i="15"/>
  <c r="F154" i="15"/>
  <c r="N136" i="15"/>
  <c r="P136" i="15"/>
  <c r="O136" i="15"/>
  <c r="M136" i="15"/>
  <c r="L155" i="15"/>
  <c r="Q134" i="15"/>
  <c r="M134" i="15"/>
  <c r="P134" i="15"/>
  <c r="L134" i="15"/>
  <c r="D154" i="15"/>
  <c r="M138" i="15"/>
  <c r="O143" i="15"/>
  <c r="Q143" i="15"/>
  <c r="L143" i="15"/>
  <c r="P143" i="15"/>
  <c r="N143" i="15"/>
  <c r="M144" i="15"/>
  <c r="D175" i="15"/>
  <c r="H175" i="15"/>
  <c r="N176" i="15"/>
  <c r="Q176" i="15"/>
  <c r="L176" i="15"/>
  <c r="O176" i="15"/>
  <c r="P176" i="15"/>
  <c r="P179" i="15"/>
  <c r="L179" i="15"/>
  <c r="O179" i="15"/>
  <c r="N179" i="15"/>
  <c r="M139" i="15"/>
  <c r="N140" i="15"/>
  <c r="M140" i="15"/>
  <c r="Q141" i="15"/>
  <c r="E188" i="15"/>
  <c r="I188" i="15"/>
  <c r="Q179" i="15"/>
  <c r="Q181" i="15"/>
  <c r="P184" i="15"/>
  <c r="L184" i="15"/>
  <c r="O184" i="15"/>
  <c r="N184" i="15"/>
  <c r="Q178" i="15"/>
  <c r="M178" i="15"/>
  <c r="P178" i="15"/>
  <c r="L178" i="15"/>
  <c r="P138" i="15"/>
  <c r="L138" i="15"/>
  <c r="N138" i="15"/>
  <c r="N139" i="15"/>
  <c r="O140" i="15"/>
  <c r="F188" i="15"/>
  <c r="N178" i="15"/>
  <c r="O180" i="15"/>
  <c r="N180" i="15"/>
  <c r="M180" i="15"/>
  <c r="M141" i="15"/>
  <c r="M145" i="15"/>
  <c r="M181" i="15"/>
  <c r="L182" i="15"/>
  <c r="P182" i="15"/>
  <c r="O183" i="15"/>
  <c r="M185" i="15"/>
  <c r="L186" i="15"/>
  <c r="P186" i="15"/>
  <c r="O187" i="15"/>
  <c r="M182" i="15"/>
  <c r="L183" i="15"/>
  <c r="P183" i="15"/>
  <c r="M186" i="15"/>
  <c r="L187" i="15"/>
  <c r="P187" i="15"/>
  <c r="M183" i="15"/>
  <c r="M187" i="15"/>
  <c r="Q154" i="15" l="1"/>
  <c r="L154" i="15"/>
  <c r="O188" i="15"/>
  <c r="L188" i="15"/>
  <c r="L175" i="15"/>
  <c r="P188" i="15"/>
  <c r="Q175" i="15"/>
  <c r="N175" i="15"/>
  <c r="M175" i="15"/>
  <c r="P154" i="15"/>
  <c r="M154" i="15"/>
  <c r="N188" i="15"/>
  <c r="O175" i="15"/>
  <c r="Q188" i="15"/>
  <c r="N154" i="15"/>
  <c r="O154" i="15"/>
  <c r="M188" i="15"/>
  <c r="P175" i="15"/>
  <c r="D21" i="19" l="1"/>
  <c r="E21" i="19"/>
  <c r="F21" i="19"/>
  <c r="G21" i="19"/>
  <c r="C21" i="19"/>
  <c r="C14" i="19" l="1"/>
  <c r="C6" i="18" l="1"/>
  <c r="E66" i="16" l="1"/>
  <c r="E67" i="16"/>
  <c r="D67" i="16"/>
  <c r="D66" i="16"/>
  <c r="D61" i="16"/>
  <c r="D62" i="16"/>
  <c r="D63" i="16"/>
  <c r="D60" i="16"/>
  <c r="E75" i="16" l="1"/>
  <c r="E84" i="16" s="1"/>
  <c r="E76" i="16"/>
  <c r="E85" i="16" s="1"/>
  <c r="H27" i="18"/>
  <c r="H21" i="18" s="1"/>
  <c r="I27" i="18"/>
  <c r="I21" i="18" s="1"/>
  <c r="J27" i="18"/>
  <c r="J21" i="18" s="1"/>
  <c r="K27" i="18"/>
  <c r="K21" i="18" s="1"/>
  <c r="L27" i="18"/>
  <c r="L21" i="18" s="1"/>
  <c r="M27" i="18"/>
  <c r="M21" i="18" s="1"/>
  <c r="N27" i="18"/>
  <c r="N21" i="18" s="1"/>
  <c r="O27" i="18"/>
  <c r="O21" i="18" s="1"/>
  <c r="P27" i="18"/>
  <c r="P21" i="18" s="1"/>
  <c r="Q27" i="18"/>
  <c r="Q21" i="18" s="1"/>
  <c r="R27" i="18"/>
  <c r="R21" i="18" s="1"/>
  <c r="S27" i="18"/>
  <c r="S21" i="18" s="1"/>
  <c r="T27" i="18"/>
  <c r="T21" i="18" s="1"/>
  <c r="U27" i="18"/>
  <c r="U21" i="18" s="1"/>
  <c r="V27" i="18"/>
  <c r="V21" i="18" s="1"/>
  <c r="W27" i="18"/>
  <c r="W21" i="18" s="1"/>
  <c r="X27" i="18"/>
  <c r="X21" i="18" s="1"/>
  <c r="Y27" i="18"/>
  <c r="Y21" i="18" s="1"/>
  <c r="Z27" i="18"/>
  <c r="Z21" i="18" s="1"/>
  <c r="AA27" i="18"/>
  <c r="AA21" i="18" s="1"/>
  <c r="AB27" i="18"/>
  <c r="AB21" i="18" s="1"/>
  <c r="AC27" i="18"/>
  <c r="AC21" i="18" s="1"/>
  <c r="AD27" i="18"/>
  <c r="AD21" i="18" s="1"/>
  <c r="AE27" i="18"/>
  <c r="AE21" i="18" s="1"/>
  <c r="AF27" i="18"/>
  <c r="AF21" i="18" s="1"/>
  <c r="AG27" i="18"/>
  <c r="AG21" i="18" s="1"/>
  <c r="AH27" i="18"/>
  <c r="AH21" i="18" s="1"/>
  <c r="AI27" i="18"/>
  <c r="AI21" i="18" s="1"/>
  <c r="AJ27" i="18"/>
  <c r="AJ21" i="18" s="1"/>
  <c r="AK27" i="18"/>
  <c r="AK21" i="18" s="1"/>
  <c r="AL27" i="18"/>
  <c r="AL21" i="18" s="1"/>
  <c r="AM27" i="18"/>
  <c r="AM21" i="18" s="1"/>
  <c r="AN27" i="18"/>
  <c r="AN21" i="18" s="1"/>
  <c r="AO27" i="18"/>
  <c r="AO21" i="18" s="1"/>
  <c r="AP27" i="18"/>
  <c r="AP21" i="18" s="1"/>
  <c r="AQ27" i="18"/>
  <c r="AQ21" i="18" s="1"/>
  <c r="AR27" i="18"/>
  <c r="AR21" i="18" s="1"/>
  <c r="AS27" i="18"/>
  <c r="AS21" i="18" s="1"/>
  <c r="AT27" i="18"/>
  <c r="AT21" i="18" s="1"/>
  <c r="AU27" i="18"/>
  <c r="AU21" i="18" s="1"/>
  <c r="AV27" i="18"/>
  <c r="AV21" i="18" s="1"/>
  <c r="AW27" i="18"/>
  <c r="AW21" i="18" s="1"/>
  <c r="AX27" i="18"/>
  <c r="AX21" i="18" s="1"/>
  <c r="AY27" i="18"/>
  <c r="AY21" i="18" s="1"/>
  <c r="AZ27" i="18"/>
  <c r="AZ21" i="18" s="1"/>
  <c r="BA27" i="18"/>
  <c r="BA21" i="18" s="1"/>
  <c r="BB27" i="18"/>
  <c r="BB21" i="18" s="1"/>
  <c r="BC27" i="18"/>
  <c r="BC21" i="18" s="1"/>
  <c r="BD27" i="18"/>
  <c r="BD21" i="18" s="1"/>
  <c r="BE27" i="18"/>
  <c r="BE21" i="18" s="1"/>
  <c r="BF27" i="18"/>
  <c r="BF21" i="18" s="1"/>
  <c r="BG27" i="18"/>
  <c r="BG21" i="18" s="1"/>
  <c r="BH27" i="18"/>
  <c r="BH21" i="18" s="1"/>
  <c r="BI27" i="18"/>
  <c r="BI21" i="18" s="1"/>
  <c r="BJ27" i="18"/>
  <c r="BJ21" i="18" s="1"/>
  <c r="BK27" i="18"/>
  <c r="BK21" i="18" s="1"/>
  <c r="BL27" i="18"/>
  <c r="BL21" i="18" s="1"/>
  <c r="BM27" i="18"/>
  <c r="BM21" i="18" s="1"/>
  <c r="BN27" i="18"/>
  <c r="BN21" i="18" s="1"/>
  <c r="BO27" i="18"/>
  <c r="BO21" i="18" s="1"/>
  <c r="BP27" i="18"/>
  <c r="BP21" i="18" s="1"/>
  <c r="BQ27" i="18"/>
  <c r="BQ21" i="18" s="1"/>
  <c r="BR27" i="18"/>
  <c r="BR21" i="18" s="1"/>
  <c r="BS27" i="18"/>
  <c r="BS21" i="18" s="1"/>
  <c r="BT27" i="18"/>
  <c r="BT21" i="18" s="1"/>
  <c r="BU27" i="18"/>
  <c r="BU21" i="18" s="1"/>
  <c r="BV27" i="18"/>
  <c r="BV21" i="18" s="1"/>
  <c r="BW27" i="18"/>
  <c r="BW21" i="18" s="1"/>
  <c r="BX27" i="18"/>
  <c r="BX21" i="18" s="1"/>
  <c r="BY27" i="18"/>
  <c r="BY21" i="18" s="1"/>
  <c r="BZ27" i="18"/>
  <c r="BZ21" i="18" s="1"/>
  <c r="CA27" i="18"/>
  <c r="CA21" i="18" s="1"/>
  <c r="CB27" i="18"/>
  <c r="CB21" i="18" s="1"/>
  <c r="G45" i="8" l="1"/>
  <c r="G44"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C126" i="16" l="1"/>
  <c r="K126" i="16" s="1"/>
  <c r="BY126" i="16" l="1"/>
  <c r="AS126" i="16"/>
  <c r="BI126" i="16"/>
  <c r="M126" i="16"/>
  <c r="AX126" i="16"/>
  <c r="CD126" i="16"/>
  <c r="BN126" i="16"/>
  <c r="U126" i="16"/>
  <c r="BV126" i="16"/>
  <c r="BF126" i="16"/>
  <c r="AK126" i="16"/>
  <c r="H126" i="16"/>
  <c r="BQ126" i="16"/>
  <c r="BA126" i="16"/>
  <c r="AC126" i="16"/>
  <c r="CC126" i="16"/>
  <c r="BU126" i="16"/>
  <c r="BM126" i="16"/>
  <c r="BE126" i="16"/>
  <c r="AW126" i="16"/>
  <c r="AO126" i="16"/>
  <c r="AG126" i="16"/>
  <c r="Y126" i="16"/>
  <c r="Q126" i="16"/>
  <c r="AP126" i="16"/>
  <c r="AH126" i="16"/>
  <c r="Z126" i="16"/>
  <c r="R126" i="16"/>
  <c r="J126" i="16"/>
  <c r="I126" i="16"/>
  <c r="BZ126" i="16"/>
  <c r="BR126" i="16"/>
  <c r="BJ126" i="16"/>
  <c r="BB126" i="16"/>
  <c r="AT126" i="16"/>
  <c r="AL126" i="16"/>
  <c r="AD126" i="16"/>
  <c r="V126" i="16"/>
  <c r="N126" i="16"/>
  <c r="G126" i="16"/>
  <c r="CB126" i="16"/>
  <c r="BX126" i="16"/>
  <c r="BT126" i="16"/>
  <c r="BP126" i="16"/>
  <c r="BL126" i="16"/>
  <c r="BH126" i="16"/>
  <c r="BD126" i="16"/>
  <c r="AZ126" i="16"/>
  <c r="AV126" i="16"/>
  <c r="AR126" i="16"/>
  <c r="AN126" i="16"/>
  <c r="AJ126" i="16"/>
  <c r="AF126" i="16"/>
  <c r="AB126" i="16"/>
  <c r="X126" i="16"/>
  <c r="T126" i="16"/>
  <c r="P126" i="16"/>
  <c r="L126" i="16"/>
  <c r="E126" i="16"/>
  <c r="F126" i="16"/>
  <c r="CA126" i="16"/>
  <c r="BW126" i="16"/>
  <c r="BS126" i="16"/>
  <c r="BO126" i="16"/>
  <c r="BK126" i="16"/>
  <c r="BG126" i="16"/>
  <c r="BC126" i="16"/>
  <c r="AY126" i="16"/>
  <c r="AU126" i="16"/>
  <c r="AQ126" i="16"/>
  <c r="AM126" i="16"/>
  <c r="AI126" i="16"/>
  <c r="AE126" i="16"/>
  <c r="AA126" i="16"/>
  <c r="W126" i="16"/>
  <c r="S126" i="16"/>
  <c r="O126" i="16"/>
  <c r="E16" i="9" l="1"/>
  <c r="G16" i="9"/>
  <c r="H16" i="9"/>
  <c r="K16" i="9"/>
  <c r="L16" i="9"/>
  <c r="O16" i="9"/>
  <c r="P16" i="9"/>
  <c r="S16" i="9"/>
  <c r="T16" i="9"/>
  <c r="W16" i="9"/>
  <c r="X16" i="9"/>
  <c r="AA16" i="9"/>
  <c r="AB16" i="9"/>
  <c r="AE16" i="9"/>
  <c r="AF16" i="9"/>
  <c r="AI16" i="9"/>
  <c r="AJ16" i="9"/>
  <c r="AM16" i="9"/>
  <c r="AN16" i="9"/>
  <c r="AQ16" i="9"/>
  <c r="AR16" i="9"/>
  <c r="AV16" i="9"/>
  <c r="AW16" i="9"/>
  <c r="AZ16" i="9"/>
  <c r="BA16" i="9"/>
  <c r="BD16" i="9"/>
  <c r="BE16" i="9"/>
  <c r="BH16" i="9"/>
  <c r="BI16" i="9"/>
  <c r="BL16" i="9"/>
  <c r="BM16" i="9"/>
  <c r="BP16" i="9"/>
  <c r="BQ16" i="9"/>
  <c r="BT16" i="9"/>
  <c r="BU16" i="9"/>
  <c r="BX16" i="9"/>
  <c r="BY16" i="9"/>
  <c r="CB16" i="9"/>
  <c r="CC16" i="9"/>
  <c r="CA16" i="9" l="1"/>
  <c r="BW16" i="9"/>
  <c r="BS16" i="9"/>
  <c r="BO16" i="9"/>
  <c r="BK16" i="9"/>
  <c r="BG16" i="9"/>
  <c r="BC16" i="9"/>
  <c r="AY16" i="9"/>
  <c r="AU16" i="9"/>
  <c r="AP16" i="9"/>
  <c r="AL16" i="9"/>
  <c r="AH16" i="9"/>
  <c r="AD16" i="9"/>
  <c r="Z16" i="9"/>
  <c r="V16" i="9"/>
  <c r="R16" i="9"/>
  <c r="N16" i="9"/>
  <c r="J16" i="9"/>
  <c r="F16" i="9"/>
  <c r="D16" i="9"/>
  <c r="BZ16" i="9"/>
  <c r="BV16" i="9"/>
  <c r="BR16" i="9"/>
  <c r="BN16" i="9"/>
  <c r="BJ16" i="9"/>
  <c r="BF16" i="9"/>
  <c r="BB16" i="9"/>
  <c r="AX16" i="9"/>
  <c r="AS16" i="9"/>
  <c r="AO16" i="9"/>
  <c r="AK16" i="9"/>
  <c r="AG16" i="9"/>
  <c r="AC16" i="9"/>
  <c r="Y16" i="9"/>
  <c r="U16" i="9"/>
  <c r="Q16" i="9"/>
  <c r="M16" i="9"/>
  <c r="I16" i="9"/>
  <c r="R101" i="2" l="1"/>
  <c r="Q101" i="2"/>
  <c r="T113" i="2"/>
  <c r="U113" i="2"/>
  <c r="T114" i="2"/>
  <c r="U114" i="2"/>
  <c r="V114" i="2"/>
  <c r="T115" i="2"/>
  <c r="U115" i="2"/>
  <c r="V115" i="2"/>
  <c r="W115" i="2"/>
  <c r="T116" i="2"/>
  <c r="U116" i="2"/>
  <c r="V116" i="2"/>
  <c r="W116" i="2"/>
  <c r="X116" i="2"/>
  <c r="T112" i="2"/>
  <c r="Q102" i="2" l="1"/>
  <c r="R113" i="2"/>
  <c r="R114" i="2"/>
  <c r="R116" i="2"/>
  <c r="R112" i="2"/>
  <c r="R115" i="2"/>
  <c r="D24" i="9"/>
  <c r="E24" i="9"/>
  <c r="F24" i="9"/>
  <c r="G24" i="9"/>
  <c r="H24" i="9"/>
  <c r="I24" i="9"/>
  <c r="J24" i="9"/>
  <c r="L24" i="9"/>
  <c r="M24" i="9"/>
  <c r="N24" i="9"/>
  <c r="O24" i="9"/>
  <c r="P24" i="9"/>
  <c r="Q24" i="9"/>
  <c r="R24" i="9"/>
  <c r="S24" i="9"/>
  <c r="T24" i="9"/>
  <c r="V24" i="9"/>
  <c r="W24" i="9"/>
  <c r="X24" i="9"/>
  <c r="Y24" i="9"/>
  <c r="AA24" i="9"/>
  <c r="AB24" i="9"/>
  <c r="AC24" i="9"/>
  <c r="AD24" i="9"/>
  <c r="AG24" i="9"/>
  <c r="AH24" i="9"/>
  <c r="AI24" i="9"/>
  <c r="AK24" i="9"/>
  <c r="AL24" i="9"/>
  <c r="AM24" i="9"/>
  <c r="AN24" i="9"/>
  <c r="AP24" i="9"/>
  <c r="AZ24" i="9"/>
  <c r="BE24" i="9"/>
  <c r="BF24" i="9"/>
  <c r="BG24" i="9"/>
  <c r="BH24" i="9"/>
  <c r="BJ24" i="9"/>
  <c r="BK24" i="9"/>
  <c r="BL24" i="9"/>
  <c r="BM24" i="9"/>
  <c r="BN24" i="9"/>
  <c r="BO24" i="9"/>
  <c r="BP24" i="9"/>
  <c r="BQ24" i="9"/>
  <c r="BR24" i="9"/>
  <c r="BS24" i="9"/>
  <c r="BT24" i="9"/>
  <c r="BU24" i="9"/>
  <c r="BV24" i="9"/>
  <c r="BW24" i="9"/>
  <c r="BX24" i="9"/>
  <c r="BY24" i="9"/>
  <c r="BZ24" i="9"/>
  <c r="CA24" i="9"/>
  <c r="CB24" i="9"/>
  <c r="E10" i="9" l="1"/>
  <c r="F10" i="9"/>
  <c r="G10" i="9"/>
  <c r="H10" i="9"/>
  <c r="I10" i="9"/>
  <c r="J10" i="9"/>
  <c r="L10" i="9"/>
  <c r="M10" i="9"/>
  <c r="N10" i="9"/>
  <c r="O10" i="9"/>
  <c r="Q10" i="9"/>
  <c r="R10" i="9"/>
  <c r="S10" i="9"/>
  <c r="T10" i="9"/>
  <c r="V10" i="9"/>
  <c r="W10" i="9"/>
  <c r="X10" i="9"/>
  <c r="Y10" i="9"/>
  <c r="AA10" i="9"/>
  <c r="AB10" i="9"/>
  <c r="AC10" i="9"/>
  <c r="AD10" i="9"/>
  <c r="AG10" i="9"/>
  <c r="AH10" i="9"/>
  <c r="AI10" i="9"/>
  <c r="AK10" i="9"/>
  <c r="AL10" i="9"/>
  <c r="AM10" i="9"/>
  <c r="AN10" i="9"/>
  <c r="AP10" i="9"/>
  <c r="AZ10" i="9"/>
  <c r="BE10" i="9"/>
  <c r="BG10" i="9"/>
  <c r="BH10" i="9"/>
  <c r="BJ10" i="9"/>
  <c r="BK10" i="9"/>
  <c r="BL10" i="9"/>
  <c r="BM10" i="9"/>
  <c r="BN10" i="9"/>
  <c r="BO10" i="9"/>
  <c r="BP10" i="9"/>
  <c r="BQ10" i="9"/>
  <c r="BR10" i="9"/>
  <c r="BS10" i="9"/>
  <c r="BT10" i="9"/>
  <c r="BU10" i="9"/>
  <c r="BV10" i="9"/>
  <c r="BW10" i="9"/>
  <c r="BX10" i="9"/>
  <c r="BY10" i="9"/>
  <c r="BZ10" i="9"/>
  <c r="CA10" i="9"/>
  <c r="CB10" i="9"/>
  <c r="D10" i="9"/>
  <c r="B4" i="2"/>
  <c r="CT4" i="2"/>
  <c r="CU4" i="2"/>
  <c r="CV4" i="2"/>
  <c r="CW4" i="2"/>
  <c r="CX4" i="2"/>
  <c r="CY4" i="2"/>
  <c r="CZ4" i="2"/>
  <c r="DA4" i="2"/>
  <c r="DB4" i="2"/>
  <c r="DC4" i="2"/>
  <c r="DD4" i="2"/>
  <c r="DE4" i="2"/>
  <c r="DF4" i="2"/>
  <c r="DG4" i="2"/>
  <c r="DH4" i="2"/>
  <c r="DI4" i="2"/>
  <c r="DJ4" i="2"/>
  <c r="DK4" i="2"/>
  <c r="DL4" i="2"/>
  <c r="DM4" i="2"/>
  <c r="DN4" i="2"/>
  <c r="DO4" i="2"/>
  <c r="DP4" i="2"/>
  <c r="DQ4" i="2"/>
  <c r="DR4" i="2"/>
  <c r="DS4" i="2"/>
  <c r="DT4" i="2"/>
  <c r="DU4" i="2"/>
  <c r="DV4" i="2"/>
  <c r="DW4" i="2"/>
  <c r="DX4" i="2"/>
  <c r="DY4" i="2"/>
  <c r="DZ4" i="2"/>
  <c r="EA4" i="2"/>
  <c r="EB4" i="2"/>
  <c r="EC4" i="2"/>
  <c r="ED4" i="2"/>
  <c r="EE4" i="2"/>
  <c r="EF4" i="2"/>
  <c r="EG4" i="2"/>
  <c r="EH4" i="2"/>
  <c r="EI4" i="2"/>
  <c r="EJ4" i="2"/>
  <c r="EK4" i="2"/>
  <c r="EL4" i="2"/>
  <c r="EM4" i="2"/>
  <c r="EN4" i="2"/>
  <c r="EO4" i="2"/>
  <c r="EP4" i="2"/>
  <c r="EQ4" i="2"/>
  <c r="ER4" i="2"/>
  <c r="ES4" i="2"/>
  <c r="ET4" i="2"/>
  <c r="EU4" i="2"/>
  <c r="EV4" i="2"/>
  <c r="EW4" i="2"/>
  <c r="EX4" i="2"/>
  <c r="EY4" i="2"/>
  <c r="EZ4" i="2"/>
  <c r="FA4" i="2"/>
  <c r="FB4" i="2"/>
  <c r="C9" i="11"/>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BM52" i="8"/>
  <c r="BN52" i="8"/>
  <c r="BO52" i="8"/>
  <c r="BP52" i="8"/>
  <c r="BQ52" i="8"/>
  <c r="BR52" i="8"/>
  <c r="BS52" i="8"/>
  <c r="BT52" i="8"/>
  <c r="BU52" i="8"/>
  <c r="BV52" i="8"/>
  <c r="BW52" i="8"/>
  <c r="BX52" i="8"/>
  <c r="BY52" i="8"/>
  <c r="BZ52" i="8"/>
  <c r="CA52" i="8"/>
  <c r="CB52" i="8"/>
  <c r="H59" i="8"/>
  <c r="I59" i="8"/>
  <c r="H60" i="8"/>
  <c r="I60" i="8"/>
  <c r="J60" i="8"/>
  <c r="H61" i="8"/>
  <c r="I61" i="8"/>
  <c r="J61" i="8"/>
  <c r="K61" i="8"/>
  <c r="H62" i="8"/>
  <c r="I62" i="8"/>
  <c r="J62" i="8"/>
  <c r="K62" i="8"/>
  <c r="L62" i="8"/>
  <c r="H63" i="8"/>
  <c r="I63" i="8"/>
  <c r="J63" i="8"/>
  <c r="K63" i="8"/>
  <c r="L63" i="8"/>
  <c r="M63" i="8"/>
  <c r="H64" i="8"/>
  <c r="I64" i="8"/>
  <c r="J64" i="8"/>
  <c r="K64" i="8"/>
  <c r="L64" i="8"/>
  <c r="M64" i="8"/>
  <c r="N64" i="8"/>
  <c r="H65" i="8"/>
  <c r="I65" i="8"/>
  <c r="J65" i="8"/>
  <c r="K65" i="8"/>
  <c r="L65" i="8"/>
  <c r="M65" i="8"/>
  <c r="N65" i="8"/>
  <c r="O65" i="8"/>
  <c r="H66" i="8"/>
  <c r="I66" i="8"/>
  <c r="J66" i="8"/>
  <c r="K66" i="8"/>
  <c r="L66" i="8"/>
  <c r="M66" i="8"/>
  <c r="N66" i="8"/>
  <c r="O66" i="8"/>
  <c r="P66" i="8"/>
  <c r="H67" i="8"/>
  <c r="I67" i="8"/>
  <c r="J67" i="8"/>
  <c r="K67" i="8"/>
  <c r="L67" i="8"/>
  <c r="M67" i="8"/>
  <c r="N67" i="8"/>
  <c r="O67" i="8"/>
  <c r="P67" i="8"/>
  <c r="Q67" i="8"/>
  <c r="H68" i="8"/>
  <c r="I68" i="8"/>
  <c r="J68" i="8"/>
  <c r="K68" i="8"/>
  <c r="L68" i="8"/>
  <c r="M68" i="8"/>
  <c r="N68" i="8"/>
  <c r="O68" i="8"/>
  <c r="P68" i="8"/>
  <c r="Q68" i="8"/>
  <c r="R68" i="8"/>
  <c r="H69" i="8"/>
  <c r="I69" i="8"/>
  <c r="J69" i="8"/>
  <c r="K69" i="8"/>
  <c r="L69" i="8"/>
  <c r="M69" i="8"/>
  <c r="N69" i="8"/>
  <c r="O69" i="8"/>
  <c r="P69" i="8"/>
  <c r="Q69" i="8"/>
  <c r="R69" i="8"/>
  <c r="S69" i="8"/>
  <c r="H70" i="8"/>
  <c r="I70" i="8"/>
  <c r="J70" i="8"/>
  <c r="K70" i="8"/>
  <c r="L70" i="8"/>
  <c r="M70" i="8"/>
  <c r="N70" i="8"/>
  <c r="O70" i="8"/>
  <c r="P70" i="8"/>
  <c r="Q70" i="8"/>
  <c r="R70" i="8"/>
  <c r="S70" i="8"/>
  <c r="T70" i="8"/>
  <c r="H71" i="8"/>
  <c r="I71" i="8"/>
  <c r="J71" i="8"/>
  <c r="K71" i="8"/>
  <c r="L71" i="8"/>
  <c r="M71" i="8"/>
  <c r="N71" i="8"/>
  <c r="O71" i="8"/>
  <c r="P71" i="8"/>
  <c r="Q71" i="8"/>
  <c r="R71" i="8"/>
  <c r="S71" i="8"/>
  <c r="T71" i="8"/>
  <c r="U71" i="8"/>
  <c r="H72" i="8"/>
  <c r="I72" i="8"/>
  <c r="J72" i="8"/>
  <c r="K72" i="8"/>
  <c r="L72" i="8"/>
  <c r="M72" i="8"/>
  <c r="N72" i="8"/>
  <c r="O72" i="8"/>
  <c r="P72" i="8"/>
  <c r="Q72" i="8"/>
  <c r="R72" i="8"/>
  <c r="S72" i="8"/>
  <c r="T72" i="8"/>
  <c r="U72" i="8"/>
  <c r="V72" i="8"/>
  <c r="H73" i="8"/>
  <c r="I73" i="8"/>
  <c r="J73" i="8"/>
  <c r="K73" i="8"/>
  <c r="L73" i="8"/>
  <c r="M73" i="8"/>
  <c r="N73" i="8"/>
  <c r="O73" i="8"/>
  <c r="P73" i="8"/>
  <c r="Q73" i="8"/>
  <c r="R73" i="8"/>
  <c r="S73" i="8"/>
  <c r="T73" i="8"/>
  <c r="U73" i="8"/>
  <c r="V73" i="8"/>
  <c r="W73" i="8"/>
  <c r="H74" i="8"/>
  <c r="I74" i="8"/>
  <c r="J74" i="8"/>
  <c r="K74" i="8"/>
  <c r="L74" i="8"/>
  <c r="M74" i="8"/>
  <c r="N74" i="8"/>
  <c r="O74" i="8"/>
  <c r="P74" i="8"/>
  <c r="Q74" i="8"/>
  <c r="R74" i="8"/>
  <c r="S74" i="8"/>
  <c r="T74" i="8"/>
  <c r="U74" i="8"/>
  <c r="V74" i="8"/>
  <c r="W74" i="8"/>
  <c r="X74" i="8"/>
  <c r="H75" i="8"/>
  <c r="I75" i="8"/>
  <c r="J75" i="8"/>
  <c r="K75" i="8"/>
  <c r="L75" i="8"/>
  <c r="M75" i="8"/>
  <c r="N75" i="8"/>
  <c r="O75" i="8"/>
  <c r="P75" i="8"/>
  <c r="Q75" i="8"/>
  <c r="R75" i="8"/>
  <c r="S75" i="8"/>
  <c r="T75" i="8"/>
  <c r="U75" i="8"/>
  <c r="V75" i="8"/>
  <c r="W75" i="8"/>
  <c r="X75" i="8"/>
  <c r="Y75" i="8"/>
  <c r="H76" i="8"/>
  <c r="I76" i="8"/>
  <c r="J76" i="8"/>
  <c r="K76" i="8"/>
  <c r="L76" i="8"/>
  <c r="M76" i="8"/>
  <c r="N76" i="8"/>
  <c r="O76" i="8"/>
  <c r="P76" i="8"/>
  <c r="Q76" i="8"/>
  <c r="R76" i="8"/>
  <c r="S76" i="8"/>
  <c r="T76" i="8"/>
  <c r="U76" i="8"/>
  <c r="V76" i="8"/>
  <c r="W76" i="8"/>
  <c r="X76" i="8"/>
  <c r="Y76" i="8"/>
  <c r="Z76" i="8"/>
  <c r="H77" i="8"/>
  <c r="I77" i="8"/>
  <c r="J77" i="8"/>
  <c r="K77" i="8"/>
  <c r="L77" i="8"/>
  <c r="M77" i="8"/>
  <c r="N77" i="8"/>
  <c r="O77" i="8"/>
  <c r="P77" i="8"/>
  <c r="Q77" i="8"/>
  <c r="R77" i="8"/>
  <c r="S77" i="8"/>
  <c r="T77" i="8"/>
  <c r="U77" i="8"/>
  <c r="V77" i="8"/>
  <c r="W77" i="8"/>
  <c r="X77" i="8"/>
  <c r="Y77" i="8"/>
  <c r="Z77" i="8"/>
  <c r="AA77" i="8"/>
  <c r="H78" i="8"/>
  <c r="I78" i="8"/>
  <c r="J78" i="8"/>
  <c r="K78" i="8"/>
  <c r="L78" i="8"/>
  <c r="M78" i="8"/>
  <c r="N78" i="8"/>
  <c r="O78" i="8"/>
  <c r="P78" i="8"/>
  <c r="Q78" i="8"/>
  <c r="R78" i="8"/>
  <c r="S78" i="8"/>
  <c r="T78" i="8"/>
  <c r="U78" i="8"/>
  <c r="V78" i="8"/>
  <c r="W78" i="8"/>
  <c r="X78" i="8"/>
  <c r="Y78" i="8"/>
  <c r="Z78" i="8"/>
  <c r="AA78" i="8"/>
  <c r="AB78" i="8"/>
  <c r="H79" i="8"/>
  <c r="I79" i="8"/>
  <c r="J79" i="8"/>
  <c r="K79" i="8"/>
  <c r="L79" i="8"/>
  <c r="M79" i="8"/>
  <c r="N79" i="8"/>
  <c r="O79" i="8"/>
  <c r="P79" i="8"/>
  <c r="Q79" i="8"/>
  <c r="R79" i="8"/>
  <c r="S79" i="8"/>
  <c r="T79" i="8"/>
  <c r="U79" i="8"/>
  <c r="V79" i="8"/>
  <c r="W79" i="8"/>
  <c r="X79" i="8"/>
  <c r="Y79" i="8"/>
  <c r="Z79" i="8"/>
  <c r="AA79" i="8"/>
  <c r="AB79" i="8"/>
  <c r="AC79" i="8"/>
  <c r="H80" i="8"/>
  <c r="I80" i="8"/>
  <c r="J80" i="8"/>
  <c r="K80" i="8"/>
  <c r="L80" i="8"/>
  <c r="M80" i="8"/>
  <c r="N80" i="8"/>
  <c r="O80" i="8"/>
  <c r="P80" i="8"/>
  <c r="Q80" i="8"/>
  <c r="R80" i="8"/>
  <c r="S80" i="8"/>
  <c r="T80" i="8"/>
  <c r="U80" i="8"/>
  <c r="V80" i="8"/>
  <c r="W80" i="8"/>
  <c r="X80" i="8"/>
  <c r="Y80" i="8"/>
  <c r="Z80" i="8"/>
  <c r="AA80" i="8"/>
  <c r="AB80" i="8"/>
  <c r="AC80" i="8"/>
  <c r="AD80" i="8"/>
  <c r="H81" i="8"/>
  <c r="I81" i="8"/>
  <c r="J81" i="8"/>
  <c r="K81" i="8"/>
  <c r="L81" i="8"/>
  <c r="M81" i="8"/>
  <c r="N81" i="8"/>
  <c r="O81" i="8"/>
  <c r="P81" i="8"/>
  <c r="Q81" i="8"/>
  <c r="R81" i="8"/>
  <c r="S81" i="8"/>
  <c r="T81" i="8"/>
  <c r="U81" i="8"/>
  <c r="V81" i="8"/>
  <c r="W81" i="8"/>
  <c r="X81" i="8"/>
  <c r="Y81" i="8"/>
  <c r="Z81" i="8"/>
  <c r="AA81" i="8"/>
  <c r="AB81" i="8"/>
  <c r="AC81" i="8"/>
  <c r="AD81" i="8"/>
  <c r="AE81" i="8"/>
  <c r="H82" i="8"/>
  <c r="I82" i="8"/>
  <c r="J82" i="8"/>
  <c r="K82" i="8"/>
  <c r="L82" i="8"/>
  <c r="M82" i="8"/>
  <c r="N82" i="8"/>
  <c r="O82" i="8"/>
  <c r="P82" i="8"/>
  <c r="Q82" i="8"/>
  <c r="R82" i="8"/>
  <c r="S82" i="8"/>
  <c r="T82" i="8"/>
  <c r="U82" i="8"/>
  <c r="V82" i="8"/>
  <c r="W82" i="8"/>
  <c r="X82" i="8"/>
  <c r="Y82" i="8"/>
  <c r="Z82" i="8"/>
  <c r="AA82" i="8"/>
  <c r="AB82" i="8"/>
  <c r="AC82" i="8"/>
  <c r="AD82" i="8"/>
  <c r="AE82" i="8"/>
  <c r="AF82" i="8"/>
  <c r="H83" i="8"/>
  <c r="I83" i="8"/>
  <c r="J83" i="8"/>
  <c r="K83" i="8"/>
  <c r="L83" i="8"/>
  <c r="M83" i="8"/>
  <c r="N83" i="8"/>
  <c r="O83" i="8"/>
  <c r="P83" i="8"/>
  <c r="Q83" i="8"/>
  <c r="R83" i="8"/>
  <c r="S83" i="8"/>
  <c r="T83" i="8"/>
  <c r="U83" i="8"/>
  <c r="V83" i="8"/>
  <c r="W83" i="8"/>
  <c r="X83" i="8"/>
  <c r="Y83" i="8"/>
  <c r="Z83" i="8"/>
  <c r="AA83" i="8"/>
  <c r="AB83" i="8"/>
  <c r="AC83" i="8"/>
  <c r="AD83" i="8"/>
  <c r="AE83" i="8"/>
  <c r="AF83" i="8"/>
  <c r="AG83"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BA103"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BA104" i="8"/>
  <c r="BB104"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BA107" i="8"/>
  <c r="BB107" i="8"/>
  <c r="BC107" i="8"/>
  <c r="BD107" i="8"/>
  <c r="BE107"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BA108" i="8"/>
  <c r="BB108" i="8"/>
  <c r="BC108" i="8"/>
  <c r="BD108" i="8"/>
  <c r="BE108" i="8"/>
  <c r="BF108"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BA112" i="8"/>
  <c r="BB112" i="8"/>
  <c r="BC112" i="8"/>
  <c r="BD112" i="8"/>
  <c r="BE112" i="8"/>
  <c r="BF112" i="8"/>
  <c r="BG112" i="8"/>
  <c r="BH112" i="8"/>
  <c r="BI112" i="8"/>
  <c r="BJ112"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BA113" i="8"/>
  <c r="BB113" i="8"/>
  <c r="BC113" i="8"/>
  <c r="BD113" i="8"/>
  <c r="BE113" i="8"/>
  <c r="BF113" i="8"/>
  <c r="BG113" i="8"/>
  <c r="BH113" i="8"/>
  <c r="BI113" i="8"/>
  <c r="BJ113" i="8"/>
  <c r="BK113"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BM115"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BA116" i="8"/>
  <c r="BB116" i="8"/>
  <c r="BC116" i="8"/>
  <c r="BD116" i="8"/>
  <c r="BE116" i="8"/>
  <c r="BF116" i="8"/>
  <c r="BG116" i="8"/>
  <c r="BH116" i="8"/>
  <c r="BI116" i="8"/>
  <c r="BJ116" i="8"/>
  <c r="BK116" i="8"/>
  <c r="BL116" i="8"/>
  <c r="BM116" i="8"/>
  <c r="BN116"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BM117" i="8"/>
  <c r="BN117" i="8"/>
  <c r="BO117"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BA118" i="8"/>
  <c r="BB118" i="8"/>
  <c r="BC118" i="8"/>
  <c r="BD118" i="8"/>
  <c r="BE118" i="8"/>
  <c r="BF118" i="8"/>
  <c r="BG118" i="8"/>
  <c r="BH118" i="8"/>
  <c r="BI118" i="8"/>
  <c r="BJ118" i="8"/>
  <c r="BK118" i="8"/>
  <c r="BL118" i="8"/>
  <c r="BM118" i="8"/>
  <c r="BN118" i="8"/>
  <c r="BO118" i="8"/>
  <c r="BP118"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BA119" i="8"/>
  <c r="BB119" i="8"/>
  <c r="BC119" i="8"/>
  <c r="BD119" i="8"/>
  <c r="BE119" i="8"/>
  <c r="BF119" i="8"/>
  <c r="BG119" i="8"/>
  <c r="BH119" i="8"/>
  <c r="BI119" i="8"/>
  <c r="BJ119" i="8"/>
  <c r="BK119" i="8"/>
  <c r="BL119" i="8"/>
  <c r="BM119" i="8"/>
  <c r="BN119" i="8"/>
  <c r="BO119" i="8"/>
  <c r="BP119" i="8"/>
  <c r="BQ119"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BA120" i="8"/>
  <c r="BB120" i="8"/>
  <c r="BC120" i="8"/>
  <c r="BD120" i="8"/>
  <c r="BE120" i="8"/>
  <c r="BF120" i="8"/>
  <c r="BG120" i="8"/>
  <c r="BH120" i="8"/>
  <c r="BI120" i="8"/>
  <c r="BJ120" i="8"/>
  <c r="BK120" i="8"/>
  <c r="BL120" i="8"/>
  <c r="BM120" i="8"/>
  <c r="BN120" i="8"/>
  <c r="BO120" i="8"/>
  <c r="BP120" i="8"/>
  <c r="BQ120" i="8"/>
  <c r="BR120"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BM121" i="8"/>
  <c r="BN121" i="8"/>
  <c r="BO121" i="8"/>
  <c r="BP121" i="8"/>
  <c r="BQ121" i="8"/>
  <c r="BR121" i="8"/>
  <c r="BS121"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BA122" i="8"/>
  <c r="BB122" i="8"/>
  <c r="BC122" i="8"/>
  <c r="BD122" i="8"/>
  <c r="BE122" i="8"/>
  <c r="BF122" i="8"/>
  <c r="BG122" i="8"/>
  <c r="BH122" i="8"/>
  <c r="BI122" i="8"/>
  <c r="BJ122" i="8"/>
  <c r="BK122" i="8"/>
  <c r="BL122" i="8"/>
  <c r="BM122" i="8"/>
  <c r="BN122" i="8"/>
  <c r="BO122" i="8"/>
  <c r="BP122" i="8"/>
  <c r="BQ122" i="8"/>
  <c r="BR122" i="8"/>
  <c r="BS122" i="8"/>
  <c r="BT122"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BA123" i="8"/>
  <c r="BB123" i="8"/>
  <c r="BC123" i="8"/>
  <c r="BD123" i="8"/>
  <c r="BE123" i="8"/>
  <c r="BF123" i="8"/>
  <c r="BG123" i="8"/>
  <c r="BH123" i="8"/>
  <c r="BI123" i="8"/>
  <c r="BJ123" i="8"/>
  <c r="BK123" i="8"/>
  <c r="BL123" i="8"/>
  <c r="BM123" i="8"/>
  <c r="BN123" i="8"/>
  <c r="BO123" i="8"/>
  <c r="BP123" i="8"/>
  <c r="BQ123" i="8"/>
  <c r="BR123" i="8"/>
  <c r="BS123" i="8"/>
  <c r="BT123" i="8"/>
  <c r="BU123"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BA124" i="8"/>
  <c r="BB124" i="8"/>
  <c r="BC124" i="8"/>
  <c r="BD124" i="8"/>
  <c r="BE124" i="8"/>
  <c r="BF124" i="8"/>
  <c r="BG124" i="8"/>
  <c r="BH124" i="8"/>
  <c r="BI124" i="8"/>
  <c r="BJ124" i="8"/>
  <c r="BK124" i="8"/>
  <c r="BL124" i="8"/>
  <c r="BM124" i="8"/>
  <c r="BN124" i="8"/>
  <c r="BO124" i="8"/>
  <c r="BP124" i="8"/>
  <c r="BQ124" i="8"/>
  <c r="BR124" i="8"/>
  <c r="BS124" i="8"/>
  <c r="BT124" i="8"/>
  <c r="BU124" i="8"/>
  <c r="BV124"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BA125" i="8"/>
  <c r="BB125" i="8"/>
  <c r="BC125" i="8"/>
  <c r="BD125" i="8"/>
  <c r="BE125" i="8"/>
  <c r="BF125" i="8"/>
  <c r="BG125" i="8"/>
  <c r="BH125" i="8"/>
  <c r="BI125" i="8"/>
  <c r="BJ125" i="8"/>
  <c r="BK125" i="8"/>
  <c r="BL125" i="8"/>
  <c r="BM125" i="8"/>
  <c r="BN125" i="8"/>
  <c r="BO125" i="8"/>
  <c r="BP125" i="8"/>
  <c r="BQ125" i="8"/>
  <c r="BR125" i="8"/>
  <c r="BS125" i="8"/>
  <c r="BT125" i="8"/>
  <c r="BU125" i="8"/>
  <c r="BV125" i="8"/>
  <c r="BW125"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BA126" i="8"/>
  <c r="BB126" i="8"/>
  <c r="BC126" i="8"/>
  <c r="BD126" i="8"/>
  <c r="BE126" i="8"/>
  <c r="BF126" i="8"/>
  <c r="BG126" i="8"/>
  <c r="BH126" i="8"/>
  <c r="BI126" i="8"/>
  <c r="BJ126" i="8"/>
  <c r="BK126" i="8"/>
  <c r="BL126" i="8"/>
  <c r="BM126" i="8"/>
  <c r="BN126" i="8"/>
  <c r="BO126" i="8"/>
  <c r="BP126" i="8"/>
  <c r="BQ126" i="8"/>
  <c r="BR126" i="8"/>
  <c r="BS126" i="8"/>
  <c r="BT126" i="8"/>
  <c r="BU126" i="8"/>
  <c r="BV126" i="8"/>
  <c r="BW126" i="8"/>
  <c r="BX126"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BA127" i="8"/>
  <c r="BB127" i="8"/>
  <c r="BC127" i="8"/>
  <c r="BD127" i="8"/>
  <c r="BE127" i="8"/>
  <c r="BF127" i="8"/>
  <c r="BG127" i="8"/>
  <c r="BH127" i="8"/>
  <c r="BI127" i="8"/>
  <c r="BJ127" i="8"/>
  <c r="BK127" i="8"/>
  <c r="BL127" i="8"/>
  <c r="BM127" i="8"/>
  <c r="BN127" i="8"/>
  <c r="BO127" i="8"/>
  <c r="BP127" i="8"/>
  <c r="BQ127" i="8"/>
  <c r="BR127" i="8"/>
  <c r="BS127" i="8"/>
  <c r="BT127" i="8"/>
  <c r="BU127" i="8"/>
  <c r="BV127" i="8"/>
  <c r="BW127" i="8"/>
  <c r="BX127" i="8"/>
  <c r="BY127"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BA128" i="8"/>
  <c r="BB128" i="8"/>
  <c r="BC128" i="8"/>
  <c r="BD128" i="8"/>
  <c r="BE128" i="8"/>
  <c r="BF128" i="8"/>
  <c r="BG128" i="8"/>
  <c r="BH128" i="8"/>
  <c r="BI128" i="8"/>
  <c r="BJ128" i="8"/>
  <c r="BK128" i="8"/>
  <c r="BL128" i="8"/>
  <c r="BM128" i="8"/>
  <c r="BN128" i="8"/>
  <c r="BO128" i="8"/>
  <c r="BP128" i="8"/>
  <c r="BQ128" i="8"/>
  <c r="BR128" i="8"/>
  <c r="BS128" i="8"/>
  <c r="BT128" i="8"/>
  <c r="BU128" i="8"/>
  <c r="BV128" i="8"/>
  <c r="BW128" i="8"/>
  <c r="BX128" i="8"/>
  <c r="BY128" i="8"/>
  <c r="BZ128"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BA129" i="8"/>
  <c r="BB129" i="8"/>
  <c r="BC129" i="8"/>
  <c r="BD129" i="8"/>
  <c r="BE129" i="8"/>
  <c r="BF129" i="8"/>
  <c r="BG129" i="8"/>
  <c r="BH129" i="8"/>
  <c r="BI129" i="8"/>
  <c r="BJ129" i="8"/>
  <c r="BK129" i="8"/>
  <c r="BL129" i="8"/>
  <c r="BM129" i="8"/>
  <c r="BN129" i="8"/>
  <c r="BO129" i="8"/>
  <c r="BP129" i="8"/>
  <c r="BQ129" i="8"/>
  <c r="BR129" i="8"/>
  <c r="BS129" i="8"/>
  <c r="BT129" i="8"/>
  <c r="BU129" i="8"/>
  <c r="BV129" i="8"/>
  <c r="BW129" i="8"/>
  <c r="BX129" i="8"/>
  <c r="BY129" i="8"/>
  <c r="BZ129" i="8"/>
  <c r="CA129"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BA130" i="8"/>
  <c r="BB130" i="8"/>
  <c r="BC130" i="8"/>
  <c r="BD130" i="8"/>
  <c r="BE130" i="8"/>
  <c r="BF130" i="8"/>
  <c r="BG130" i="8"/>
  <c r="BH130" i="8"/>
  <c r="BI130" i="8"/>
  <c r="BJ130" i="8"/>
  <c r="BK130" i="8"/>
  <c r="BL130" i="8"/>
  <c r="BM130" i="8"/>
  <c r="BN130" i="8"/>
  <c r="BO130" i="8"/>
  <c r="BP130" i="8"/>
  <c r="BQ130" i="8"/>
  <c r="BR130" i="8"/>
  <c r="BS130" i="8"/>
  <c r="BT130" i="8"/>
  <c r="BU130" i="8"/>
  <c r="BV130" i="8"/>
  <c r="BW130" i="8"/>
  <c r="BX130" i="8"/>
  <c r="BY130" i="8"/>
  <c r="BZ130" i="8"/>
  <c r="CA130" i="8"/>
  <c r="CB130" i="8"/>
  <c r="H58" i="8"/>
  <c r="FB111" i="2" l="1"/>
  <c r="C18" i="2" l="1"/>
  <c r="C22" i="2" s="1"/>
  <c r="D18" i="2"/>
  <c r="S18" i="2"/>
  <c r="C19" i="2" l="1"/>
  <c r="C93" i="2"/>
  <c r="C89" i="2"/>
  <c r="C85" i="2"/>
  <c r="C81" i="2"/>
  <c r="C77" i="2"/>
  <c r="C73" i="2"/>
  <c r="C69" i="2"/>
  <c r="C65" i="2"/>
  <c r="C61" i="2"/>
  <c r="C57" i="2"/>
  <c r="C53" i="2"/>
  <c r="C49" i="2"/>
  <c r="C45" i="2"/>
  <c r="C41" i="2"/>
  <c r="C37" i="2"/>
  <c r="C33" i="2"/>
  <c r="C29" i="2"/>
  <c r="C25" i="2"/>
  <c r="C21" i="2"/>
  <c r="C96" i="2"/>
  <c r="C92" i="2"/>
  <c r="C88" i="2"/>
  <c r="C84" i="2"/>
  <c r="C80" i="2"/>
  <c r="C76" i="2"/>
  <c r="C72" i="2"/>
  <c r="C68" i="2"/>
  <c r="C64" i="2"/>
  <c r="C60" i="2"/>
  <c r="C56" i="2"/>
  <c r="C52" i="2"/>
  <c r="C48" i="2"/>
  <c r="C44" i="2"/>
  <c r="C40" i="2"/>
  <c r="C36" i="2"/>
  <c r="C32" i="2"/>
  <c r="C28" i="2"/>
  <c r="C24" i="2"/>
  <c r="C95" i="2"/>
  <c r="C91" i="2"/>
  <c r="C87" i="2"/>
  <c r="C83" i="2"/>
  <c r="C79" i="2"/>
  <c r="C75" i="2"/>
  <c r="C71" i="2"/>
  <c r="C67" i="2"/>
  <c r="C63" i="2"/>
  <c r="C59" i="2"/>
  <c r="C55" i="2"/>
  <c r="C51" i="2"/>
  <c r="C47" i="2"/>
  <c r="C43" i="2"/>
  <c r="C39" i="2"/>
  <c r="C35" i="2"/>
  <c r="C31" i="2"/>
  <c r="C27" i="2"/>
  <c r="C23" i="2"/>
  <c r="C20" i="2"/>
  <c r="C94" i="2"/>
  <c r="C90" i="2"/>
  <c r="C86" i="2"/>
  <c r="C82" i="2"/>
  <c r="C78" i="2"/>
  <c r="C74" i="2"/>
  <c r="C70" i="2"/>
  <c r="C66" i="2"/>
  <c r="C62" i="2"/>
  <c r="C58" i="2"/>
  <c r="C54" i="2"/>
  <c r="C50" i="2"/>
  <c r="C46" i="2"/>
  <c r="C42" i="2"/>
  <c r="C38" i="2"/>
  <c r="C34" i="2"/>
  <c r="C30" i="2"/>
  <c r="C26" i="2"/>
  <c r="BX18" i="2"/>
  <c r="CB18" i="2"/>
  <c r="CF18" i="2"/>
  <c r="CJ18" i="2"/>
  <c r="CN18" i="2"/>
  <c r="CR18" i="2"/>
  <c r="CV18" i="2"/>
  <c r="CZ18" i="2"/>
  <c r="DD18" i="2"/>
  <c r="DH18" i="2"/>
  <c r="DL18" i="2"/>
  <c r="DP18" i="2"/>
  <c r="DT18" i="2"/>
  <c r="DX18" i="2"/>
  <c r="EB18" i="2"/>
  <c r="EF18" i="2"/>
  <c r="EJ18" i="2"/>
  <c r="EN18" i="2"/>
  <c r="ER18" i="2"/>
  <c r="EV18" i="2"/>
  <c r="EZ18" i="2"/>
  <c r="V18" i="2"/>
  <c r="Z18" i="2"/>
  <c r="AD18" i="2"/>
  <c r="AH18" i="2"/>
  <c r="AL18" i="2"/>
  <c r="AP18" i="2"/>
  <c r="AT18" i="2"/>
  <c r="AX18" i="2"/>
  <c r="BB18" i="2"/>
  <c r="BF18" i="2"/>
  <c r="BJ18" i="2"/>
  <c r="BN18" i="2"/>
  <c r="BR18" i="2"/>
  <c r="BH18" i="2"/>
  <c r="BU18" i="2"/>
  <c r="BY18" i="2"/>
  <c r="CC18" i="2"/>
  <c r="CG18" i="2"/>
  <c r="CK18" i="2"/>
  <c r="CO18" i="2"/>
  <c r="CS18" i="2"/>
  <c r="CW18" i="2"/>
  <c r="DA18" i="2"/>
  <c r="DE18" i="2"/>
  <c r="DI18" i="2"/>
  <c r="DM18" i="2"/>
  <c r="DQ18" i="2"/>
  <c r="DU18" i="2"/>
  <c r="DY18" i="2"/>
  <c r="EC18" i="2"/>
  <c r="EG18" i="2"/>
  <c r="EK18" i="2"/>
  <c r="EO18" i="2"/>
  <c r="ES18" i="2"/>
  <c r="EW18" i="2"/>
  <c r="FA18" i="2"/>
  <c r="W18" i="2"/>
  <c r="AA18" i="2"/>
  <c r="AE18" i="2"/>
  <c r="AI18" i="2"/>
  <c r="AM18" i="2"/>
  <c r="AQ18" i="2"/>
  <c r="AU18" i="2"/>
  <c r="AY18" i="2"/>
  <c r="BC18" i="2"/>
  <c r="BG18" i="2"/>
  <c r="BK18" i="2"/>
  <c r="BO18" i="2"/>
  <c r="BS18" i="2"/>
  <c r="BD18" i="2"/>
  <c r="BT18" i="2"/>
  <c r="BV18" i="2"/>
  <c r="BZ18" i="2"/>
  <c r="CD18" i="2"/>
  <c r="CH18" i="2"/>
  <c r="CL18" i="2"/>
  <c r="CP18" i="2"/>
  <c r="CT18" i="2"/>
  <c r="CX18" i="2"/>
  <c r="DB18" i="2"/>
  <c r="DF18" i="2"/>
  <c r="DJ18" i="2"/>
  <c r="DN18" i="2"/>
  <c r="DR18" i="2"/>
  <c r="DV18" i="2"/>
  <c r="DZ18" i="2"/>
  <c r="ED18" i="2"/>
  <c r="EH18" i="2"/>
  <c r="EL18" i="2"/>
  <c r="EP18" i="2"/>
  <c r="ET18" i="2"/>
  <c r="EX18" i="2"/>
  <c r="FB18" i="2"/>
  <c r="X18" i="2"/>
  <c r="AB18" i="2"/>
  <c r="AF18" i="2"/>
  <c r="AJ18" i="2"/>
  <c r="AN18" i="2"/>
  <c r="AR18" i="2"/>
  <c r="AV18" i="2"/>
  <c r="AZ18" i="2"/>
  <c r="BP18" i="2"/>
  <c r="BW18" i="2"/>
  <c r="CA18" i="2"/>
  <c r="CE18" i="2"/>
  <c r="CI18" i="2"/>
  <c r="CM18" i="2"/>
  <c r="CQ18" i="2"/>
  <c r="CU18" i="2"/>
  <c r="CY18" i="2"/>
  <c r="DC18" i="2"/>
  <c r="DG18" i="2"/>
  <c r="DK18" i="2"/>
  <c r="DO18" i="2"/>
  <c r="DS18" i="2"/>
  <c r="DW18" i="2"/>
  <c r="EA18" i="2"/>
  <c r="EE18" i="2"/>
  <c r="EI18" i="2"/>
  <c r="EM18" i="2"/>
  <c r="EQ18" i="2"/>
  <c r="EU18" i="2"/>
  <c r="EY18" i="2"/>
  <c r="U18" i="2"/>
  <c r="Y18" i="2"/>
  <c r="AC18" i="2"/>
  <c r="AG18" i="2"/>
  <c r="AK18" i="2"/>
  <c r="AO18" i="2"/>
  <c r="AS18" i="2"/>
  <c r="AW18" i="2"/>
  <c r="BA18" i="2"/>
  <c r="BE18" i="2"/>
  <c r="BI18" i="2"/>
  <c r="BM18" i="2"/>
  <c r="BQ18" i="2"/>
  <c r="T18" i="2"/>
  <c r="BL18" i="2"/>
  <c r="CD6" i="14" l="1"/>
  <c r="CE6" i="14"/>
  <c r="CF6" i="14"/>
  <c r="CG6" i="14"/>
  <c r="CH6" i="14"/>
  <c r="CI6" i="14"/>
  <c r="CJ6" i="14"/>
  <c r="CK6" i="14"/>
  <c r="CL6" i="14"/>
  <c r="CM6" i="14"/>
  <c r="CN6" i="14"/>
  <c r="CO6" i="14"/>
  <c r="CP6" i="14"/>
  <c r="CQ6" i="14"/>
  <c r="CR6" i="14"/>
  <c r="CS6" i="14"/>
  <c r="CT6" i="14"/>
  <c r="E4" i="15" l="1"/>
  <c r="F4" i="15"/>
  <c r="G4" i="15"/>
  <c r="H4" i="15"/>
  <c r="D5" i="15"/>
  <c r="E5" i="15" s="1"/>
  <c r="F5" i="15" l="1"/>
  <c r="G5" i="15" l="1"/>
  <c r="C27" i="9"/>
  <c r="D284" i="15"/>
  <c r="E284" i="15"/>
  <c r="F284" i="15"/>
  <c r="G284" i="15"/>
  <c r="H284" i="15"/>
  <c r="I284" i="15"/>
  <c r="J284" i="15"/>
  <c r="K284" i="15"/>
  <c r="L284" i="15"/>
  <c r="M284" i="15"/>
  <c r="N284" i="15"/>
  <c r="O284" i="15"/>
  <c r="P284" i="15"/>
  <c r="Q284" i="15"/>
  <c r="R284" i="15"/>
  <c r="S284" i="15"/>
  <c r="T284" i="15"/>
  <c r="U284" i="15"/>
  <c r="V284" i="15"/>
  <c r="W284" i="15"/>
  <c r="X284" i="15"/>
  <c r="Y284" i="15"/>
  <c r="Z284" i="15"/>
  <c r="AA284" i="15"/>
  <c r="AB284" i="15"/>
  <c r="AC284" i="15"/>
  <c r="AD284" i="15"/>
  <c r="AE284" i="15"/>
  <c r="AF284" i="15"/>
  <c r="D285" i="15"/>
  <c r="E285" i="15"/>
  <c r="F285" i="15"/>
  <c r="G285" i="15"/>
  <c r="H285" i="15"/>
  <c r="I285" i="15"/>
  <c r="J285" i="15"/>
  <c r="K285" i="15"/>
  <c r="L285" i="15"/>
  <c r="M285" i="15"/>
  <c r="N285" i="15"/>
  <c r="O285" i="15"/>
  <c r="P285" i="15"/>
  <c r="Q285" i="15"/>
  <c r="R285" i="15"/>
  <c r="S285" i="15"/>
  <c r="T285" i="15"/>
  <c r="U285" i="15"/>
  <c r="V285" i="15"/>
  <c r="W285" i="15"/>
  <c r="X285" i="15"/>
  <c r="Y285" i="15"/>
  <c r="Z285" i="15"/>
  <c r="AA285" i="15"/>
  <c r="AB285" i="15"/>
  <c r="AC285" i="15"/>
  <c r="AD285" i="15"/>
  <c r="AE285" i="15"/>
  <c r="AF285" i="15"/>
  <c r="D286" i="15"/>
  <c r="E286" i="15"/>
  <c r="F286" i="15"/>
  <c r="G286" i="15"/>
  <c r="H286" i="15"/>
  <c r="I286" i="15"/>
  <c r="J286" i="15"/>
  <c r="K286" i="15"/>
  <c r="L286" i="15"/>
  <c r="M286" i="15"/>
  <c r="N286" i="15"/>
  <c r="O286" i="15"/>
  <c r="P286" i="15"/>
  <c r="Q286" i="15"/>
  <c r="R286" i="15"/>
  <c r="S286" i="15"/>
  <c r="T286" i="15"/>
  <c r="U286" i="15"/>
  <c r="V286" i="15"/>
  <c r="W286" i="15"/>
  <c r="X286" i="15"/>
  <c r="Y286" i="15"/>
  <c r="Z286" i="15"/>
  <c r="AA286" i="15"/>
  <c r="AB286" i="15"/>
  <c r="AC286" i="15"/>
  <c r="AD286" i="15"/>
  <c r="AE286" i="15"/>
  <c r="AF286" i="15"/>
  <c r="D287" i="15"/>
  <c r="E287" i="15"/>
  <c r="F287" i="15"/>
  <c r="G287" i="15"/>
  <c r="H287" i="15"/>
  <c r="I287" i="15"/>
  <c r="J287" i="15"/>
  <c r="K287" i="15"/>
  <c r="L287" i="15"/>
  <c r="M287" i="15"/>
  <c r="N287" i="15"/>
  <c r="O287" i="15"/>
  <c r="P287" i="15"/>
  <c r="Q287" i="15"/>
  <c r="R287" i="15"/>
  <c r="S287" i="15"/>
  <c r="T287" i="15"/>
  <c r="U287" i="15"/>
  <c r="V287" i="15"/>
  <c r="W287" i="15"/>
  <c r="X287" i="15"/>
  <c r="Y287" i="15"/>
  <c r="Z287" i="15"/>
  <c r="AA287" i="15"/>
  <c r="AB287" i="15"/>
  <c r="AC287" i="15"/>
  <c r="AD287" i="15"/>
  <c r="AE287" i="15"/>
  <c r="AF287" i="15"/>
  <c r="D288" i="15"/>
  <c r="E288" i="15"/>
  <c r="F288" i="15"/>
  <c r="G288" i="15"/>
  <c r="H288" i="15"/>
  <c r="I288" i="15"/>
  <c r="J288" i="15"/>
  <c r="K288" i="15"/>
  <c r="L288" i="15"/>
  <c r="M288" i="15"/>
  <c r="N288" i="15"/>
  <c r="O288" i="15"/>
  <c r="P288" i="15"/>
  <c r="Q288" i="15"/>
  <c r="R288" i="15"/>
  <c r="S288" i="15"/>
  <c r="T288" i="15"/>
  <c r="U288" i="15"/>
  <c r="V288" i="15"/>
  <c r="W288" i="15"/>
  <c r="X288" i="15"/>
  <c r="Y288" i="15"/>
  <c r="Z288" i="15"/>
  <c r="AA288" i="15"/>
  <c r="AB288" i="15"/>
  <c r="AC288" i="15"/>
  <c r="AD288" i="15"/>
  <c r="AE288" i="15"/>
  <c r="AF288" i="15"/>
  <c r="D289" i="15"/>
  <c r="E289" i="15"/>
  <c r="F289" i="15"/>
  <c r="G289" i="15"/>
  <c r="H289" i="15"/>
  <c r="I289" i="15"/>
  <c r="J289" i="15"/>
  <c r="K289" i="15"/>
  <c r="L289" i="15"/>
  <c r="M289" i="15"/>
  <c r="N289" i="15"/>
  <c r="O289" i="15"/>
  <c r="P289" i="15"/>
  <c r="Q289" i="15"/>
  <c r="R289" i="15"/>
  <c r="S289" i="15"/>
  <c r="T289" i="15"/>
  <c r="U289" i="15"/>
  <c r="V289" i="15"/>
  <c r="W289" i="15"/>
  <c r="X289" i="15"/>
  <c r="Y289" i="15"/>
  <c r="Z289" i="15"/>
  <c r="AA289" i="15"/>
  <c r="AB289" i="15"/>
  <c r="AC289" i="15"/>
  <c r="AD289" i="15"/>
  <c r="AE289" i="15"/>
  <c r="AF289" i="15"/>
  <c r="D290" i="15"/>
  <c r="E290" i="15"/>
  <c r="F290" i="15"/>
  <c r="G290" i="15"/>
  <c r="H290" i="15"/>
  <c r="I290" i="15"/>
  <c r="J290" i="15"/>
  <c r="K290" i="15"/>
  <c r="L290" i="15"/>
  <c r="M290" i="15"/>
  <c r="N290" i="15"/>
  <c r="O290" i="15"/>
  <c r="P290" i="15"/>
  <c r="Q290" i="15"/>
  <c r="R290" i="15"/>
  <c r="S290" i="15"/>
  <c r="T290" i="15"/>
  <c r="U290" i="15"/>
  <c r="V290" i="15"/>
  <c r="W290" i="15"/>
  <c r="X290" i="15"/>
  <c r="Y290" i="15"/>
  <c r="Z290" i="15"/>
  <c r="AA290" i="15"/>
  <c r="AB290" i="15"/>
  <c r="AC290" i="15"/>
  <c r="AD290" i="15"/>
  <c r="AE290" i="15"/>
  <c r="AF290" i="15"/>
  <c r="D291" i="15"/>
  <c r="E291" i="15"/>
  <c r="F291" i="15"/>
  <c r="G291" i="15"/>
  <c r="H291" i="15"/>
  <c r="I291" i="15"/>
  <c r="J291" i="15"/>
  <c r="K291" i="15"/>
  <c r="L291" i="15"/>
  <c r="M291" i="15"/>
  <c r="N291" i="15"/>
  <c r="O291" i="15"/>
  <c r="P291" i="15"/>
  <c r="Q291" i="15"/>
  <c r="R291" i="15"/>
  <c r="S291" i="15"/>
  <c r="T291" i="15"/>
  <c r="U291" i="15"/>
  <c r="V291" i="15"/>
  <c r="W291" i="15"/>
  <c r="X291" i="15"/>
  <c r="Y291" i="15"/>
  <c r="Z291" i="15"/>
  <c r="AA291" i="15"/>
  <c r="AB291" i="15"/>
  <c r="AC291" i="15"/>
  <c r="AD291" i="15"/>
  <c r="AE291" i="15"/>
  <c r="AF291" i="15"/>
  <c r="D292" i="15"/>
  <c r="E292" i="15"/>
  <c r="F292" i="15"/>
  <c r="G292" i="15"/>
  <c r="H292" i="15"/>
  <c r="I292" i="15"/>
  <c r="J292" i="15"/>
  <c r="K292" i="15"/>
  <c r="L292" i="15"/>
  <c r="M292" i="15"/>
  <c r="N292" i="15"/>
  <c r="O292" i="15"/>
  <c r="P292" i="15"/>
  <c r="Q292" i="15"/>
  <c r="R292" i="15"/>
  <c r="S292" i="15"/>
  <c r="T292" i="15"/>
  <c r="U292" i="15"/>
  <c r="V292" i="15"/>
  <c r="W292" i="15"/>
  <c r="X292" i="15"/>
  <c r="Y292" i="15"/>
  <c r="Z292" i="15"/>
  <c r="AA292" i="15"/>
  <c r="AB292" i="15"/>
  <c r="AC292" i="15"/>
  <c r="AD292" i="15"/>
  <c r="AE292" i="15"/>
  <c r="AF292" i="15"/>
  <c r="D293" i="15"/>
  <c r="E293" i="15"/>
  <c r="F293" i="15"/>
  <c r="G293" i="15"/>
  <c r="H293" i="15"/>
  <c r="I293" i="15"/>
  <c r="J293" i="15"/>
  <c r="K293" i="15"/>
  <c r="L293" i="15"/>
  <c r="M293" i="15"/>
  <c r="N293" i="15"/>
  <c r="O293" i="15"/>
  <c r="P293" i="15"/>
  <c r="Q293" i="15"/>
  <c r="R293" i="15"/>
  <c r="S293" i="15"/>
  <c r="T293" i="15"/>
  <c r="U293" i="15"/>
  <c r="V293" i="15"/>
  <c r="W293" i="15"/>
  <c r="X293" i="15"/>
  <c r="Y293" i="15"/>
  <c r="Z293" i="15"/>
  <c r="AA293" i="15"/>
  <c r="AB293" i="15"/>
  <c r="AC293" i="15"/>
  <c r="AD293" i="15"/>
  <c r="AE293" i="15"/>
  <c r="AF293" i="15"/>
  <c r="D294" i="15"/>
  <c r="E294" i="15"/>
  <c r="F294" i="15"/>
  <c r="G294" i="15"/>
  <c r="H294" i="15"/>
  <c r="I294" i="15"/>
  <c r="J294" i="15"/>
  <c r="K294" i="15"/>
  <c r="L294" i="15"/>
  <c r="M294" i="15"/>
  <c r="N294" i="15"/>
  <c r="O294" i="15"/>
  <c r="P294" i="15"/>
  <c r="Q294" i="15"/>
  <c r="R294" i="15"/>
  <c r="S294" i="15"/>
  <c r="T294" i="15"/>
  <c r="U294" i="15"/>
  <c r="V294" i="15"/>
  <c r="W294" i="15"/>
  <c r="X294" i="15"/>
  <c r="Y294" i="15"/>
  <c r="Z294" i="15"/>
  <c r="AA294" i="15"/>
  <c r="AB294" i="15"/>
  <c r="AC294" i="15"/>
  <c r="AD294" i="15"/>
  <c r="AE294" i="15"/>
  <c r="AF294" i="15"/>
  <c r="D295" i="15"/>
  <c r="E295" i="15"/>
  <c r="F295" i="15"/>
  <c r="G295" i="15"/>
  <c r="H295" i="15"/>
  <c r="I295" i="15"/>
  <c r="J295" i="15"/>
  <c r="K295" i="15"/>
  <c r="L295" i="15"/>
  <c r="M295" i="15"/>
  <c r="N295" i="15"/>
  <c r="O295" i="15"/>
  <c r="P295" i="15"/>
  <c r="Q295" i="15"/>
  <c r="R295" i="15"/>
  <c r="S295" i="15"/>
  <c r="T295" i="15"/>
  <c r="U295" i="15"/>
  <c r="V295" i="15"/>
  <c r="W295" i="15"/>
  <c r="X295" i="15"/>
  <c r="Y295" i="15"/>
  <c r="Z295" i="15"/>
  <c r="AA295" i="15"/>
  <c r="AB295" i="15"/>
  <c r="AC295" i="15"/>
  <c r="AD295" i="15"/>
  <c r="AE295" i="15"/>
  <c r="AF295" i="15"/>
  <c r="D296" i="15"/>
  <c r="E296" i="15"/>
  <c r="F296" i="15"/>
  <c r="G128" i="15" s="1"/>
  <c r="G296" i="15"/>
  <c r="H296" i="15"/>
  <c r="I296" i="15"/>
  <c r="J296" i="15"/>
  <c r="K296" i="15"/>
  <c r="L296" i="15"/>
  <c r="M296" i="15"/>
  <c r="N296" i="15"/>
  <c r="O296" i="15"/>
  <c r="P296" i="15"/>
  <c r="Q296" i="15"/>
  <c r="R296" i="15"/>
  <c r="S296" i="15"/>
  <c r="T296" i="15"/>
  <c r="U296" i="15"/>
  <c r="V296" i="15"/>
  <c r="W296" i="15"/>
  <c r="X296" i="15"/>
  <c r="Y296" i="15"/>
  <c r="Z296" i="15"/>
  <c r="AA296" i="15"/>
  <c r="AB296" i="15"/>
  <c r="AC296" i="15"/>
  <c r="AD296" i="15"/>
  <c r="AE296" i="15"/>
  <c r="AF296" i="15"/>
  <c r="D297" i="15"/>
  <c r="E297" i="15"/>
  <c r="F297" i="15"/>
  <c r="G297" i="15"/>
  <c r="H297" i="15"/>
  <c r="I297" i="15"/>
  <c r="J297" i="15"/>
  <c r="K297" i="15"/>
  <c r="L297" i="15"/>
  <c r="M297" i="15"/>
  <c r="N297" i="15"/>
  <c r="O297" i="15"/>
  <c r="P297" i="15"/>
  <c r="Q297" i="15"/>
  <c r="R297" i="15"/>
  <c r="S297" i="15"/>
  <c r="T297" i="15"/>
  <c r="U297" i="15"/>
  <c r="V297" i="15"/>
  <c r="W297" i="15"/>
  <c r="X297" i="15"/>
  <c r="Y297" i="15"/>
  <c r="Z297" i="15"/>
  <c r="AA297" i="15"/>
  <c r="AB297" i="15"/>
  <c r="AC297" i="15"/>
  <c r="AD297" i="15"/>
  <c r="AE297" i="15"/>
  <c r="AF297" i="15"/>
  <c r="C285" i="15"/>
  <c r="C286" i="15"/>
  <c r="C287" i="15"/>
  <c r="C288" i="15"/>
  <c r="C289" i="15"/>
  <c r="C290" i="15"/>
  <c r="C291" i="15"/>
  <c r="C292" i="15"/>
  <c r="C293" i="15"/>
  <c r="C294" i="15"/>
  <c r="C295" i="15"/>
  <c r="C296" i="15"/>
  <c r="C297" i="15"/>
  <c r="C284" i="15"/>
  <c r="C193" i="15"/>
  <c r="D193" i="15"/>
  <c r="E193" i="15"/>
  <c r="F193" i="15"/>
  <c r="G193" i="15"/>
  <c r="C194" i="15"/>
  <c r="D194" i="15"/>
  <c r="E194" i="15"/>
  <c r="F194" i="15"/>
  <c r="G194" i="15"/>
  <c r="C195" i="15"/>
  <c r="D195" i="15"/>
  <c r="E195" i="15"/>
  <c r="F195" i="15"/>
  <c r="G195" i="15"/>
  <c r="C196" i="15"/>
  <c r="C123" i="15" s="1"/>
  <c r="D196" i="15"/>
  <c r="E196" i="15"/>
  <c r="F196" i="15"/>
  <c r="G196" i="15"/>
  <c r="C197" i="15"/>
  <c r="D197" i="15"/>
  <c r="E197" i="15"/>
  <c r="F197" i="15"/>
  <c r="G197" i="15"/>
  <c r="C198" i="15"/>
  <c r="D198" i="15"/>
  <c r="E198" i="15"/>
  <c r="F198" i="15"/>
  <c r="G198" i="15"/>
  <c r="C199" i="15"/>
  <c r="D199" i="15"/>
  <c r="E199" i="15"/>
  <c r="F199" i="15"/>
  <c r="G199" i="15"/>
  <c r="C200" i="15"/>
  <c r="D200" i="15"/>
  <c r="E200" i="15"/>
  <c r="F200" i="15"/>
  <c r="G200" i="15"/>
  <c r="C201" i="15"/>
  <c r="D201" i="15"/>
  <c r="E201" i="15"/>
  <c r="F201" i="15"/>
  <c r="G201" i="15"/>
  <c r="C202" i="15"/>
  <c r="D202" i="15"/>
  <c r="E202" i="15"/>
  <c r="F202" i="15"/>
  <c r="G202" i="15"/>
  <c r="C203" i="15"/>
  <c r="D203" i="15"/>
  <c r="E203" i="15"/>
  <c r="F203" i="15"/>
  <c r="G203" i="15"/>
  <c r="C204" i="15"/>
  <c r="D204" i="15"/>
  <c r="E204" i="15"/>
  <c r="F204" i="15"/>
  <c r="G204" i="15"/>
  <c r="C205" i="15"/>
  <c r="D205" i="15"/>
  <c r="E205" i="15"/>
  <c r="F205" i="15"/>
  <c r="G205" i="15"/>
  <c r="D192" i="15"/>
  <c r="E192" i="15"/>
  <c r="F192" i="15"/>
  <c r="G192" i="15"/>
  <c r="C192" i="15"/>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H24" i="18"/>
  <c r="H25" i="18"/>
  <c r="H26" i="18"/>
  <c r="H23" i="18"/>
  <c r="C11" i="18"/>
  <c r="D4" i="18"/>
  <c r="E4" i="18"/>
  <c r="F4" i="18"/>
  <c r="G4" i="18"/>
  <c r="C4" i="18"/>
  <c r="E52" i="8"/>
  <c r="F52" i="8"/>
  <c r="G52" i="8"/>
  <c r="D52" i="8"/>
  <c r="C52" i="8"/>
  <c r="C50" i="8"/>
  <c r="G49"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BM36" i="8"/>
  <c r="BN36" i="8"/>
  <c r="BO36" i="8"/>
  <c r="BP36" i="8"/>
  <c r="BQ36" i="8"/>
  <c r="BR36" i="8"/>
  <c r="BS36" i="8"/>
  <c r="BT36" i="8"/>
  <c r="BU36" i="8"/>
  <c r="BV36" i="8"/>
  <c r="BW36" i="8"/>
  <c r="BX36" i="8"/>
  <c r="BY36" i="8"/>
  <c r="BZ36" i="8"/>
  <c r="CA36" i="8"/>
  <c r="CB36"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BM37" i="8"/>
  <c r="BN37" i="8"/>
  <c r="BO37" i="8"/>
  <c r="BP37" i="8"/>
  <c r="BQ37" i="8"/>
  <c r="BR37" i="8"/>
  <c r="BS37" i="8"/>
  <c r="BT37" i="8"/>
  <c r="BU37" i="8"/>
  <c r="BV37" i="8"/>
  <c r="BW37" i="8"/>
  <c r="BX37" i="8"/>
  <c r="BY37" i="8"/>
  <c r="BZ37" i="8"/>
  <c r="CA37" i="8"/>
  <c r="CB37"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BM38" i="8"/>
  <c r="BN38" i="8"/>
  <c r="BO38" i="8"/>
  <c r="BP38" i="8"/>
  <c r="BQ38" i="8"/>
  <c r="BR38" i="8"/>
  <c r="BS38" i="8"/>
  <c r="BT38" i="8"/>
  <c r="BU38" i="8"/>
  <c r="BV38" i="8"/>
  <c r="BW38" i="8"/>
  <c r="BX38" i="8"/>
  <c r="BY38" i="8"/>
  <c r="BZ38" i="8"/>
  <c r="CA38" i="8"/>
  <c r="CB38"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BM40" i="8"/>
  <c r="BN40" i="8"/>
  <c r="BO40" i="8"/>
  <c r="BP40" i="8"/>
  <c r="BQ40" i="8"/>
  <c r="BR40" i="8"/>
  <c r="BS40" i="8"/>
  <c r="BT40" i="8"/>
  <c r="BU40" i="8"/>
  <c r="BV40" i="8"/>
  <c r="BW40" i="8"/>
  <c r="BX40" i="8"/>
  <c r="BY40" i="8"/>
  <c r="BZ40" i="8"/>
  <c r="CA40" i="8"/>
  <c r="CB40"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BM42" i="8"/>
  <c r="BN42" i="8"/>
  <c r="BO42" i="8"/>
  <c r="BP42" i="8"/>
  <c r="BQ42" i="8"/>
  <c r="BR42" i="8"/>
  <c r="BS42" i="8"/>
  <c r="BT42" i="8"/>
  <c r="BU42" i="8"/>
  <c r="BV42" i="8"/>
  <c r="BW42" i="8"/>
  <c r="BX42" i="8"/>
  <c r="BY42" i="8"/>
  <c r="BZ42" i="8"/>
  <c r="CA42" i="8"/>
  <c r="CB42" i="8"/>
  <c r="H37" i="8"/>
  <c r="H38" i="8"/>
  <c r="H40" i="8"/>
  <c r="H42" i="8"/>
  <c r="H36" i="8"/>
  <c r="C30" i="8"/>
  <c r="C31" i="8"/>
  <c r="C32" i="8"/>
  <c r="C29" i="8"/>
  <c r="C19" i="8"/>
  <c r="C20" i="8"/>
  <c r="C22" i="8"/>
  <c r="C23" i="8"/>
  <c r="C24" i="8"/>
  <c r="C18" i="8"/>
  <c r="D11" i="8"/>
  <c r="D51" i="8" s="1"/>
  <c r="E11" i="8"/>
  <c r="E51" i="8" s="1"/>
  <c r="F11" i="8"/>
  <c r="F51" i="8" s="1"/>
  <c r="G11" i="8"/>
  <c r="G51" i="8" s="1"/>
  <c r="C11" i="8"/>
  <c r="C51" i="8" s="1"/>
  <c r="C7" i="8"/>
  <c r="D7" i="8"/>
  <c r="E7" i="8"/>
  <c r="F7" i="8"/>
  <c r="G7" i="8"/>
  <c r="C8" i="8"/>
  <c r="D8" i="8"/>
  <c r="E8" i="8"/>
  <c r="F8" i="8"/>
  <c r="G8" i="8"/>
  <c r="D6" i="8"/>
  <c r="E6" i="8"/>
  <c r="F6" i="8"/>
  <c r="G6" i="8"/>
  <c r="C6" i="8"/>
  <c r="H5" i="15" l="1"/>
  <c r="O128" i="15"/>
  <c r="G133" i="15"/>
  <c r="O133" i="15" s="1"/>
  <c r="G122" i="15"/>
  <c r="D133" i="15"/>
  <c r="L133" i="15" s="1"/>
  <c r="D128" i="15"/>
  <c r="F133" i="15"/>
  <c r="N133" i="15" s="1"/>
  <c r="I133" i="15"/>
  <c r="Q133" i="15" s="1"/>
  <c r="E133" i="15"/>
  <c r="M133" i="15" s="1"/>
  <c r="I122" i="15"/>
  <c r="D122" i="15"/>
  <c r="H133" i="15"/>
  <c r="P133" i="15" s="1"/>
  <c r="I128" i="15"/>
  <c r="E128" i="15"/>
  <c r="F128" i="15"/>
  <c r="H128" i="15"/>
  <c r="E122" i="15"/>
  <c r="F122" i="15"/>
  <c r="H122" i="15"/>
  <c r="V4" i="2"/>
  <c r="E9" i="8"/>
  <c r="F7" i="9" s="1"/>
  <c r="T4" i="2"/>
  <c r="C9" i="8"/>
  <c r="D7" i="9" s="1"/>
  <c r="D9" i="8"/>
  <c r="E7" i="9" s="1"/>
  <c r="U4" i="2"/>
  <c r="X4" i="2"/>
  <c r="G9" i="8"/>
  <c r="H7" i="9" s="1"/>
  <c r="W4" i="2"/>
  <c r="F9" i="8"/>
  <c r="G7" i="9" s="1"/>
  <c r="C32" i="19"/>
  <c r="C25" i="8" s="1"/>
  <c r="M122" i="15" l="1"/>
  <c r="Q128" i="15"/>
  <c r="P128" i="15"/>
  <c r="P122" i="15"/>
  <c r="O122" i="15"/>
  <c r="N128" i="15"/>
  <c r="L122" i="15"/>
  <c r="N122" i="15"/>
  <c r="M128" i="15"/>
  <c r="Q122" i="15"/>
  <c r="L128" i="15"/>
  <c r="D12" i="8"/>
  <c r="C12" i="8"/>
  <c r="F12" i="8"/>
  <c r="G12" i="8"/>
  <c r="E12" i="8"/>
  <c r="N39" i="8"/>
  <c r="Z39" i="8"/>
  <c r="AL39" i="8"/>
  <c r="AX39" i="8"/>
  <c r="BN39" i="8"/>
  <c r="O39" i="8"/>
  <c r="W39" i="8"/>
  <c r="AA39" i="8"/>
  <c r="AE39" i="8"/>
  <c r="AI39" i="8"/>
  <c r="AM39" i="8"/>
  <c r="AQ39" i="8"/>
  <c r="AU39" i="8"/>
  <c r="AY39" i="8"/>
  <c r="BC39" i="8"/>
  <c r="BG39" i="8"/>
  <c r="BK39" i="8"/>
  <c r="BO39" i="8"/>
  <c r="BS39" i="8"/>
  <c r="BW39" i="8"/>
  <c r="CA39" i="8"/>
  <c r="J39" i="8"/>
  <c r="R39" i="8"/>
  <c r="V39" i="8"/>
  <c r="AD39" i="8"/>
  <c r="AH39" i="8"/>
  <c r="AP39" i="8"/>
  <c r="AT39" i="8"/>
  <c r="BB39" i="8"/>
  <c r="BF39" i="8"/>
  <c r="BJ39" i="8"/>
  <c r="BR39" i="8"/>
  <c r="BV39" i="8"/>
  <c r="BZ39" i="8"/>
  <c r="K39" i="8"/>
  <c r="S39" i="8"/>
  <c r="H39" i="8"/>
  <c r="L39" i="8"/>
  <c r="P39" i="8"/>
  <c r="T39" i="8"/>
  <c r="X39" i="8"/>
  <c r="AB39" i="8"/>
  <c r="AF39" i="8"/>
  <c r="AJ39" i="8"/>
  <c r="AN39" i="8"/>
  <c r="AR39" i="8"/>
  <c r="AV39" i="8"/>
  <c r="AZ39" i="8"/>
  <c r="BD39" i="8"/>
  <c r="BH39" i="8"/>
  <c r="BL39" i="8"/>
  <c r="BP39" i="8"/>
  <c r="BT39" i="8"/>
  <c r="BX39" i="8"/>
  <c r="CB39" i="8"/>
  <c r="I39" i="8"/>
  <c r="M39" i="8"/>
  <c r="Q39" i="8"/>
  <c r="U39" i="8"/>
  <c r="Y39" i="8"/>
  <c r="AC39" i="8"/>
  <c r="AG39" i="8"/>
  <c r="AK39" i="8"/>
  <c r="AO39" i="8"/>
  <c r="AS39" i="8"/>
  <c r="AW39" i="8"/>
  <c r="BA39" i="8"/>
  <c r="BE39" i="8"/>
  <c r="BI39" i="8"/>
  <c r="BM39" i="8"/>
  <c r="BQ39" i="8"/>
  <c r="BU39" i="8"/>
  <c r="BY39" i="8"/>
  <c r="BU43" i="8" l="1"/>
  <c r="BU41" i="8"/>
  <c r="BM43" i="8"/>
  <c r="BM41" i="8"/>
  <c r="BE43" i="8"/>
  <c r="BE41" i="8"/>
  <c r="AW43" i="8"/>
  <c r="AW41" i="8"/>
  <c r="AO43" i="8"/>
  <c r="AO41" i="8"/>
  <c r="AG43" i="8"/>
  <c r="AG41" i="8"/>
  <c r="Y43" i="8"/>
  <c r="Y41" i="8"/>
  <c r="Q43" i="8"/>
  <c r="Q41" i="8"/>
  <c r="I43" i="8"/>
  <c r="I41" i="8"/>
  <c r="BX43" i="8"/>
  <c r="BX41" i="8"/>
  <c r="BP43" i="8"/>
  <c r="BP41" i="8"/>
  <c r="BH43" i="8"/>
  <c r="BH41" i="8"/>
  <c r="AZ43" i="8"/>
  <c r="AZ41" i="8"/>
  <c r="AR43" i="8"/>
  <c r="AR41" i="8"/>
  <c r="AJ43" i="8"/>
  <c r="AJ41" i="8"/>
  <c r="AB43" i="8"/>
  <c r="AB41" i="8"/>
  <c r="T43" i="8"/>
  <c r="T41" i="8"/>
  <c r="L43" i="8"/>
  <c r="L41" i="8"/>
  <c r="S43" i="8"/>
  <c r="S41" i="8"/>
  <c r="BZ43" i="8"/>
  <c r="BZ41" i="8"/>
  <c r="BR43" i="8"/>
  <c r="BR41" i="8"/>
  <c r="BF43" i="8"/>
  <c r="BF41" i="8"/>
  <c r="AT43" i="8"/>
  <c r="AT41" i="8"/>
  <c r="AH43" i="8"/>
  <c r="AH41" i="8"/>
  <c r="V43" i="8"/>
  <c r="V41" i="8"/>
  <c r="J43" i="8"/>
  <c r="J41" i="8"/>
  <c r="BW43" i="8"/>
  <c r="BW41" i="8"/>
  <c r="BO43" i="8"/>
  <c r="BO41" i="8"/>
  <c r="BG43" i="8"/>
  <c r="BG41" i="8"/>
  <c r="AY43" i="8"/>
  <c r="AY41" i="8"/>
  <c r="AQ43" i="8"/>
  <c r="AQ41" i="8"/>
  <c r="AI43" i="8"/>
  <c r="AI41" i="8"/>
  <c r="AA43" i="8"/>
  <c r="AA41" i="8"/>
  <c r="O43" i="8"/>
  <c r="O41" i="8"/>
  <c r="AX43" i="8"/>
  <c r="AX41" i="8"/>
  <c r="Z43" i="8"/>
  <c r="Z41" i="8"/>
  <c r="BY43" i="8"/>
  <c r="BY41" i="8"/>
  <c r="BQ43" i="8"/>
  <c r="BQ41" i="8"/>
  <c r="BI43" i="8"/>
  <c r="BI41" i="8"/>
  <c r="BA43" i="8"/>
  <c r="BA41" i="8"/>
  <c r="AS43" i="8"/>
  <c r="AS41" i="8"/>
  <c r="AK43" i="8"/>
  <c r="AK41" i="8"/>
  <c r="AC43" i="8"/>
  <c r="AC41" i="8"/>
  <c r="U43" i="8"/>
  <c r="U41" i="8"/>
  <c r="M43" i="8"/>
  <c r="M41" i="8"/>
  <c r="CB43" i="8"/>
  <c r="CB41" i="8"/>
  <c r="BT43" i="8"/>
  <c r="BT41" i="8"/>
  <c r="BL43" i="8"/>
  <c r="BL41" i="8"/>
  <c r="BD43" i="8"/>
  <c r="BD41" i="8"/>
  <c r="AV43" i="8"/>
  <c r="AV41" i="8"/>
  <c r="AN43" i="8"/>
  <c r="AN41" i="8"/>
  <c r="AF43" i="8"/>
  <c r="AF41" i="8"/>
  <c r="X43" i="8"/>
  <c r="X41" i="8"/>
  <c r="P43" i="8"/>
  <c r="P41" i="8"/>
  <c r="H43" i="8"/>
  <c r="H41" i="8"/>
  <c r="K43" i="8"/>
  <c r="K41" i="8"/>
  <c r="BV43" i="8"/>
  <c r="BV41" i="8"/>
  <c r="BJ43" i="8"/>
  <c r="BJ41" i="8"/>
  <c r="BB43" i="8"/>
  <c r="BB41" i="8"/>
  <c r="AP43" i="8"/>
  <c r="AP41" i="8"/>
  <c r="AD43" i="8"/>
  <c r="AD41" i="8"/>
  <c r="R43" i="8"/>
  <c r="R41" i="8"/>
  <c r="CA43" i="8"/>
  <c r="CA41" i="8"/>
  <c r="BS43" i="8"/>
  <c r="BS41" i="8"/>
  <c r="BK43" i="8"/>
  <c r="BK41" i="8"/>
  <c r="BC43" i="8"/>
  <c r="BC41" i="8"/>
  <c r="AU43" i="8"/>
  <c r="AU41" i="8"/>
  <c r="AM43" i="8"/>
  <c r="AM41" i="8"/>
  <c r="AE43" i="8"/>
  <c r="AE41" i="8"/>
  <c r="W43" i="8"/>
  <c r="W41" i="8"/>
  <c r="BN43" i="8"/>
  <c r="BN41" i="8"/>
  <c r="AL43" i="8"/>
  <c r="AL41" i="8"/>
  <c r="N43" i="8"/>
  <c r="N41" i="8"/>
  <c r="CD22" i="14" l="1"/>
  <c r="CE22" i="14"/>
  <c r="CF22" i="14"/>
  <c r="CG22" i="14"/>
  <c r="CH22" i="14"/>
  <c r="CI22" i="14"/>
  <c r="CJ22" i="14"/>
  <c r="CK22" i="14"/>
  <c r="CL22" i="14"/>
  <c r="CM22" i="14"/>
  <c r="CN22" i="14"/>
  <c r="CO22" i="14"/>
  <c r="CP22" i="14"/>
  <c r="CQ22" i="14"/>
  <c r="CR22" i="14"/>
  <c r="CS22" i="14"/>
  <c r="CT22" i="14"/>
  <c r="C26" i="8"/>
  <c r="H7" i="8" s="1"/>
  <c r="E22" i="14"/>
  <c r="F22" i="14"/>
  <c r="G22" i="14"/>
  <c r="H22" i="14"/>
  <c r="D22" i="14" l="1"/>
  <c r="E15" i="14"/>
  <c r="CD14" i="14"/>
  <c r="CE14" i="14"/>
  <c r="CF14" i="14"/>
  <c r="CG14" i="14"/>
  <c r="CH14" i="14"/>
  <c r="CI14" i="14"/>
  <c r="CJ14" i="14"/>
  <c r="CK14" i="14"/>
  <c r="CL14" i="14"/>
  <c r="CM14" i="14"/>
  <c r="CN14" i="14"/>
  <c r="CO14" i="14"/>
  <c r="CP14" i="14"/>
  <c r="CQ14" i="14"/>
  <c r="CR14" i="14"/>
  <c r="CS14" i="14"/>
  <c r="CT14" i="14"/>
  <c r="F15" i="14"/>
  <c r="G15" i="14"/>
  <c r="H15" i="14"/>
  <c r="CD15" i="14"/>
  <c r="CE15" i="14"/>
  <c r="CF15" i="14"/>
  <c r="CG15" i="14"/>
  <c r="CH15" i="14"/>
  <c r="CI15" i="14"/>
  <c r="CJ15" i="14"/>
  <c r="CK15" i="14"/>
  <c r="CL15" i="14"/>
  <c r="CM15" i="14"/>
  <c r="CN15" i="14"/>
  <c r="CO15" i="14"/>
  <c r="CP15" i="14"/>
  <c r="CQ15" i="14"/>
  <c r="CR15" i="14"/>
  <c r="CS15" i="14"/>
  <c r="CT15" i="14"/>
  <c r="D15" i="14"/>
  <c r="D13" i="14"/>
  <c r="G14" i="9"/>
  <c r="H14" i="9"/>
  <c r="F14" i="9"/>
  <c r="E14" i="9"/>
  <c r="D14" i="9"/>
  <c r="D12" i="9"/>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59" i="8"/>
  <c r="F60" i="8"/>
  <c r="F61" i="8"/>
  <c r="F62" i="8"/>
  <c r="F63" i="8"/>
  <c r="F64" i="8"/>
  <c r="F65" i="8"/>
  <c r="F66" i="8"/>
  <c r="F67" i="8"/>
  <c r="F68" i="8"/>
  <c r="F58" i="8"/>
  <c r="D21" i="14" l="1"/>
  <c r="D29" i="14" s="1"/>
  <c r="D28" i="14"/>
  <c r="H53" i="8"/>
  <c r="H48" i="8" s="1"/>
  <c r="I15" i="14" l="1"/>
  <c r="I14" i="9"/>
  <c r="B1" i="15"/>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H18" i="18"/>
  <c r="H19" i="18"/>
  <c r="H20" i="18"/>
  <c r="H17" i="18"/>
  <c r="B1" i="19"/>
  <c r="B1" i="16"/>
  <c r="G14" i="14" l="1"/>
  <c r="G13" i="9"/>
  <c r="G20" i="9" s="1"/>
  <c r="F14" i="14"/>
  <c r="F13" i="9"/>
  <c r="F20" i="9" s="1"/>
  <c r="E13" i="9"/>
  <c r="E20" i="9" s="1"/>
  <c r="E14" i="14"/>
  <c r="H13" i="9"/>
  <c r="H20" i="9" s="1"/>
  <c r="H14" i="14"/>
  <c r="D13" i="9"/>
  <c r="D14" i="14"/>
  <c r="E13" i="14" s="1"/>
  <c r="E28" i="14" s="1"/>
  <c r="C54" i="8"/>
  <c r="G43" i="8"/>
  <c r="G41" i="8"/>
  <c r="G39" i="8"/>
  <c r="G37" i="8"/>
  <c r="G36" i="8"/>
  <c r="E33" i="9"/>
  <c r="F33" i="9"/>
  <c r="G33" i="9"/>
  <c r="H33" i="9"/>
  <c r="D33" i="9"/>
  <c r="B15" i="18"/>
  <c r="B1" i="18"/>
  <c r="G20" i="18" l="1"/>
  <c r="G21" i="18"/>
  <c r="R11" i="8"/>
  <c r="R51" i="8" s="1"/>
  <c r="BB11" i="8"/>
  <c r="BB51" i="8" s="1"/>
  <c r="BZ11" i="8"/>
  <c r="BZ51" i="8" s="1"/>
  <c r="K11" i="8"/>
  <c r="K51" i="8" s="1"/>
  <c r="O11" i="8"/>
  <c r="O51" i="8" s="1"/>
  <c r="S11" i="8"/>
  <c r="S51" i="8" s="1"/>
  <c r="W11" i="8"/>
  <c r="W51" i="8" s="1"/>
  <c r="AA11" i="8"/>
  <c r="AA51" i="8" s="1"/>
  <c r="AE11" i="8"/>
  <c r="AE51" i="8" s="1"/>
  <c r="AI11" i="8"/>
  <c r="AI51" i="8" s="1"/>
  <c r="AM11" i="8"/>
  <c r="AM51" i="8" s="1"/>
  <c r="AQ11" i="8"/>
  <c r="AQ51" i="8" s="1"/>
  <c r="AU11" i="8"/>
  <c r="AU51" i="8" s="1"/>
  <c r="AY11" i="8"/>
  <c r="AY51" i="8" s="1"/>
  <c r="BC11" i="8"/>
  <c r="BC51" i="8" s="1"/>
  <c r="BG11" i="8"/>
  <c r="BG51" i="8" s="1"/>
  <c r="BK11" i="8"/>
  <c r="BK51" i="8" s="1"/>
  <c r="BO11" i="8"/>
  <c r="BO51" i="8" s="1"/>
  <c r="BS11" i="8"/>
  <c r="BS51" i="8" s="1"/>
  <c r="BW11" i="8"/>
  <c r="BW51" i="8" s="1"/>
  <c r="CA11" i="8"/>
  <c r="CA51" i="8" s="1"/>
  <c r="L11" i="8"/>
  <c r="L51" i="8" s="1"/>
  <c r="P11" i="8"/>
  <c r="P51" i="8" s="1"/>
  <c r="T11" i="8"/>
  <c r="T51" i="8" s="1"/>
  <c r="X11" i="8"/>
  <c r="X51" i="8" s="1"/>
  <c r="AB11" i="8"/>
  <c r="AB51" i="8" s="1"/>
  <c r="AF11" i="8"/>
  <c r="AF51" i="8" s="1"/>
  <c r="AJ11" i="8"/>
  <c r="AJ51" i="8" s="1"/>
  <c r="AN11" i="8"/>
  <c r="AN51" i="8" s="1"/>
  <c r="AR11" i="8"/>
  <c r="AR51" i="8" s="1"/>
  <c r="AV11" i="8"/>
  <c r="AV51" i="8" s="1"/>
  <c r="AZ11" i="8"/>
  <c r="AZ51" i="8" s="1"/>
  <c r="BD11" i="8"/>
  <c r="BD51" i="8" s="1"/>
  <c r="BH11" i="8"/>
  <c r="BH51" i="8" s="1"/>
  <c r="BL11" i="8"/>
  <c r="BL51" i="8" s="1"/>
  <c r="BP11" i="8"/>
  <c r="BP51" i="8" s="1"/>
  <c r="BT11" i="8"/>
  <c r="BT51" i="8" s="1"/>
  <c r="BX11" i="8"/>
  <c r="BX51" i="8" s="1"/>
  <c r="CB11" i="8"/>
  <c r="CB51" i="8" s="1"/>
  <c r="N11" i="8"/>
  <c r="N51" i="8" s="1"/>
  <c r="Z11" i="8"/>
  <c r="Z51" i="8" s="1"/>
  <c r="AH11" i="8"/>
  <c r="AH51" i="8" s="1"/>
  <c r="AL11" i="8"/>
  <c r="AL51" i="8" s="1"/>
  <c r="AT11" i="8"/>
  <c r="AT51" i="8" s="1"/>
  <c r="BJ11" i="8"/>
  <c r="BJ51" i="8" s="1"/>
  <c r="BR11" i="8"/>
  <c r="BR51" i="8" s="1"/>
  <c r="H11" i="8"/>
  <c r="H51" i="8" s="1"/>
  <c r="M11" i="8"/>
  <c r="M51" i="8" s="1"/>
  <c r="Q11" i="8"/>
  <c r="Q51" i="8" s="1"/>
  <c r="U11" i="8"/>
  <c r="U51" i="8" s="1"/>
  <c r="Y11" i="8"/>
  <c r="Y51" i="8" s="1"/>
  <c r="AC11" i="8"/>
  <c r="AC51" i="8" s="1"/>
  <c r="AG11" i="8"/>
  <c r="AG51" i="8" s="1"/>
  <c r="AK11" i="8"/>
  <c r="AK51" i="8" s="1"/>
  <c r="AO11" i="8"/>
  <c r="AO51" i="8" s="1"/>
  <c r="AS11" i="8"/>
  <c r="AS51" i="8" s="1"/>
  <c r="AW11" i="8"/>
  <c r="AW51" i="8" s="1"/>
  <c r="BA11" i="8"/>
  <c r="BA51" i="8" s="1"/>
  <c r="BE11" i="8"/>
  <c r="BE51" i="8" s="1"/>
  <c r="BI11" i="8"/>
  <c r="BI51" i="8" s="1"/>
  <c r="BM11" i="8"/>
  <c r="BM51" i="8" s="1"/>
  <c r="BQ11" i="8"/>
  <c r="BQ51" i="8" s="1"/>
  <c r="BU11" i="8"/>
  <c r="BU51" i="8" s="1"/>
  <c r="BY11" i="8"/>
  <c r="BY51" i="8" s="1"/>
  <c r="I11" i="8"/>
  <c r="I51" i="8" s="1"/>
  <c r="J11" i="8"/>
  <c r="J51" i="8" s="1"/>
  <c r="V11" i="8"/>
  <c r="V51" i="8" s="1"/>
  <c r="AD11" i="8"/>
  <c r="AD51" i="8" s="1"/>
  <c r="AP11" i="8"/>
  <c r="AP51" i="8" s="1"/>
  <c r="AX11" i="8"/>
  <c r="AX51" i="8" s="1"/>
  <c r="BF11" i="8"/>
  <c r="BF51" i="8" s="1"/>
  <c r="BN11" i="8"/>
  <c r="BN51" i="8" s="1"/>
  <c r="BV11" i="8"/>
  <c r="BV51" i="8" s="1"/>
  <c r="D15" i="9"/>
  <c r="E12" i="9" s="1"/>
  <c r="E15" i="9" s="1"/>
  <c r="F12" i="9" s="1"/>
  <c r="F15" i="9" s="1"/>
  <c r="G12" i="9" s="1"/>
  <c r="G15" i="9" s="1"/>
  <c r="D20" i="9"/>
  <c r="D29" i="8"/>
  <c r="D50" i="8"/>
  <c r="D54" i="8" s="1"/>
  <c r="F13" i="14"/>
  <c r="G18" i="18"/>
  <c r="G17" i="18"/>
  <c r="G19" i="18"/>
  <c r="H16" i="18" l="1"/>
  <c r="H7" i="18" s="1"/>
  <c r="I16" i="18"/>
  <c r="M16" i="18"/>
  <c r="Q16" i="18"/>
  <c r="U16" i="18"/>
  <c r="Y16" i="18"/>
  <c r="AC16" i="18"/>
  <c r="AG16" i="18"/>
  <c r="AK16" i="18"/>
  <c r="AO16" i="18"/>
  <c r="AS16" i="18"/>
  <c r="AW16" i="18"/>
  <c r="BA16" i="18"/>
  <c r="BE16" i="18"/>
  <c r="BI16" i="18"/>
  <c r="BM16" i="18"/>
  <c r="BQ16" i="18"/>
  <c r="BU16" i="18"/>
  <c r="BY16" i="18"/>
  <c r="L16" i="18"/>
  <c r="T16" i="18"/>
  <c r="AB16" i="18"/>
  <c r="AJ16" i="18"/>
  <c r="AR16" i="18"/>
  <c r="BD16" i="18"/>
  <c r="BH16" i="18"/>
  <c r="CB16" i="18"/>
  <c r="J16" i="18"/>
  <c r="N16" i="18"/>
  <c r="R16" i="18"/>
  <c r="V16" i="18"/>
  <c r="Z16" i="18"/>
  <c r="AD16" i="18"/>
  <c r="AH16" i="18"/>
  <c r="AL16" i="18"/>
  <c r="AP16" i="18"/>
  <c r="AT16" i="18"/>
  <c r="AX16" i="18"/>
  <c r="BB16" i="18"/>
  <c r="BF16" i="18"/>
  <c r="BJ16" i="18"/>
  <c r="BN16" i="18"/>
  <c r="BR16" i="18"/>
  <c r="BV16" i="18"/>
  <c r="BZ16" i="18"/>
  <c r="P16" i="18"/>
  <c r="X16" i="18"/>
  <c r="AF16" i="18"/>
  <c r="AN16" i="18"/>
  <c r="AV16" i="18"/>
  <c r="BP16" i="18"/>
  <c r="BT16" i="18"/>
  <c r="K16" i="18"/>
  <c r="O16" i="18"/>
  <c r="S16" i="18"/>
  <c r="W16" i="18"/>
  <c r="AA16" i="18"/>
  <c r="AE16" i="18"/>
  <c r="AI16" i="18"/>
  <c r="AM16" i="18"/>
  <c r="AQ16" i="18"/>
  <c r="AU16" i="18"/>
  <c r="AY16" i="18"/>
  <c r="BC16" i="18"/>
  <c r="BG16" i="18"/>
  <c r="BK16" i="18"/>
  <c r="BO16" i="18"/>
  <c r="BS16" i="18"/>
  <c r="BW16" i="18"/>
  <c r="CA16" i="18"/>
  <c r="AZ16" i="18"/>
  <c r="BL16" i="18"/>
  <c r="BX16" i="18"/>
  <c r="I13" i="9"/>
  <c r="G13" i="14"/>
  <c r="F28" i="14"/>
  <c r="E50" i="8"/>
  <c r="E54" i="8" s="1"/>
  <c r="H12" i="9"/>
  <c r="H15" i="9" s="1"/>
  <c r="BI13" i="9"/>
  <c r="BI14" i="14"/>
  <c r="AU14" i="14"/>
  <c r="AU13" i="9"/>
  <c r="Q13" i="9"/>
  <c r="Q14" i="14"/>
  <c r="BB13" i="9"/>
  <c r="BB14" i="14"/>
  <c r="BL14" i="14"/>
  <c r="BL13" i="9"/>
  <c r="BG14" i="14"/>
  <c r="BG13" i="9"/>
  <c r="Z13" i="9"/>
  <c r="Z14" i="14"/>
  <c r="BP14" i="14"/>
  <c r="BP13" i="9"/>
  <c r="BC14" i="14"/>
  <c r="BC13" i="9"/>
  <c r="CA14" i="14"/>
  <c r="CA13" i="9"/>
  <c r="BJ13" i="9"/>
  <c r="BJ14" i="14"/>
  <c r="M13" i="9"/>
  <c r="M14" i="14"/>
  <c r="AS13" i="9"/>
  <c r="AS14" i="14"/>
  <c r="AR14" i="14"/>
  <c r="AR13" i="9"/>
  <c r="BH14" i="14"/>
  <c r="BH13" i="9"/>
  <c r="BD14" i="14"/>
  <c r="BD13" i="9"/>
  <c r="AE14" i="14"/>
  <c r="AE13" i="9"/>
  <c r="N13" i="9"/>
  <c r="N14" i="14"/>
  <c r="AZ14" i="14"/>
  <c r="AZ13" i="9"/>
  <c r="AW13" i="9"/>
  <c r="AW14" i="14"/>
  <c r="CC13" i="9"/>
  <c r="CC14" i="14"/>
  <c r="BR13" i="9"/>
  <c r="BR14" i="14"/>
  <c r="S14" i="14"/>
  <c r="S13" i="9"/>
  <c r="AK13" i="9"/>
  <c r="AK14" i="14"/>
  <c r="BA13" i="9"/>
  <c r="BA14" i="14"/>
  <c r="V13" i="9"/>
  <c r="V14" i="14"/>
  <c r="AL13" i="9"/>
  <c r="AL14" i="14"/>
  <c r="AN14" i="14"/>
  <c r="AN13" i="9"/>
  <c r="W14" i="14"/>
  <c r="W13" i="9"/>
  <c r="AM14" i="14"/>
  <c r="AM13" i="9"/>
  <c r="BS14" i="14"/>
  <c r="BS13" i="9"/>
  <c r="AJ14" i="14"/>
  <c r="AJ13" i="9"/>
  <c r="BZ13" i="9"/>
  <c r="BZ14" i="14"/>
  <c r="BK14" i="14"/>
  <c r="BK13" i="9"/>
  <c r="T14" i="14"/>
  <c r="T13" i="9"/>
  <c r="BV13" i="9"/>
  <c r="BV14" i="14"/>
  <c r="AC13" i="9"/>
  <c r="AC14" i="14"/>
  <c r="BY13" i="9"/>
  <c r="BY14" i="14"/>
  <c r="R13" i="9"/>
  <c r="R14" i="14"/>
  <c r="X14" i="14"/>
  <c r="X13" i="9"/>
  <c r="AY14" i="14"/>
  <c r="AY13" i="9"/>
  <c r="BF13" i="9"/>
  <c r="BF14" i="14"/>
  <c r="BW14" i="14"/>
  <c r="BW13" i="9"/>
  <c r="AG13" i="9"/>
  <c r="AG14" i="14"/>
  <c r="BM13" i="9"/>
  <c r="BM14" i="14"/>
  <c r="AB14" i="14"/>
  <c r="AB13" i="9"/>
  <c r="AF14" i="14"/>
  <c r="AF13" i="9"/>
  <c r="AI14" i="14"/>
  <c r="AI13" i="9"/>
  <c r="U13" i="9"/>
  <c r="U14" i="14"/>
  <c r="BQ13" i="9"/>
  <c r="BQ14" i="14"/>
  <c r="BN13" i="9"/>
  <c r="BN14" i="14"/>
  <c r="BT14" i="14"/>
  <c r="BT13" i="9"/>
  <c r="Y13" i="9"/>
  <c r="Y14" i="14"/>
  <c r="AO13" i="9"/>
  <c r="AO14" i="14"/>
  <c r="BE13" i="9"/>
  <c r="BE14" i="14"/>
  <c r="BU13" i="9"/>
  <c r="BU14" i="14"/>
  <c r="AH13" i="9"/>
  <c r="AH14" i="14"/>
  <c r="BX14" i="14"/>
  <c r="BX13" i="9"/>
  <c r="AX13" i="9"/>
  <c r="AX14" i="14"/>
  <c r="P14" i="14"/>
  <c r="P13" i="9"/>
  <c r="AV14" i="14"/>
  <c r="AV13" i="9"/>
  <c r="CB14" i="14"/>
  <c r="CB13" i="9"/>
  <c r="AA14" i="14"/>
  <c r="AA13" i="9"/>
  <c r="AQ14" i="14"/>
  <c r="AQ13" i="9"/>
  <c r="AP13" i="9"/>
  <c r="AP14" i="14"/>
  <c r="AT13" i="9"/>
  <c r="AT14" i="14"/>
  <c r="O14" i="14"/>
  <c r="O13" i="9"/>
  <c r="BO14" i="14"/>
  <c r="BO13" i="9"/>
  <c r="AD13" i="9"/>
  <c r="AD14" i="14"/>
  <c r="L14" i="14"/>
  <c r="L13" i="9"/>
  <c r="K14" i="14"/>
  <c r="K13" i="9"/>
  <c r="J14" i="14"/>
  <c r="J13" i="9"/>
  <c r="G58" i="8" a="1"/>
  <c r="G58" i="8" s="1"/>
  <c r="I14" i="14" l="1"/>
  <c r="M58" i="8"/>
  <c r="Q58" i="8"/>
  <c r="U58" i="8"/>
  <c r="Y58" i="8"/>
  <c r="AC58" i="8"/>
  <c r="AG58" i="8"/>
  <c r="AK58" i="8"/>
  <c r="AO58" i="8"/>
  <c r="AS58" i="8"/>
  <c r="AW58" i="8"/>
  <c r="BA58" i="8"/>
  <c r="BE58" i="8"/>
  <c r="BI58" i="8"/>
  <c r="BM58" i="8"/>
  <c r="BQ58" i="8"/>
  <c r="BU58" i="8"/>
  <c r="BY58" i="8"/>
  <c r="I58" i="8"/>
  <c r="I53" i="8" s="1"/>
  <c r="I48" i="8" s="1"/>
  <c r="P58" i="8"/>
  <c r="AF58" i="8"/>
  <c r="AR58" i="8"/>
  <c r="BD58" i="8"/>
  <c r="BP58" i="8"/>
  <c r="J58" i="8"/>
  <c r="N58" i="8"/>
  <c r="R58" i="8"/>
  <c r="V58" i="8"/>
  <c r="Z58" i="8"/>
  <c r="AD58" i="8"/>
  <c r="AH58" i="8"/>
  <c r="AL58" i="8"/>
  <c r="AP58" i="8"/>
  <c r="AT58" i="8"/>
  <c r="AX58" i="8"/>
  <c r="BB58" i="8"/>
  <c r="BF58" i="8"/>
  <c r="BJ58" i="8"/>
  <c r="BN58" i="8"/>
  <c r="BR58" i="8"/>
  <c r="BV58" i="8"/>
  <c r="BZ58" i="8"/>
  <c r="T58" i="8"/>
  <c r="AB58" i="8"/>
  <c r="AN58" i="8"/>
  <c r="AZ58" i="8"/>
  <c r="BL58" i="8"/>
  <c r="BX58" i="8"/>
  <c r="K58" i="8"/>
  <c r="O58" i="8"/>
  <c r="S58" i="8"/>
  <c r="W58" i="8"/>
  <c r="AA58" i="8"/>
  <c r="AE58" i="8"/>
  <c r="AI58" i="8"/>
  <c r="AM58" i="8"/>
  <c r="AQ58" i="8"/>
  <c r="AU58" i="8"/>
  <c r="AY58" i="8"/>
  <c r="BC58" i="8"/>
  <c r="BG58" i="8"/>
  <c r="BK58" i="8"/>
  <c r="BO58" i="8"/>
  <c r="BS58" i="8"/>
  <c r="BW58" i="8"/>
  <c r="CA58" i="8"/>
  <c r="L58" i="8"/>
  <c r="X58" i="8"/>
  <c r="AJ58" i="8"/>
  <c r="AV58" i="8"/>
  <c r="BH58" i="8"/>
  <c r="BT58" i="8"/>
  <c r="CB58" i="8"/>
  <c r="BG7" i="18"/>
  <c r="AG7" i="18"/>
  <c r="BF7" i="18"/>
  <c r="J7" i="18"/>
  <c r="H13" i="14"/>
  <c r="G28" i="14"/>
  <c r="AY7" i="18"/>
  <c r="AI7" i="18"/>
  <c r="S7" i="18"/>
  <c r="AS7" i="18"/>
  <c r="BQ7" i="18"/>
  <c r="M7" i="18"/>
  <c r="BY7" i="18"/>
  <c r="AQ7" i="18"/>
  <c r="CB7" i="18"/>
  <c r="Z7" i="18"/>
  <c r="BR7" i="18"/>
  <c r="U7" i="18"/>
  <c r="AW7" i="18"/>
  <c r="BL7" i="18"/>
  <c r="BE7" i="18"/>
  <c r="X7" i="18"/>
  <c r="BJ7" i="18"/>
  <c r="BC7" i="18"/>
  <c r="AU7" i="18"/>
  <c r="AN7" i="18"/>
  <c r="AC7" i="18"/>
  <c r="AP7" i="18"/>
  <c r="AE7" i="18"/>
  <c r="L7" i="18"/>
  <c r="BX7" i="18"/>
  <c r="AA7" i="18"/>
  <c r="BO7" i="18"/>
  <c r="F50" i="8"/>
  <c r="F54" i="8" s="1"/>
  <c r="I12" i="9"/>
  <c r="I15" i="9" s="1"/>
  <c r="G60" i="8"/>
  <c r="G114" i="8"/>
  <c r="G86" i="8"/>
  <c r="G125" i="8"/>
  <c r="G122" i="8"/>
  <c r="G97" i="8"/>
  <c r="G94" i="8"/>
  <c r="G83" i="8"/>
  <c r="G76" i="8"/>
  <c r="G69" i="8"/>
  <c r="G66" i="8"/>
  <c r="G130" i="8"/>
  <c r="G119" i="8"/>
  <c r="G112" i="8"/>
  <c r="G105" i="8"/>
  <c r="G102" i="8"/>
  <c r="G91" i="8"/>
  <c r="G84" i="8"/>
  <c r="G77" i="8"/>
  <c r="G74" i="8"/>
  <c r="G63" i="8"/>
  <c r="G127" i="8"/>
  <c r="G120" i="8"/>
  <c r="G113" i="8"/>
  <c r="G78" i="8"/>
  <c r="G124" i="8"/>
  <c r="G117" i="8"/>
  <c r="G96" i="8"/>
  <c r="G75" i="8"/>
  <c r="G61" i="8"/>
  <c r="G104" i="8"/>
  <c r="G110" i="8"/>
  <c r="G99" i="8"/>
  <c r="G92" i="8"/>
  <c r="G85" i="8"/>
  <c r="G82" i="8"/>
  <c r="G71" i="8"/>
  <c r="G64" i="8"/>
  <c r="G128" i="8"/>
  <c r="G121" i="8"/>
  <c r="G118" i="8"/>
  <c r="G107" i="8"/>
  <c r="G100" i="8"/>
  <c r="G93" i="8"/>
  <c r="G90" i="8"/>
  <c r="G79" i="8"/>
  <c r="G72" i="8"/>
  <c r="G65" i="8"/>
  <c r="G129" i="8"/>
  <c r="CB129" i="8" s="1"/>
  <c r="G67" i="8"/>
  <c r="G103" i="8"/>
  <c r="G89" i="8"/>
  <c r="G68" i="8"/>
  <c r="G111" i="8"/>
  <c r="G62" i="8"/>
  <c r="G126" i="8"/>
  <c r="G115" i="8"/>
  <c r="G108" i="8"/>
  <c r="G101" i="8"/>
  <c r="G98" i="8"/>
  <c r="G87" i="8"/>
  <c r="G80" i="8"/>
  <c r="G73" i="8"/>
  <c r="G70" i="8"/>
  <c r="G59" i="8"/>
  <c r="G123" i="8"/>
  <c r="G116" i="8"/>
  <c r="G109" i="8"/>
  <c r="G106" i="8"/>
  <c r="G95" i="8"/>
  <c r="G88" i="8"/>
  <c r="G81" i="8"/>
  <c r="AL7" i="18"/>
  <c r="BV7" i="18"/>
  <c r="AB7" i="18"/>
  <c r="BT7" i="18"/>
  <c r="AZ7" i="18"/>
  <c r="BA7" i="18"/>
  <c r="BS7" i="18"/>
  <c r="BM7" i="18"/>
  <c r="AK7" i="18"/>
  <c r="AX7" i="18"/>
  <c r="BU7" i="18"/>
  <c r="AH7" i="18"/>
  <c r="AJ7" i="18"/>
  <c r="V7" i="18"/>
  <c r="BD7" i="18"/>
  <c r="AV7" i="18"/>
  <c r="W7" i="18"/>
  <c r="BW7" i="18"/>
  <c r="CA7" i="18"/>
  <c r="T7" i="18"/>
  <c r="I7" i="18"/>
  <c r="Y7" i="18"/>
  <c r="BN7" i="18"/>
  <c r="BH7" i="18"/>
  <c r="BZ7" i="18"/>
  <c r="BI7" i="18"/>
  <c r="BB7" i="18"/>
  <c r="AT7" i="18"/>
  <c r="AM7" i="18"/>
  <c r="BK7" i="18"/>
  <c r="AR7" i="18"/>
  <c r="AF7" i="18"/>
  <c r="AD7" i="18"/>
  <c r="BP7" i="18"/>
  <c r="R7" i="18"/>
  <c r="AO7" i="18"/>
  <c r="N7" i="18"/>
  <c r="P7" i="18"/>
  <c r="Q7" i="18"/>
  <c r="O7" i="18"/>
  <c r="K7" i="18"/>
  <c r="X70" i="8" l="1"/>
  <c r="AB70" i="8"/>
  <c r="AF70" i="8"/>
  <c r="AJ70" i="8"/>
  <c r="AN70" i="8"/>
  <c r="AR70" i="8"/>
  <c r="AV70" i="8"/>
  <c r="AZ70" i="8"/>
  <c r="BD70" i="8"/>
  <c r="BH70" i="8"/>
  <c r="BL70" i="8"/>
  <c r="BP70" i="8"/>
  <c r="BT70" i="8"/>
  <c r="BX70" i="8"/>
  <c r="CB70" i="8"/>
  <c r="U70" i="8"/>
  <c r="Y70" i="8"/>
  <c r="AC70" i="8"/>
  <c r="AG70" i="8"/>
  <c r="AK70" i="8"/>
  <c r="AO70" i="8"/>
  <c r="AS70" i="8"/>
  <c r="AW70" i="8"/>
  <c r="BA70" i="8"/>
  <c r="BE70" i="8"/>
  <c r="BI70" i="8"/>
  <c r="BM70" i="8"/>
  <c r="BQ70" i="8"/>
  <c r="BU70" i="8"/>
  <c r="BY70" i="8"/>
  <c r="V70" i="8"/>
  <c r="Z70" i="8"/>
  <c r="AD70" i="8"/>
  <c r="AH70" i="8"/>
  <c r="AL70" i="8"/>
  <c r="AP70" i="8"/>
  <c r="AT70" i="8"/>
  <c r="AX70" i="8"/>
  <c r="BB70" i="8"/>
  <c r="BF70" i="8"/>
  <c r="BJ70" i="8"/>
  <c r="BN70" i="8"/>
  <c r="BR70" i="8"/>
  <c r="BV70" i="8"/>
  <c r="BZ70" i="8"/>
  <c r="AA70" i="8"/>
  <c r="AQ70" i="8"/>
  <c r="BG70" i="8"/>
  <c r="BW70" i="8"/>
  <c r="AE70" i="8"/>
  <c r="AU70" i="8"/>
  <c r="BK70" i="8"/>
  <c r="CA70" i="8"/>
  <c r="AI70" i="8"/>
  <c r="AY70" i="8"/>
  <c r="BO70" i="8"/>
  <c r="BC70" i="8"/>
  <c r="BS70" i="8"/>
  <c r="W70" i="8"/>
  <c r="AM70" i="8"/>
  <c r="R65" i="8"/>
  <c r="V65" i="8"/>
  <c r="Z65" i="8"/>
  <c r="AD65" i="8"/>
  <c r="AH65" i="8"/>
  <c r="AL65" i="8"/>
  <c r="AP65" i="8"/>
  <c r="AT65" i="8"/>
  <c r="AX65" i="8"/>
  <c r="BB65" i="8"/>
  <c r="BF65" i="8"/>
  <c r="BJ65" i="8"/>
  <c r="BN65" i="8"/>
  <c r="BR65" i="8"/>
  <c r="BV65" i="8"/>
  <c r="BZ65" i="8"/>
  <c r="S65" i="8"/>
  <c r="X65" i="8"/>
  <c r="AC65" i="8"/>
  <c r="AI65" i="8"/>
  <c r="AN65" i="8"/>
  <c r="AS65" i="8"/>
  <c r="AY65" i="8"/>
  <c r="BD65" i="8"/>
  <c r="BI65" i="8"/>
  <c r="BO65" i="8"/>
  <c r="BT65" i="8"/>
  <c r="BY65" i="8"/>
  <c r="T65" i="8"/>
  <c r="Y65" i="8"/>
  <c r="AE65" i="8"/>
  <c r="AJ65" i="8"/>
  <c r="AO65" i="8"/>
  <c r="AU65" i="8"/>
  <c r="AZ65" i="8"/>
  <c r="BE65" i="8"/>
  <c r="BK65" i="8"/>
  <c r="BP65" i="8"/>
  <c r="BU65" i="8"/>
  <c r="CA65" i="8"/>
  <c r="P65" i="8"/>
  <c r="U65" i="8"/>
  <c r="AA65" i="8"/>
  <c r="AF65" i="8"/>
  <c r="AK65" i="8"/>
  <c r="AQ65" i="8"/>
  <c r="AV65" i="8"/>
  <c r="BA65" i="8"/>
  <c r="BG65" i="8"/>
  <c r="BL65" i="8"/>
  <c r="BQ65" i="8"/>
  <c r="BW65" i="8"/>
  <c r="CB65" i="8"/>
  <c r="AG65" i="8"/>
  <c r="BC65" i="8"/>
  <c r="BX65" i="8"/>
  <c r="Q65" i="8"/>
  <c r="AM65" i="8"/>
  <c r="BH65" i="8"/>
  <c r="W65" i="8"/>
  <c r="AR65" i="8"/>
  <c r="BM65" i="8"/>
  <c r="AB65" i="8"/>
  <c r="AW65" i="8"/>
  <c r="BS65" i="8"/>
  <c r="AH82" i="8"/>
  <c r="AL82" i="8"/>
  <c r="AP82" i="8"/>
  <c r="AT82" i="8"/>
  <c r="AX82" i="8"/>
  <c r="BB82" i="8"/>
  <c r="BF82" i="8"/>
  <c r="BJ82" i="8"/>
  <c r="BN82" i="8"/>
  <c r="BR82" i="8"/>
  <c r="BV82" i="8"/>
  <c r="BZ82" i="8"/>
  <c r="AI82" i="8"/>
  <c r="AM82" i="8"/>
  <c r="AQ82" i="8"/>
  <c r="AU82" i="8"/>
  <c r="AY82" i="8"/>
  <c r="BC82" i="8"/>
  <c r="BG82" i="8"/>
  <c r="BK82" i="8"/>
  <c r="BO82" i="8"/>
  <c r="BS82" i="8"/>
  <c r="BW82" i="8"/>
  <c r="CA82" i="8"/>
  <c r="AJ82" i="8"/>
  <c r="AN82" i="8"/>
  <c r="AR82" i="8"/>
  <c r="AV82" i="8"/>
  <c r="AZ82" i="8"/>
  <c r="BD82" i="8"/>
  <c r="BH82" i="8"/>
  <c r="BL82" i="8"/>
  <c r="BP82" i="8"/>
  <c r="BT82" i="8"/>
  <c r="BX82" i="8"/>
  <c r="CB82" i="8"/>
  <c r="AG82" i="8"/>
  <c r="AW82" i="8"/>
  <c r="BM82" i="8"/>
  <c r="AK82" i="8"/>
  <c r="BA82" i="8"/>
  <c r="BQ82" i="8"/>
  <c r="AO82" i="8"/>
  <c r="BE82" i="8"/>
  <c r="BU82" i="8"/>
  <c r="AS82" i="8"/>
  <c r="BI82" i="8"/>
  <c r="BY82" i="8"/>
  <c r="BM113" i="8"/>
  <c r="BQ113" i="8"/>
  <c r="BU113" i="8"/>
  <c r="BY113" i="8"/>
  <c r="BP113" i="8"/>
  <c r="BN113" i="8"/>
  <c r="BR113" i="8"/>
  <c r="BV113" i="8"/>
  <c r="BZ113" i="8"/>
  <c r="BL113" i="8"/>
  <c r="BX113" i="8"/>
  <c r="BO113" i="8"/>
  <c r="BS113" i="8"/>
  <c r="BW113" i="8"/>
  <c r="CA113" i="8"/>
  <c r="BT113" i="8"/>
  <c r="CB113" i="8"/>
  <c r="BA102" i="8"/>
  <c r="BE102" i="8"/>
  <c r="BI102" i="8"/>
  <c r="BM102" i="8"/>
  <c r="BQ102" i="8"/>
  <c r="BU102" i="8"/>
  <c r="BY102" i="8"/>
  <c r="BB102" i="8"/>
  <c r="BG102" i="8"/>
  <c r="BL102" i="8"/>
  <c r="BR102" i="8"/>
  <c r="BW102" i="8"/>
  <c r="CB102" i="8"/>
  <c r="BF102" i="8"/>
  <c r="BV102" i="8"/>
  <c r="BC102" i="8"/>
  <c r="BH102" i="8"/>
  <c r="BN102" i="8"/>
  <c r="BS102" i="8"/>
  <c r="BX102" i="8"/>
  <c r="BP102" i="8"/>
  <c r="CA102" i="8"/>
  <c r="BD102" i="8"/>
  <c r="BJ102" i="8"/>
  <c r="BO102" i="8"/>
  <c r="BT102" i="8"/>
  <c r="BZ102" i="8"/>
  <c r="BK102" i="8"/>
  <c r="AK83" i="8"/>
  <c r="AO83" i="8"/>
  <c r="AS83" i="8"/>
  <c r="AW83" i="8"/>
  <c r="BA83" i="8"/>
  <c r="BE83" i="8"/>
  <c r="BI83" i="8"/>
  <c r="BM83" i="8"/>
  <c r="BQ83" i="8"/>
  <c r="BU83" i="8"/>
  <c r="BY83" i="8"/>
  <c r="AH83" i="8"/>
  <c r="AL83" i="8"/>
  <c r="AP83" i="8"/>
  <c r="AT83" i="8"/>
  <c r="AX83" i="8"/>
  <c r="BB83" i="8"/>
  <c r="BF83" i="8"/>
  <c r="BJ83" i="8"/>
  <c r="BN83" i="8"/>
  <c r="BR83" i="8"/>
  <c r="BV83" i="8"/>
  <c r="BZ83" i="8"/>
  <c r="AI83" i="8"/>
  <c r="AM83" i="8"/>
  <c r="AQ83" i="8"/>
  <c r="AU83" i="8"/>
  <c r="AY83" i="8"/>
  <c r="BC83" i="8"/>
  <c r="BG83" i="8"/>
  <c r="BK83" i="8"/>
  <c r="BO83" i="8"/>
  <c r="BS83" i="8"/>
  <c r="BW83" i="8"/>
  <c r="CA83" i="8"/>
  <c r="AR83" i="8"/>
  <c r="BH83" i="8"/>
  <c r="BX83" i="8"/>
  <c r="AV83" i="8"/>
  <c r="BL83" i="8"/>
  <c r="CB83" i="8"/>
  <c r="AJ83" i="8"/>
  <c r="AZ83" i="8"/>
  <c r="BP83" i="8"/>
  <c r="BT83" i="8"/>
  <c r="AN83" i="8"/>
  <c r="BD83" i="8"/>
  <c r="AO88" i="8"/>
  <c r="AS88" i="8"/>
  <c r="AW88" i="8"/>
  <c r="BA88" i="8"/>
  <c r="BE88" i="8"/>
  <c r="BI88" i="8"/>
  <c r="BM88" i="8"/>
  <c r="BQ88" i="8"/>
  <c r="BU88" i="8"/>
  <c r="BY88" i="8"/>
  <c r="AP88" i="8"/>
  <c r="AT88" i="8"/>
  <c r="AX88" i="8"/>
  <c r="BB88" i="8"/>
  <c r="BF88" i="8"/>
  <c r="BJ88" i="8"/>
  <c r="BN88" i="8"/>
  <c r="BR88" i="8"/>
  <c r="BV88" i="8"/>
  <c r="BZ88" i="8"/>
  <c r="AM88" i="8"/>
  <c r="AQ88" i="8"/>
  <c r="AU88" i="8"/>
  <c r="AY88" i="8"/>
  <c r="BC88" i="8"/>
  <c r="BG88" i="8"/>
  <c r="BK88" i="8"/>
  <c r="BO88" i="8"/>
  <c r="BS88" i="8"/>
  <c r="BW88" i="8"/>
  <c r="CA88" i="8"/>
  <c r="AR88" i="8"/>
  <c r="BH88" i="8"/>
  <c r="BX88" i="8"/>
  <c r="BD88" i="8"/>
  <c r="AV88" i="8"/>
  <c r="BL88" i="8"/>
  <c r="CB88" i="8"/>
  <c r="BT88" i="8"/>
  <c r="AZ88" i="8"/>
  <c r="BP88" i="8"/>
  <c r="AN88" i="8"/>
  <c r="BR116" i="8"/>
  <c r="BV116" i="8"/>
  <c r="BZ116" i="8"/>
  <c r="BU116" i="8"/>
  <c r="BO116" i="8"/>
  <c r="BS116" i="8"/>
  <c r="BW116" i="8"/>
  <c r="CA116" i="8"/>
  <c r="BP116" i="8"/>
  <c r="BT116" i="8"/>
  <c r="BX116" i="8"/>
  <c r="CB116" i="8"/>
  <c r="BQ116" i="8"/>
  <c r="BY116" i="8"/>
  <c r="Y73" i="8"/>
  <c r="AC73" i="8"/>
  <c r="AG73" i="8"/>
  <c r="AK73" i="8"/>
  <c r="AO73" i="8"/>
  <c r="AS73" i="8"/>
  <c r="AW73" i="8"/>
  <c r="BA73" i="8"/>
  <c r="BE73" i="8"/>
  <c r="BI73" i="8"/>
  <c r="BM73" i="8"/>
  <c r="BQ73" i="8"/>
  <c r="BU73" i="8"/>
  <c r="BY73" i="8"/>
  <c r="Z73" i="8"/>
  <c r="AD73" i="8"/>
  <c r="AH73" i="8"/>
  <c r="AL73" i="8"/>
  <c r="AP73" i="8"/>
  <c r="AT73" i="8"/>
  <c r="AX73" i="8"/>
  <c r="BB73" i="8"/>
  <c r="BF73" i="8"/>
  <c r="BJ73" i="8"/>
  <c r="BN73" i="8"/>
  <c r="BR73" i="8"/>
  <c r="BV73" i="8"/>
  <c r="BZ73" i="8"/>
  <c r="AA73" i="8"/>
  <c r="AE73" i="8"/>
  <c r="AI73" i="8"/>
  <c r="AM73" i="8"/>
  <c r="AQ73" i="8"/>
  <c r="AU73" i="8"/>
  <c r="AY73" i="8"/>
  <c r="BC73" i="8"/>
  <c r="BG73" i="8"/>
  <c r="BK73" i="8"/>
  <c r="BO73" i="8"/>
  <c r="BS73" i="8"/>
  <c r="BW73" i="8"/>
  <c r="CA73" i="8"/>
  <c r="X73" i="8"/>
  <c r="AN73" i="8"/>
  <c r="BD73" i="8"/>
  <c r="BT73" i="8"/>
  <c r="AB73" i="8"/>
  <c r="AR73" i="8"/>
  <c r="BH73" i="8"/>
  <c r="BX73" i="8"/>
  <c r="AF73" i="8"/>
  <c r="AV73" i="8"/>
  <c r="BL73" i="8"/>
  <c r="CB73" i="8"/>
  <c r="BP73" i="8"/>
  <c r="AJ73" i="8"/>
  <c r="AZ73" i="8"/>
  <c r="BB101" i="8"/>
  <c r="BF101" i="8"/>
  <c r="BJ101" i="8"/>
  <c r="BN101" i="8"/>
  <c r="BR101" i="8"/>
  <c r="BV101" i="8"/>
  <c r="BZ101" i="8"/>
  <c r="BD101" i="8"/>
  <c r="BI101" i="8"/>
  <c r="BO101" i="8"/>
  <c r="BT101" i="8"/>
  <c r="BY101" i="8"/>
  <c r="BH101" i="8"/>
  <c r="AZ101" i="8"/>
  <c r="BE101" i="8"/>
  <c r="BK101" i="8"/>
  <c r="BP101" i="8"/>
  <c r="BU101" i="8"/>
  <c r="CA101" i="8"/>
  <c r="BC101" i="8"/>
  <c r="BS101" i="8"/>
  <c r="BA101" i="8"/>
  <c r="BG101" i="8"/>
  <c r="BL101" i="8"/>
  <c r="BQ101" i="8"/>
  <c r="BW101" i="8"/>
  <c r="CB101" i="8"/>
  <c r="BM101" i="8"/>
  <c r="BX101" i="8"/>
  <c r="P62" i="8"/>
  <c r="T62" i="8"/>
  <c r="X62" i="8"/>
  <c r="AB62" i="8"/>
  <c r="AF62" i="8"/>
  <c r="AJ62" i="8"/>
  <c r="AN62" i="8"/>
  <c r="AR62" i="8"/>
  <c r="AV62" i="8"/>
  <c r="AZ62" i="8"/>
  <c r="BD62" i="8"/>
  <c r="BH62" i="8"/>
  <c r="BL62" i="8"/>
  <c r="BP62" i="8"/>
  <c r="BT62" i="8"/>
  <c r="BX62" i="8"/>
  <c r="CB62" i="8"/>
  <c r="M62" i="8"/>
  <c r="Q62" i="8"/>
  <c r="U62" i="8"/>
  <c r="Y62" i="8"/>
  <c r="AC62" i="8"/>
  <c r="AG62" i="8"/>
  <c r="AK62" i="8"/>
  <c r="AO62" i="8"/>
  <c r="AS62" i="8"/>
  <c r="AW62" i="8"/>
  <c r="BA62" i="8"/>
  <c r="BE62" i="8"/>
  <c r="S62" i="8"/>
  <c r="AA62" i="8"/>
  <c r="AI62" i="8"/>
  <c r="AQ62" i="8"/>
  <c r="AY62" i="8"/>
  <c r="BG62" i="8"/>
  <c r="BM62" i="8"/>
  <c r="BR62" i="8"/>
  <c r="BW62" i="8"/>
  <c r="N62" i="8"/>
  <c r="W62" i="8"/>
  <c r="AH62" i="8"/>
  <c r="AT62" i="8"/>
  <c r="BC62" i="8"/>
  <c r="BK62" i="8"/>
  <c r="BS62" i="8"/>
  <c r="BZ62" i="8"/>
  <c r="O62" i="8"/>
  <c r="Z62" i="8"/>
  <c r="AL62" i="8"/>
  <c r="AU62" i="8"/>
  <c r="BF62" i="8"/>
  <c r="BN62" i="8"/>
  <c r="BU62" i="8"/>
  <c r="CA62" i="8"/>
  <c r="R62" i="8"/>
  <c r="AD62" i="8"/>
  <c r="AM62" i="8"/>
  <c r="AX62" i="8"/>
  <c r="BI62" i="8"/>
  <c r="BO62" i="8"/>
  <c r="BV62" i="8"/>
  <c r="V62" i="8"/>
  <c r="BJ62" i="8"/>
  <c r="AE62" i="8"/>
  <c r="BQ62" i="8"/>
  <c r="AP62" i="8"/>
  <c r="BY62" i="8"/>
  <c r="BB62" i="8"/>
  <c r="BD103" i="8"/>
  <c r="BH103" i="8"/>
  <c r="BL103" i="8"/>
  <c r="BP103" i="8"/>
  <c r="BT103" i="8"/>
  <c r="BX103" i="8"/>
  <c r="CB103" i="8"/>
  <c r="BC103" i="8"/>
  <c r="BI103" i="8"/>
  <c r="BN103" i="8"/>
  <c r="BS103" i="8"/>
  <c r="BY103" i="8"/>
  <c r="BG103" i="8"/>
  <c r="BW103" i="8"/>
  <c r="BE103" i="8"/>
  <c r="BJ103" i="8"/>
  <c r="BO103" i="8"/>
  <c r="BU103" i="8"/>
  <c r="BZ103" i="8"/>
  <c r="BM103" i="8"/>
  <c r="BF103" i="8"/>
  <c r="BK103" i="8"/>
  <c r="BQ103" i="8"/>
  <c r="BV103" i="8"/>
  <c r="CA103" i="8"/>
  <c r="BB103" i="8"/>
  <c r="BR103" i="8"/>
  <c r="Z72" i="8"/>
  <c r="AD72" i="8"/>
  <c r="AH72" i="8"/>
  <c r="AL72" i="8"/>
  <c r="AP72" i="8"/>
  <c r="AT72" i="8"/>
  <c r="AX72" i="8"/>
  <c r="BB72" i="8"/>
  <c r="BF72" i="8"/>
  <c r="BJ72" i="8"/>
  <c r="BN72" i="8"/>
  <c r="BR72" i="8"/>
  <c r="BV72" i="8"/>
  <c r="BZ72" i="8"/>
  <c r="W72" i="8"/>
  <c r="AA72" i="8"/>
  <c r="AE72" i="8"/>
  <c r="AI72" i="8"/>
  <c r="AM72" i="8"/>
  <c r="AQ72" i="8"/>
  <c r="AU72" i="8"/>
  <c r="AY72" i="8"/>
  <c r="BC72" i="8"/>
  <c r="BG72" i="8"/>
  <c r="BK72" i="8"/>
  <c r="BO72" i="8"/>
  <c r="BS72" i="8"/>
  <c r="BW72" i="8"/>
  <c r="CA72" i="8"/>
  <c r="X72" i="8"/>
  <c r="AB72" i="8"/>
  <c r="AF72" i="8"/>
  <c r="AJ72" i="8"/>
  <c r="AN72" i="8"/>
  <c r="AR72" i="8"/>
  <c r="AV72" i="8"/>
  <c r="AZ72" i="8"/>
  <c r="BD72" i="8"/>
  <c r="BH72" i="8"/>
  <c r="BL72" i="8"/>
  <c r="BP72" i="8"/>
  <c r="BT72" i="8"/>
  <c r="BX72" i="8"/>
  <c r="CB72" i="8"/>
  <c r="AG72" i="8"/>
  <c r="AW72" i="8"/>
  <c r="BM72" i="8"/>
  <c r="AK72" i="8"/>
  <c r="BA72" i="8"/>
  <c r="BQ72" i="8"/>
  <c r="Y72" i="8"/>
  <c r="AO72" i="8"/>
  <c r="BE72" i="8"/>
  <c r="BU72" i="8"/>
  <c r="BI72" i="8"/>
  <c r="BY72" i="8"/>
  <c r="AC72" i="8"/>
  <c r="AS72" i="8"/>
  <c r="BA100" i="8"/>
  <c r="BE100" i="8"/>
  <c r="BI100" i="8"/>
  <c r="BB100" i="8"/>
  <c r="BF100" i="8"/>
  <c r="BJ100" i="8"/>
  <c r="AY100" i="8"/>
  <c r="BC100" i="8"/>
  <c r="BG100" i="8"/>
  <c r="BK100" i="8"/>
  <c r="BO100" i="8"/>
  <c r="BS100" i="8"/>
  <c r="BW100" i="8"/>
  <c r="CA100" i="8"/>
  <c r="BL100" i="8"/>
  <c r="BQ100" i="8"/>
  <c r="BV100" i="8"/>
  <c r="CB100" i="8"/>
  <c r="BP100" i="8"/>
  <c r="AZ100" i="8"/>
  <c r="BM100" i="8"/>
  <c r="BR100" i="8"/>
  <c r="BX100" i="8"/>
  <c r="BU100" i="8"/>
  <c r="BD100" i="8"/>
  <c r="BN100" i="8"/>
  <c r="BT100" i="8"/>
  <c r="BY100" i="8"/>
  <c r="BH100" i="8"/>
  <c r="BZ100" i="8"/>
  <c r="CA128" i="8"/>
  <c r="CB128" i="8"/>
  <c r="AM85" i="8"/>
  <c r="AQ85" i="8"/>
  <c r="AU85" i="8"/>
  <c r="AY85" i="8"/>
  <c r="BC85" i="8"/>
  <c r="BG85" i="8"/>
  <c r="BK85" i="8"/>
  <c r="BO85" i="8"/>
  <c r="BS85" i="8"/>
  <c r="BW85" i="8"/>
  <c r="CA85" i="8"/>
  <c r="AJ85" i="8"/>
  <c r="AN85" i="8"/>
  <c r="AR85" i="8"/>
  <c r="AV85" i="8"/>
  <c r="AZ85" i="8"/>
  <c r="BD85" i="8"/>
  <c r="BH85" i="8"/>
  <c r="BL85" i="8"/>
  <c r="BP85" i="8"/>
  <c r="BT85" i="8"/>
  <c r="BX85" i="8"/>
  <c r="CB85" i="8"/>
  <c r="AK85" i="8"/>
  <c r="AO85" i="8"/>
  <c r="AS85" i="8"/>
  <c r="AW85" i="8"/>
  <c r="BA85" i="8"/>
  <c r="BE85" i="8"/>
  <c r="BI85" i="8"/>
  <c r="BM85" i="8"/>
  <c r="BQ85" i="8"/>
  <c r="BU85" i="8"/>
  <c r="BY85" i="8"/>
  <c r="AX85" i="8"/>
  <c r="BN85" i="8"/>
  <c r="AL85" i="8"/>
  <c r="BB85" i="8"/>
  <c r="BR85" i="8"/>
  <c r="AP85" i="8"/>
  <c r="BF85" i="8"/>
  <c r="BV85" i="8"/>
  <c r="BZ85" i="8"/>
  <c r="AT85" i="8"/>
  <c r="BJ85" i="8"/>
  <c r="BC104" i="8"/>
  <c r="BG104" i="8"/>
  <c r="BK104" i="8"/>
  <c r="BO104" i="8"/>
  <c r="BS104" i="8"/>
  <c r="BF104" i="8"/>
  <c r="BL104" i="8"/>
  <c r="BQ104" i="8"/>
  <c r="BV104" i="8"/>
  <c r="BZ104" i="8"/>
  <c r="BP104" i="8"/>
  <c r="BH104" i="8"/>
  <c r="BM104" i="8"/>
  <c r="BR104" i="8"/>
  <c r="BW104" i="8"/>
  <c r="CA104" i="8"/>
  <c r="BE104" i="8"/>
  <c r="BU104" i="8"/>
  <c r="BD104" i="8"/>
  <c r="BI104" i="8"/>
  <c r="BN104" i="8"/>
  <c r="BT104" i="8"/>
  <c r="BX104" i="8"/>
  <c r="CB104" i="8"/>
  <c r="BJ104" i="8"/>
  <c r="BY104" i="8"/>
  <c r="BQ117" i="8"/>
  <c r="BU117" i="8"/>
  <c r="BY117" i="8"/>
  <c r="BX117" i="8"/>
  <c r="BR117" i="8"/>
  <c r="BV117" i="8"/>
  <c r="BZ117" i="8"/>
  <c r="BP117" i="8"/>
  <c r="BS117" i="8"/>
  <c r="BW117" i="8"/>
  <c r="CA117" i="8"/>
  <c r="BT117" i="8"/>
  <c r="CB117" i="8"/>
  <c r="BV120" i="8"/>
  <c r="BZ120" i="8"/>
  <c r="BU120" i="8"/>
  <c r="BS120" i="8"/>
  <c r="BW120" i="8"/>
  <c r="CA120" i="8"/>
  <c r="BY120" i="8"/>
  <c r="BT120" i="8"/>
  <c r="BX120" i="8"/>
  <c r="CB120" i="8"/>
  <c r="AE77" i="8"/>
  <c r="AI77" i="8"/>
  <c r="AM77" i="8"/>
  <c r="AQ77" i="8"/>
  <c r="AU77" i="8"/>
  <c r="AY77" i="8"/>
  <c r="BC77" i="8"/>
  <c r="BG77" i="8"/>
  <c r="BK77" i="8"/>
  <c r="BO77" i="8"/>
  <c r="BS77" i="8"/>
  <c r="BW77" i="8"/>
  <c r="CA77" i="8"/>
  <c r="AC77" i="8"/>
  <c r="AH77" i="8"/>
  <c r="AN77" i="8"/>
  <c r="AS77" i="8"/>
  <c r="AX77" i="8"/>
  <c r="BD77" i="8"/>
  <c r="BI77" i="8"/>
  <c r="BN77" i="8"/>
  <c r="BT77" i="8"/>
  <c r="BY77" i="8"/>
  <c r="AD77" i="8"/>
  <c r="AJ77" i="8"/>
  <c r="AO77" i="8"/>
  <c r="AT77" i="8"/>
  <c r="AZ77" i="8"/>
  <c r="BE77" i="8"/>
  <c r="BJ77" i="8"/>
  <c r="BP77" i="8"/>
  <c r="BU77" i="8"/>
  <c r="BZ77" i="8"/>
  <c r="AF77" i="8"/>
  <c r="AK77" i="8"/>
  <c r="AP77" i="8"/>
  <c r="AV77" i="8"/>
  <c r="BA77" i="8"/>
  <c r="BF77" i="8"/>
  <c r="BL77" i="8"/>
  <c r="BQ77" i="8"/>
  <c r="BV77" i="8"/>
  <c r="CB77" i="8"/>
  <c r="AL77" i="8"/>
  <c r="BH77" i="8"/>
  <c r="AR77" i="8"/>
  <c r="BM77" i="8"/>
  <c r="AB77" i="8"/>
  <c r="AW77" i="8"/>
  <c r="BR77" i="8"/>
  <c r="BX77" i="8"/>
  <c r="BB77" i="8"/>
  <c r="AG77" i="8"/>
  <c r="BE105" i="8"/>
  <c r="BI105" i="8"/>
  <c r="BM105" i="8"/>
  <c r="BQ105" i="8"/>
  <c r="BU105" i="8"/>
  <c r="BY105" i="8"/>
  <c r="BD105" i="8"/>
  <c r="BP105" i="8"/>
  <c r="CB105" i="8"/>
  <c r="BF105" i="8"/>
  <c r="BJ105" i="8"/>
  <c r="BN105" i="8"/>
  <c r="BR105" i="8"/>
  <c r="BV105" i="8"/>
  <c r="BZ105" i="8"/>
  <c r="BH105" i="8"/>
  <c r="BT105" i="8"/>
  <c r="BG105" i="8"/>
  <c r="BK105" i="8"/>
  <c r="BO105" i="8"/>
  <c r="BS105" i="8"/>
  <c r="BW105" i="8"/>
  <c r="CA105" i="8"/>
  <c r="BL105" i="8"/>
  <c r="BX105" i="8"/>
  <c r="Q66" i="8"/>
  <c r="U66" i="8"/>
  <c r="Y66" i="8"/>
  <c r="AC66" i="8"/>
  <c r="AG66" i="8"/>
  <c r="AK66" i="8"/>
  <c r="AO66" i="8"/>
  <c r="R66" i="8"/>
  <c r="W66" i="8"/>
  <c r="AB66" i="8"/>
  <c r="AH66" i="8"/>
  <c r="AM66" i="8"/>
  <c r="AR66" i="8"/>
  <c r="AV66" i="8"/>
  <c r="AZ66" i="8"/>
  <c r="BD66" i="8"/>
  <c r="BH66" i="8"/>
  <c r="BL66" i="8"/>
  <c r="BP66" i="8"/>
  <c r="BT66" i="8"/>
  <c r="BX66" i="8"/>
  <c r="CB66" i="8"/>
  <c r="S66" i="8"/>
  <c r="X66" i="8"/>
  <c r="AD66" i="8"/>
  <c r="AI66" i="8"/>
  <c r="AN66" i="8"/>
  <c r="AS66" i="8"/>
  <c r="AW66" i="8"/>
  <c r="BA66" i="8"/>
  <c r="BE66" i="8"/>
  <c r="BI66" i="8"/>
  <c r="BM66" i="8"/>
  <c r="BQ66" i="8"/>
  <c r="BU66" i="8"/>
  <c r="BY66" i="8"/>
  <c r="T66" i="8"/>
  <c r="Z66" i="8"/>
  <c r="AE66" i="8"/>
  <c r="AJ66" i="8"/>
  <c r="AP66" i="8"/>
  <c r="AT66" i="8"/>
  <c r="AX66" i="8"/>
  <c r="BB66" i="8"/>
  <c r="BF66" i="8"/>
  <c r="BJ66" i="8"/>
  <c r="BN66" i="8"/>
  <c r="BR66" i="8"/>
  <c r="BV66" i="8"/>
  <c r="BZ66" i="8"/>
  <c r="AF66" i="8"/>
  <c r="AY66" i="8"/>
  <c r="BO66" i="8"/>
  <c r="AL66" i="8"/>
  <c r="BC66" i="8"/>
  <c r="BS66" i="8"/>
  <c r="V66" i="8"/>
  <c r="AQ66" i="8"/>
  <c r="BG66" i="8"/>
  <c r="BW66" i="8"/>
  <c r="CA66" i="8"/>
  <c r="AA66" i="8"/>
  <c r="AU66" i="8"/>
  <c r="BK66" i="8"/>
  <c r="AU94" i="8"/>
  <c r="AY94" i="8"/>
  <c r="BC94" i="8"/>
  <c r="BG94" i="8"/>
  <c r="BK94" i="8"/>
  <c r="BO94" i="8"/>
  <c r="BS94" i="8"/>
  <c r="BW94" i="8"/>
  <c r="CA94" i="8"/>
  <c r="AV94" i="8"/>
  <c r="AZ94" i="8"/>
  <c r="BD94" i="8"/>
  <c r="BH94" i="8"/>
  <c r="BL94" i="8"/>
  <c r="BP94" i="8"/>
  <c r="BT94" i="8"/>
  <c r="BX94" i="8"/>
  <c r="CB94" i="8"/>
  <c r="AS94" i="8"/>
  <c r="AW94" i="8"/>
  <c r="BA94" i="8"/>
  <c r="BE94" i="8"/>
  <c r="BI94" i="8"/>
  <c r="BM94" i="8"/>
  <c r="BQ94" i="8"/>
  <c r="BU94" i="8"/>
  <c r="BY94" i="8"/>
  <c r="BF94" i="8"/>
  <c r="BV94" i="8"/>
  <c r="AT94" i="8"/>
  <c r="BJ94" i="8"/>
  <c r="BZ94" i="8"/>
  <c r="BR94" i="8"/>
  <c r="AX94" i="8"/>
  <c r="BN94" i="8"/>
  <c r="BB94" i="8"/>
  <c r="AL86" i="8"/>
  <c r="AP86" i="8"/>
  <c r="AT86" i="8"/>
  <c r="AX86" i="8"/>
  <c r="BB86" i="8"/>
  <c r="BF86" i="8"/>
  <c r="AM86" i="8"/>
  <c r="AQ86" i="8"/>
  <c r="AU86" i="8"/>
  <c r="AY86" i="8"/>
  <c r="BC86" i="8"/>
  <c r="BG86" i="8"/>
  <c r="AN86" i="8"/>
  <c r="AR86" i="8"/>
  <c r="AV86" i="8"/>
  <c r="AZ86" i="8"/>
  <c r="BD86" i="8"/>
  <c r="BH86" i="8"/>
  <c r="BL86" i="8"/>
  <c r="AW86" i="8"/>
  <c r="BJ86" i="8"/>
  <c r="BO86" i="8"/>
  <c r="BS86" i="8"/>
  <c r="BW86" i="8"/>
  <c r="CA86" i="8"/>
  <c r="AK86" i="8"/>
  <c r="BA86" i="8"/>
  <c r="BK86" i="8"/>
  <c r="BP86" i="8"/>
  <c r="BT86" i="8"/>
  <c r="BX86" i="8"/>
  <c r="CB86" i="8"/>
  <c r="AO86" i="8"/>
  <c r="BE86" i="8"/>
  <c r="BM86" i="8"/>
  <c r="BQ86" i="8"/>
  <c r="BU86" i="8"/>
  <c r="BY86" i="8"/>
  <c r="BN86" i="8"/>
  <c r="BR86" i="8"/>
  <c r="BI86" i="8"/>
  <c r="AS86" i="8"/>
  <c r="BV86" i="8"/>
  <c r="BZ86" i="8"/>
  <c r="AI81" i="8"/>
  <c r="AM81" i="8"/>
  <c r="AQ81" i="8"/>
  <c r="AU81" i="8"/>
  <c r="AY81" i="8"/>
  <c r="BC81" i="8"/>
  <c r="BG81" i="8"/>
  <c r="BK81" i="8"/>
  <c r="BO81" i="8"/>
  <c r="BS81" i="8"/>
  <c r="BW81" i="8"/>
  <c r="CA81" i="8"/>
  <c r="AF81" i="8"/>
  <c r="AJ81" i="8"/>
  <c r="AN81" i="8"/>
  <c r="AR81" i="8"/>
  <c r="AV81" i="8"/>
  <c r="AZ81" i="8"/>
  <c r="BD81" i="8"/>
  <c r="BH81" i="8"/>
  <c r="BL81" i="8"/>
  <c r="BP81" i="8"/>
  <c r="BT81" i="8"/>
  <c r="BX81" i="8"/>
  <c r="CB81" i="8"/>
  <c r="AG81" i="8"/>
  <c r="AK81" i="8"/>
  <c r="AO81" i="8"/>
  <c r="AS81" i="8"/>
  <c r="AW81" i="8"/>
  <c r="BA81" i="8"/>
  <c r="BE81" i="8"/>
  <c r="BI81" i="8"/>
  <c r="BM81" i="8"/>
  <c r="BQ81" i="8"/>
  <c r="BU81" i="8"/>
  <c r="BY81" i="8"/>
  <c r="AL81" i="8"/>
  <c r="BB81" i="8"/>
  <c r="BR81" i="8"/>
  <c r="AP81" i="8"/>
  <c r="BF81" i="8"/>
  <c r="BV81" i="8"/>
  <c r="AT81" i="8"/>
  <c r="BJ81" i="8"/>
  <c r="BZ81" i="8"/>
  <c r="AH81" i="8"/>
  <c r="AX81" i="8"/>
  <c r="BN81" i="8"/>
  <c r="AY98" i="8"/>
  <c r="BC98" i="8"/>
  <c r="BG98" i="8"/>
  <c r="BK98" i="8"/>
  <c r="BO98" i="8"/>
  <c r="BS98" i="8"/>
  <c r="BW98" i="8"/>
  <c r="CA98" i="8"/>
  <c r="AZ98" i="8"/>
  <c r="BD98" i="8"/>
  <c r="BH98" i="8"/>
  <c r="BL98" i="8"/>
  <c r="BP98" i="8"/>
  <c r="BT98" i="8"/>
  <c r="BX98" i="8"/>
  <c r="CB98" i="8"/>
  <c r="AW98" i="8"/>
  <c r="BA98" i="8"/>
  <c r="BE98" i="8"/>
  <c r="BI98" i="8"/>
  <c r="BM98" i="8"/>
  <c r="BQ98" i="8"/>
  <c r="BU98" i="8"/>
  <c r="BY98" i="8"/>
  <c r="BJ98" i="8"/>
  <c r="BZ98" i="8"/>
  <c r="AX98" i="8"/>
  <c r="BN98" i="8"/>
  <c r="BV98" i="8"/>
  <c r="BB98" i="8"/>
  <c r="BR98" i="8"/>
  <c r="BF98" i="8"/>
  <c r="AN89" i="8"/>
  <c r="AR89" i="8"/>
  <c r="AV89" i="8"/>
  <c r="AZ89" i="8"/>
  <c r="BD89" i="8"/>
  <c r="BH89" i="8"/>
  <c r="BL89" i="8"/>
  <c r="BP89" i="8"/>
  <c r="BT89" i="8"/>
  <c r="BX89" i="8"/>
  <c r="CB89" i="8"/>
  <c r="AO89" i="8"/>
  <c r="AS89" i="8"/>
  <c r="AW89" i="8"/>
  <c r="BA89" i="8"/>
  <c r="BE89" i="8"/>
  <c r="BI89" i="8"/>
  <c r="BM89" i="8"/>
  <c r="BQ89" i="8"/>
  <c r="BU89" i="8"/>
  <c r="BY89" i="8"/>
  <c r="AP89" i="8"/>
  <c r="AT89" i="8"/>
  <c r="AX89" i="8"/>
  <c r="BB89" i="8"/>
  <c r="BF89" i="8"/>
  <c r="BJ89" i="8"/>
  <c r="BN89" i="8"/>
  <c r="BR89" i="8"/>
  <c r="BV89" i="8"/>
  <c r="BZ89" i="8"/>
  <c r="AY89" i="8"/>
  <c r="BO89" i="8"/>
  <c r="AU89" i="8"/>
  <c r="BC89" i="8"/>
  <c r="BS89" i="8"/>
  <c r="BK89" i="8"/>
  <c r="AQ89" i="8"/>
  <c r="BG89" i="8"/>
  <c r="BW89" i="8"/>
  <c r="CA89" i="8"/>
  <c r="AR93" i="8"/>
  <c r="AV93" i="8"/>
  <c r="AZ93" i="8"/>
  <c r="BD93" i="8"/>
  <c r="BH93" i="8"/>
  <c r="BL93" i="8"/>
  <c r="BP93" i="8"/>
  <c r="BT93" i="8"/>
  <c r="BX93" i="8"/>
  <c r="CB93" i="8"/>
  <c r="AS93" i="8"/>
  <c r="AW93" i="8"/>
  <c r="BA93" i="8"/>
  <c r="BE93" i="8"/>
  <c r="BI93" i="8"/>
  <c r="BM93" i="8"/>
  <c r="BQ93" i="8"/>
  <c r="BU93" i="8"/>
  <c r="BY93" i="8"/>
  <c r="AT93" i="8"/>
  <c r="AX93" i="8"/>
  <c r="BB93" i="8"/>
  <c r="BF93" i="8"/>
  <c r="BJ93" i="8"/>
  <c r="BN93" i="8"/>
  <c r="BR93" i="8"/>
  <c r="BV93" i="8"/>
  <c r="BZ93" i="8"/>
  <c r="AY93" i="8"/>
  <c r="BO93" i="8"/>
  <c r="CA93" i="8"/>
  <c r="BC93" i="8"/>
  <c r="BS93" i="8"/>
  <c r="BK93" i="8"/>
  <c r="BG93" i="8"/>
  <c r="BW93" i="8"/>
  <c r="AU93" i="8"/>
  <c r="BL110" i="8"/>
  <c r="BP110" i="8"/>
  <c r="BT110" i="8"/>
  <c r="BX110" i="8"/>
  <c r="CB110" i="8"/>
  <c r="BK110" i="8"/>
  <c r="CA110" i="8"/>
  <c r="BI110" i="8"/>
  <c r="BM110" i="8"/>
  <c r="BQ110" i="8"/>
  <c r="BU110" i="8"/>
  <c r="BY110" i="8"/>
  <c r="BO110" i="8"/>
  <c r="BW110" i="8"/>
  <c r="BJ110" i="8"/>
  <c r="BN110" i="8"/>
  <c r="BR110" i="8"/>
  <c r="BV110" i="8"/>
  <c r="BZ110" i="8"/>
  <c r="BS110" i="8"/>
  <c r="AB74" i="8"/>
  <c r="Y74" i="8"/>
  <c r="Z74" i="8"/>
  <c r="AD74" i="8"/>
  <c r="AH74" i="8"/>
  <c r="AL74" i="8"/>
  <c r="AP74" i="8"/>
  <c r="AT74" i="8"/>
  <c r="AX74" i="8"/>
  <c r="BB74" i="8"/>
  <c r="BF74" i="8"/>
  <c r="BJ74" i="8"/>
  <c r="BN74" i="8"/>
  <c r="BR74" i="8"/>
  <c r="BV74" i="8"/>
  <c r="BZ74" i="8"/>
  <c r="AA74" i="8"/>
  <c r="AG74" i="8"/>
  <c r="AM74" i="8"/>
  <c r="AR74" i="8"/>
  <c r="AW74" i="8"/>
  <c r="BC74" i="8"/>
  <c r="BH74" i="8"/>
  <c r="BM74" i="8"/>
  <c r="BS74" i="8"/>
  <c r="BX74" i="8"/>
  <c r="AC74" i="8"/>
  <c r="AI74" i="8"/>
  <c r="AN74" i="8"/>
  <c r="AS74" i="8"/>
  <c r="AY74" i="8"/>
  <c r="BD74" i="8"/>
  <c r="BI74" i="8"/>
  <c r="BO74" i="8"/>
  <c r="BT74" i="8"/>
  <c r="BY74" i="8"/>
  <c r="AE74" i="8"/>
  <c r="AJ74" i="8"/>
  <c r="AO74" i="8"/>
  <c r="AU74" i="8"/>
  <c r="AZ74" i="8"/>
  <c r="BE74" i="8"/>
  <c r="BK74" i="8"/>
  <c r="BP74" i="8"/>
  <c r="BU74" i="8"/>
  <c r="CA74" i="8"/>
  <c r="AQ74" i="8"/>
  <c r="BL74" i="8"/>
  <c r="AV74" i="8"/>
  <c r="BQ74" i="8"/>
  <c r="AF74" i="8"/>
  <c r="BA74" i="8"/>
  <c r="BW74" i="8"/>
  <c r="AK74" i="8"/>
  <c r="CB74" i="8"/>
  <c r="BG74" i="8"/>
  <c r="BY125" i="8"/>
  <c r="BZ125" i="8"/>
  <c r="CB125" i="8"/>
  <c r="CA125" i="8"/>
  <c r="BX125" i="8"/>
  <c r="BI109" i="8"/>
  <c r="BM109" i="8"/>
  <c r="BQ109" i="8"/>
  <c r="BU109" i="8"/>
  <c r="BY109" i="8"/>
  <c r="BH109" i="8"/>
  <c r="BT109" i="8"/>
  <c r="BJ109" i="8"/>
  <c r="BN109" i="8"/>
  <c r="BR109" i="8"/>
  <c r="BV109" i="8"/>
  <c r="BZ109" i="8"/>
  <c r="BL109" i="8"/>
  <c r="BX109" i="8"/>
  <c r="BK109" i="8"/>
  <c r="BO109" i="8"/>
  <c r="BS109" i="8"/>
  <c r="BW109" i="8"/>
  <c r="CA109" i="8"/>
  <c r="BP109" i="8"/>
  <c r="CB109" i="8"/>
  <c r="CB126" i="8"/>
  <c r="BY126" i="8"/>
  <c r="CA126" i="8"/>
  <c r="BZ126" i="8"/>
  <c r="BU121" i="8"/>
  <c r="BY121" i="8"/>
  <c r="BT121" i="8"/>
  <c r="BV121" i="8"/>
  <c r="BZ121" i="8"/>
  <c r="CB121" i="8"/>
  <c r="BW121" i="8"/>
  <c r="CA121" i="8"/>
  <c r="BX121" i="8"/>
  <c r="AW96" i="8"/>
  <c r="BA96" i="8"/>
  <c r="BE96" i="8"/>
  <c r="BI96" i="8"/>
  <c r="BM96" i="8"/>
  <c r="BQ96" i="8"/>
  <c r="BU96" i="8"/>
  <c r="BY96" i="8"/>
  <c r="AX96" i="8"/>
  <c r="BB96" i="8"/>
  <c r="BF96" i="8"/>
  <c r="BJ96" i="8"/>
  <c r="BN96" i="8"/>
  <c r="BR96" i="8"/>
  <c r="BV96" i="8"/>
  <c r="BZ96" i="8"/>
  <c r="AU96" i="8"/>
  <c r="AY96" i="8"/>
  <c r="BC96" i="8"/>
  <c r="BG96" i="8"/>
  <c r="BK96" i="8"/>
  <c r="BO96" i="8"/>
  <c r="BS96" i="8"/>
  <c r="BW96" i="8"/>
  <c r="CA96" i="8"/>
  <c r="AZ96" i="8"/>
  <c r="BP96" i="8"/>
  <c r="CB96" i="8"/>
  <c r="BD96" i="8"/>
  <c r="BT96" i="8"/>
  <c r="BL96" i="8"/>
  <c r="BH96" i="8"/>
  <c r="BX96" i="8"/>
  <c r="AV96" i="8"/>
  <c r="AT95" i="8"/>
  <c r="AX95" i="8"/>
  <c r="BB95" i="8"/>
  <c r="BF95" i="8"/>
  <c r="BJ95" i="8"/>
  <c r="BN95" i="8"/>
  <c r="BR95" i="8"/>
  <c r="BV95" i="8"/>
  <c r="BZ95" i="8"/>
  <c r="AU95" i="8"/>
  <c r="AY95" i="8"/>
  <c r="BC95" i="8"/>
  <c r="BG95" i="8"/>
  <c r="BK95" i="8"/>
  <c r="BO95" i="8"/>
  <c r="BS95" i="8"/>
  <c r="BW95" i="8"/>
  <c r="CA95" i="8"/>
  <c r="AV95" i="8"/>
  <c r="AZ95" i="8"/>
  <c r="BD95" i="8"/>
  <c r="BH95" i="8"/>
  <c r="BL95" i="8"/>
  <c r="BP95" i="8"/>
  <c r="BT95" i="8"/>
  <c r="BX95" i="8"/>
  <c r="CB95" i="8"/>
  <c r="AW95" i="8"/>
  <c r="BM95" i="8"/>
  <c r="BA95" i="8"/>
  <c r="BQ95" i="8"/>
  <c r="BI95" i="8"/>
  <c r="BE95" i="8"/>
  <c r="BU95" i="8"/>
  <c r="BY95" i="8"/>
  <c r="BW123" i="8"/>
  <c r="CA123" i="8"/>
  <c r="BV123" i="8"/>
  <c r="BX123" i="8"/>
  <c r="CB123" i="8"/>
  <c r="BY123" i="8"/>
  <c r="BZ123" i="8"/>
  <c r="AF80" i="8"/>
  <c r="AJ80" i="8"/>
  <c r="AN80" i="8"/>
  <c r="AR80" i="8"/>
  <c r="AV80" i="8"/>
  <c r="AZ80" i="8"/>
  <c r="BD80" i="8"/>
  <c r="BH80" i="8"/>
  <c r="BL80" i="8"/>
  <c r="BP80" i="8"/>
  <c r="BT80" i="8"/>
  <c r="BX80" i="8"/>
  <c r="CB80" i="8"/>
  <c r="AG80" i="8"/>
  <c r="AK80" i="8"/>
  <c r="AO80" i="8"/>
  <c r="AS80" i="8"/>
  <c r="AW80" i="8"/>
  <c r="BA80" i="8"/>
  <c r="BE80" i="8"/>
  <c r="BI80" i="8"/>
  <c r="BM80" i="8"/>
  <c r="BQ80" i="8"/>
  <c r="BU80" i="8"/>
  <c r="BY80" i="8"/>
  <c r="AH80" i="8"/>
  <c r="AL80" i="8"/>
  <c r="AP80" i="8"/>
  <c r="AT80" i="8"/>
  <c r="AX80" i="8"/>
  <c r="BB80" i="8"/>
  <c r="BF80" i="8"/>
  <c r="BJ80" i="8"/>
  <c r="BN80" i="8"/>
  <c r="BR80" i="8"/>
  <c r="BV80" i="8"/>
  <c r="BZ80" i="8"/>
  <c r="AM80" i="8"/>
  <c r="BC80" i="8"/>
  <c r="BS80" i="8"/>
  <c r="AQ80" i="8"/>
  <c r="BG80" i="8"/>
  <c r="BW80" i="8"/>
  <c r="AE80" i="8"/>
  <c r="AU80" i="8"/>
  <c r="BK80" i="8"/>
  <c r="CA80" i="8"/>
  <c r="AI80" i="8"/>
  <c r="AY80" i="8"/>
  <c r="BO80" i="8"/>
  <c r="BJ108" i="8"/>
  <c r="BN108" i="8"/>
  <c r="BR108" i="8"/>
  <c r="BV108" i="8"/>
  <c r="BZ108" i="8"/>
  <c r="BG108" i="8"/>
  <c r="BK108" i="8"/>
  <c r="BO108" i="8"/>
  <c r="BS108" i="8"/>
  <c r="BW108" i="8"/>
  <c r="CA108" i="8"/>
  <c r="BI108" i="8"/>
  <c r="BQ108" i="8"/>
  <c r="BY108" i="8"/>
  <c r="BH108" i="8"/>
  <c r="BL108" i="8"/>
  <c r="BP108" i="8"/>
  <c r="BT108" i="8"/>
  <c r="BX108" i="8"/>
  <c r="CB108" i="8"/>
  <c r="BM108" i="8"/>
  <c r="BU108" i="8"/>
  <c r="BK111" i="8"/>
  <c r="BO111" i="8"/>
  <c r="BS111" i="8"/>
  <c r="BW111" i="8"/>
  <c r="CA111" i="8"/>
  <c r="BN111" i="8"/>
  <c r="BZ111" i="8"/>
  <c r="BL111" i="8"/>
  <c r="BP111" i="8"/>
  <c r="BT111" i="8"/>
  <c r="BX111" i="8"/>
  <c r="CB111" i="8"/>
  <c r="BR111" i="8"/>
  <c r="BM111" i="8"/>
  <c r="BQ111" i="8"/>
  <c r="BU111" i="8"/>
  <c r="BY111" i="8"/>
  <c r="BJ111" i="8"/>
  <c r="BV111" i="8"/>
  <c r="S67" i="8"/>
  <c r="W67" i="8"/>
  <c r="AA67" i="8"/>
  <c r="AE67" i="8"/>
  <c r="AI67" i="8"/>
  <c r="AM67" i="8"/>
  <c r="AQ67" i="8"/>
  <c r="AU67" i="8"/>
  <c r="AY67" i="8"/>
  <c r="BC67" i="8"/>
  <c r="BG67" i="8"/>
  <c r="BK67" i="8"/>
  <c r="BO67" i="8"/>
  <c r="BS67" i="8"/>
  <c r="BW67" i="8"/>
  <c r="T67" i="8"/>
  <c r="X67" i="8"/>
  <c r="AB67" i="8"/>
  <c r="AF67" i="8"/>
  <c r="AJ67" i="8"/>
  <c r="AN67" i="8"/>
  <c r="AR67" i="8"/>
  <c r="AV67" i="8"/>
  <c r="AZ67" i="8"/>
  <c r="BD67" i="8"/>
  <c r="BH67" i="8"/>
  <c r="BL67" i="8"/>
  <c r="BP67" i="8"/>
  <c r="BT67" i="8"/>
  <c r="U67" i="8"/>
  <c r="Y67" i="8"/>
  <c r="AC67" i="8"/>
  <c r="AG67" i="8"/>
  <c r="AK67" i="8"/>
  <c r="AO67" i="8"/>
  <c r="AS67" i="8"/>
  <c r="AW67" i="8"/>
  <c r="BA67" i="8"/>
  <c r="BE67" i="8"/>
  <c r="BI67" i="8"/>
  <c r="BM67" i="8"/>
  <c r="BQ67" i="8"/>
  <c r="BU67" i="8"/>
  <c r="Z67" i="8"/>
  <c r="AP67" i="8"/>
  <c r="BF67" i="8"/>
  <c r="BV67" i="8"/>
  <c r="CA67" i="8"/>
  <c r="AD67" i="8"/>
  <c r="AT67" i="8"/>
  <c r="BJ67" i="8"/>
  <c r="BX67" i="8"/>
  <c r="CB67" i="8"/>
  <c r="R67" i="8"/>
  <c r="AH67" i="8"/>
  <c r="AX67" i="8"/>
  <c r="BN67" i="8"/>
  <c r="BY67" i="8"/>
  <c r="AL67" i="8"/>
  <c r="BB67" i="8"/>
  <c r="BR67" i="8"/>
  <c r="V67" i="8"/>
  <c r="BZ67" i="8"/>
  <c r="AG79" i="8"/>
  <c r="AK79" i="8"/>
  <c r="AO79" i="8"/>
  <c r="AS79" i="8"/>
  <c r="AW79" i="8"/>
  <c r="BA79" i="8"/>
  <c r="BE79" i="8"/>
  <c r="BI79" i="8"/>
  <c r="BM79" i="8"/>
  <c r="BQ79" i="8"/>
  <c r="BU79" i="8"/>
  <c r="BY79" i="8"/>
  <c r="AD79" i="8"/>
  <c r="AH79" i="8"/>
  <c r="AL79" i="8"/>
  <c r="AP79" i="8"/>
  <c r="AT79" i="8"/>
  <c r="AX79" i="8"/>
  <c r="BB79" i="8"/>
  <c r="BF79" i="8"/>
  <c r="BJ79" i="8"/>
  <c r="BN79" i="8"/>
  <c r="BR79" i="8"/>
  <c r="BV79" i="8"/>
  <c r="BZ79" i="8"/>
  <c r="AE79" i="8"/>
  <c r="AI79" i="8"/>
  <c r="AM79" i="8"/>
  <c r="AQ79" i="8"/>
  <c r="AU79" i="8"/>
  <c r="AY79" i="8"/>
  <c r="BC79" i="8"/>
  <c r="BG79" i="8"/>
  <c r="BK79" i="8"/>
  <c r="BO79" i="8"/>
  <c r="BS79" i="8"/>
  <c r="BW79" i="8"/>
  <c r="CA79" i="8"/>
  <c r="AN79" i="8"/>
  <c r="BD79" i="8"/>
  <c r="BT79" i="8"/>
  <c r="AR79" i="8"/>
  <c r="BH79" i="8"/>
  <c r="BX79" i="8"/>
  <c r="AF79" i="8"/>
  <c r="AV79" i="8"/>
  <c r="BL79" i="8"/>
  <c r="CB79" i="8"/>
  <c r="AZ79" i="8"/>
  <c r="BP79" i="8"/>
  <c r="AJ79" i="8"/>
  <c r="BG107" i="8"/>
  <c r="BK107" i="8"/>
  <c r="BO107" i="8"/>
  <c r="BS107" i="8"/>
  <c r="BW107" i="8"/>
  <c r="CA107" i="8"/>
  <c r="BJ107" i="8"/>
  <c r="BV107" i="8"/>
  <c r="BH107" i="8"/>
  <c r="BL107" i="8"/>
  <c r="BP107" i="8"/>
  <c r="BT107" i="8"/>
  <c r="BX107" i="8"/>
  <c r="CB107" i="8"/>
  <c r="BN107" i="8"/>
  <c r="BZ107" i="8"/>
  <c r="BI107" i="8"/>
  <c r="BM107" i="8"/>
  <c r="BQ107" i="8"/>
  <c r="BU107" i="8"/>
  <c r="BY107" i="8"/>
  <c r="BF107" i="8"/>
  <c r="BR107" i="8"/>
  <c r="O64" i="8"/>
  <c r="S64" i="8"/>
  <c r="W64" i="8"/>
  <c r="AA64" i="8"/>
  <c r="AE64" i="8"/>
  <c r="AI64" i="8"/>
  <c r="AM64" i="8"/>
  <c r="AQ64" i="8"/>
  <c r="AU64" i="8"/>
  <c r="AY64" i="8"/>
  <c r="BC64" i="8"/>
  <c r="BG64" i="8"/>
  <c r="BK64" i="8"/>
  <c r="BO64" i="8"/>
  <c r="BS64" i="8"/>
  <c r="BW64" i="8"/>
  <c r="CA64" i="8"/>
  <c r="T64" i="8"/>
  <c r="Y64" i="8"/>
  <c r="AD64" i="8"/>
  <c r="AJ64" i="8"/>
  <c r="AO64" i="8"/>
  <c r="AT64" i="8"/>
  <c r="AZ64" i="8"/>
  <c r="BE64" i="8"/>
  <c r="BJ64" i="8"/>
  <c r="BP64" i="8"/>
  <c r="BU64" i="8"/>
  <c r="BZ64" i="8"/>
  <c r="P64" i="8"/>
  <c r="U64" i="8"/>
  <c r="Z64" i="8"/>
  <c r="AF64" i="8"/>
  <c r="AK64" i="8"/>
  <c r="AP64" i="8"/>
  <c r="AV64" i="8"/>
  <c r="BA64" i="8"/>
  <c r="BF64" i="8"/>
  <c r="BL64" i="8"/>
  <c r="BQ64" i="8"/>
  <c r="BV64" i="8"/>
  <c r="CB64" i="8"/>
  <c r="Q64" i="8"/>
  <c r="V64" i="8"/>
  <c r="AB64" i="8"/>
  <c r="AG64" i="8"/>
  <c r="AL64" i="8"/>
  <c r="AR64" i="8"/>
  <c r="AW64" i="8"/>
  <c r="BB64" i="8"/>
  <c r="BH64" i="8"/>
  <c r="BM64" i="8"/>
  <c r="BR64" i="8"/>
  <c r="BX64" i="8"/>
  <c r="AH64" i="8"/>
  <c r="BD64" i="8"/>
  <c r="BY64" i="8"/>
  <c r="R64" i="8"/>
  <c r="AN64" i="8"/>
  <c r="BI64" i="8"/>
  <c r="X64" i="8"/>
  <c r="AS64" i="8"/>
  <c r="BN64" i="8"/>
  <c r="BT64" i="8"/>
  <c r="AC64" i="8"/>
  <c r="AX64" i="8"/>
  <c r="AS92" i="8"/>
  <c r="AW92" i="8"/>
  <c r="BA92" i="8"/>
  <c r="BE92" i="8"/>
  <c r="BI92" i="8"/>
  <c r="BM92" i="8"/>
  <c r="BQ92" i="8"/>
  <c r="BU92" i="8"/>
  <c r="BY92" i="8"/>
  <c r="AT92" i="8"/>
  <c r="AX92" i="8"/>
  <c r="BB92" i="8"/>
  <c r="BF92" i="8"/>
  <c r="BJ92" i="8"/>
  <c r="BN92" i="8"/>
  <c r="BR92" i="8"/>
  <c r="BV92" i="8"/>
  <c r="BZ92" i="8"/>
  <c r="AQ92" i="8"/>
  <c r="AU92" i="8"/>
  <c r="AY92" i="8"/>
  <c r="BC92" i="8"/>
  <c r="BG92" i="8"/>
  <c r="BK92" i="8"/>
  <c r="BO92" i="8"/>
  <c r="BS92" i="8"/>
  <c r="BW92" i="8"/>
  <c r="CA92" i="8"/>
  <c r="BD92" i="8"/>
  <c r="BT92" i="8"/>
  <c r="BP92" i="8"/>
  <c r="AR92" i="8"/>
  <c r="BH92" i="8"/>
  <c r="BX92" i="8"/>
  <c r="AZ92" i="8"/>
  <c r="AV92" i="8"/>
  <c r="BL92" i="8"/>
  <c r="CB92" i="8"/>
  <c r="M61" i="8"/>
  <c r="Q61" i="8"/>
  <c r="U61" i="8"/>
  <c r="Y61" i="8"/>
  <c r="AC61" i="8"/>
  <c r="AG61" i="8"/>
  <c r="AK61" i="8"/>
  <c r="AO61" i="8"/>
  <c r="AS61" i="8"/>
  <c r="AW61" i="8"/>
  <c r="BA61" i="8"/>
  <c r="BE61" i="8"/>
  <c r="BI61" i="8"/>
  <c r="BM61" i="8"/>
  <c r="BQ61" i="8"/>
  <c r="BU61" i="8"/>
  <c r="BY61" i="8"/>
  <c r="N61" i="8"/>
  <c r="R61" i="8"/>
  <c r="V61" i="8"/>
  <c r="Z61" i="8"/>
  <c r="AD61" i="8"/>
  <c r="AH61" i="8"/>
  <c r="AL61" i="8"/>
  <c r="AP61" i="8"/>
  <c r="AT61" i="8"/>
  <c r="AX61" i="8"/>
  <c r="BB61" i="8"/>
  <c r="BF61" i="8"/>
  <c r="BJ61" i="8"/>
  <c r="BN61" i="8"/>
  <c r="BR61" i="8"/>
  <c r="BV61" i="8"/>
  <c r="BZ61" i="8"/>
  <c r="S61" i="8"/>
  <c r="AA61" i="8"/>
  <c r="AI61" i="8"/>
  <c r="AQ61" i="8"/>
  <c r="AY61" i="8"/>
  <c r="BG61" i="8"/>
  <c r="BO61" i="8"/>
  <c r="BW61" i="8"/>
  <c r="L61" i="8"/>
  <c r="W61" i="8"/>
  <c r="AF61" i="8"/>
  <c r="AR61" i="8"/>
  <c r="BC61" i="8"/>
  <c r="BL61" i="8"/>
  <c r="BX61" i="8"/>
  <c r="O61" i="8"/>
  <c r="X61" i="8"/>
  <c r="AJ61" i="8"/>
  <c r="AU61" i="8"/>
  <c r="BD61" i="8"/>
  <c r="BP61" i="8"/>
  <c r="CA61" i="8"/>
  <c r="P61" i="8"/>
  <c r="AB61" i="8"/>
  <c r="AM61" i="8"/>
  <c r="AV61" i="8"/>
  <c r="BH61" i="8"/>
  <c r="BS61" i="8"/>
  <c r="CB61" i="8"/>
  <c r="AZ61" i="8"/>
  <c r="T61" i="8"/>
  <c r="BK61" i="8"/>
  <c r="AE61" i="8"/>
  <c r="BT61" i="8"/>
  <c r="AN61" i="8"/>
  <c r="BZ124" i="8"/>
  <c r="BW124" i="8"/>
  <c r="CA124" i="8"/>
  <c r="BY124" i="8"/>
  <c r="BX124" i="8"/>
  <c r="CB124" i="8"/>
  <c r="CA127" i="8"/>
  <c r="CB127" i="8"/>
  <c r="BZ127" i="8"/>
  <c r="AJ84" i="8"/>
  <c r="AN84" i="8"/>
  <c r="AR84" i="8"/>
  <c r="AV84" i="8"/>
  <c r="AZ84" i="8"/>
  <c r="BD84" i="8"/>
  <c r="BH84" i="8"/>
  <c r="BL84" i="8"/>
  <c r="BP84" i="8"/>
  <c r="BT84" i="8"/>
  <c r="BX84" i="8"/>
  <c r="CB84" i="8"/>
  <c r="AK84" i="8"/>
  <c r="AO84" i="8"/>
  <c r="AS84" i="8"/>
  <c r="AW84" i="8"/>
  <c r="BA84" i="8"/>
  <c r="BE84" i="8"/>
  <c r="BI84" i="8"/>
  <c r="BM84" i="8"/>
  <c r="BQ84" i="8"/>
  <c r="BU84" i="8"/>
  <c r="BY84" i="8"/>
  <c r="AL84" i="8"/>
  <c r="AP84" i="8"/>
  <c r="AT84" i="8"/>
  <c r="AX84" i="8"/>
  <c r="BB84" i="8"/>
  <c r="BF84" i="8"/>
  <c r="BJ84" i="8"/>
  <c r="BN84" i="8"/>
  <c r="BR84" i="8"/>
  <c r="BV84" i="8"/>
  <c r="BZ84" i="8"/>
  <c r="AU84" i="8"/>
  <c r="BK84" i="8"/>
  <c r="CA84" i="8"/>
  <c r="AI84" i="8"/>
  <c r="AY84" i="8"/>
  <c r="BO84" i="8"/>
  <c r="AM84" i="8"/>
  <c r="BC84" i="8"/>
  <c r="BS84" i="8"/>
  <c r="BG84" i="8"/>
  <c r="BW84" i="8"/>
  <c r="AQ84" i="8"/>
  <c r="BN112" i="8"/>
  <c r="BR112" i="8"/>
  <c r="BV112" i="8"/>
  <c r="BZ112" i="8"/>
  <c r="BQ112" i="8"/>
  <c r="BK112" i="8"/>
  <c r="BO112" i="8"/>
  <c r="BS112" i="8"/>
  <c r="BW112" i="8"/>
  <c r="CA112" i="8"/>
  <c r="BY112" i="8"/>
  <c r="BL112" i="8"/>
  <c r="BP112" i="8"/>
  <c r="BT112" i="8"/>
  <c r="BX112" i="8"/>
  <c r="CB112" i="8"/>
  <c r="BM112" i="8"/>
  <c r="BU112" i="8"/>
  <c r="U69" i="8"/>
  <c r="Y69" i="8"/>
  <c r="AC69" i="8"/>
  <c r="AG69" i="8"/>
  <c r="AK69" i="8"/>
  <c r="AO69" i="8"/>
  <c r="AS69" i="8"/>
  <c r="AW69" i="8"/>
  <c r="BA69" i="8"/>
  <c r="BE69" i="8"/>
  <c r="BI69" i="8"/>
  <c r="BM69" i="8"/>
  <c r="BQ69" i="8"/>
  <c r="BU69" i="8"/>
  <c r="BY69" i="8"/>
  <c r="V69" i="8"/>
  <c r="Z69" i="8"/>
  <c r="AD69" i="8"/>
  <c r="AH69" i="8"/>
  <c r="AL69" i="8"/>
  <c r="AP69" i="8"/>
  <c r="AT69" i="8"/>
  <c r="AX69" i="8"/>
  <c r="BB69" i="8"/>
  <c r="BF69" i="8"/>
  <c r="BJ69" i="8"/>
  <c r="BN69" i="8"/>
  <c r="BR69" i="8"/>
  <c r="BV69" i="8"/>
  <c r="BZ69" i="8"/>
  <c r="W69" i="8"/>
  <c r="AA69" i="8"/>
  <c r="AE69" i="8"/>
  <c r="AI69" i="8"/>
  <c r="AM69" i="8"/>
  <c r="AQ69" i="8"/>
  <c r="AU69" i="8"/>
  <c r="AY69" i="8"/>
  <c r="BC69" i="8"/>
  <c r="BG69" i="8"/>
  <c r="BK69" i="8"/>
  <c r="BO69" i="8"/>
  <c r="BS69" i="8"/>
  <c r="BW69" i="8"/>
  <c r="CA69" i="8"/>
  <c r="AB69" i="8"/>
  <c r="AR69" i="8"/>
  <c r="BH69" i="8"/>
  <c r="BX69" i="8"/>
  <c r="AF69" i="8"/>
  <c r="AV69" i="8"/>
  <c r="BL69" i="8"/>
  <c r="CB69" i="8"/>
  <c r="T69" i="8"/>
  <c r="AJ69" i="8"/>
  <c r="AZ69" i="8"/>
  <c r="BP69" i="8"/>
  <c r="BT69" i="8"/>
  <c r="X69" i="8"/>
  <c r="AN69" i="8"/>
  <c r="BD69" i="8"/>
  <c r="AV97" i="8"/>
  <c r="AZ97" i="8"/>
  <c r="BD97" i="8"/>
  <c r="BH97" i="8"/>
  <c r="BL97" i="8"/>
  <c r="BP97" i="8"/>
  <c r="BT97" i="8"/>
  <c r="BX97" i="8"/>
  <c r="CB97" i="8"/>
  <c r="AW97" i="8"/>
  <c r="BA97" i="8"/>
  <c r="BE97" i="8"/>
  <c r="BI97" i="8"/>
  <c r="BM97" i="8"/>
  <c r="BQ97" i="8"/>
  <c r="BU97" i="8"/>
  <c r="BY97" i="8"/>
  <c r="AX97" i="8"/>
  <c r="BB97" i="8"/>
  <c r="BF97" i="8"/>
  <c r="BJ97" i="8"/>
  <c r="BN97" i="8"/>
  <c r="BR97" i="8"/>
  <c r="BV97" i="8"/>
  <c r="BZ97" i="8"/>
  <c r="AY97" i="8"/>
  <c r="BO97" i="8"/>
  <c r="CA97" i="8"/>
  <c r="BC97" i="8"/>
  <c r="BS97" i="8"/>
  <c r="BG97" i="8"/>
  <c r="BW97" i="8"/>
  <c r="BK97" i="8"/>
  <c r="BP114" i="8"/>
  <c r="BT114" i="8"/>
  <c r="BX114" i="8"/>
  <c r="CB114" i="8"/>
  <c r="BW114" i="8"/>
  <c r="BM114" i="8"/>
  <c r="BQ114" i="8"/>
  <c r="BU114" i="8"/>
  <c r="BY114" i="8"/>
  <c r="BS114" i="8"/>
  <c r="BN114" i="8"/>
  <c r="BR114" i="8"/>
  <c r="BV114" i="8"/>
  <c r="BZ114" i="8"/>
  <c r="BO114" i="8"/>
  <c r="CA114" i="8"/>
  <c r="BH106" i="8"/>
  <c r="BL106" i="8"/>
  <c r="BP106" i="8"/>
  <c r="BT106" i="8"/>
  <c r="BX106" i="8"/>
  <c r="CB106" i="8"/>
  <c r="BG106" i="8"/>
  <c r="BW106" i="8"/>
  <c r="BE106" i="8"/>
  <c r="BI106" i="8"/>
  <c r="BM106" i="8"/>
  <c r="BQ106" i="8"/>
  <c r="BU106" i="8"/>
  <c r="BY106" i="8"/>
  <c r="BO106" i="8"/>
  <c r="CA106" i="8"/>
  <c r="BF106" i="8"/>
  <c r="BJ106" i="8"/>
  <c r="BN106" i="8"/>
  <c r="BR106" i="8"/>
  <c r="BV106" i="8"/>
  <c r="BZ106" i="8"/>
  <c r="BK106" i="8"/>
  <c r="BS106" i="8"/>
  <c r="K59" i="8"/>
  <c r="O59" i="8"/>
  <c r="S59" i="8"/>
  <c r="W59" i="8"/>
  <c r="AA59" i="8"/>
  <c r="AE59" i="8"/>
  <c r="AI59" i="8"/>
  <c r="AM59" i="8"/>
  <c r="AQ59" i="8"/>
  <c r="AU59" i="8"/>
  <c r="AY59" i="8"/>
  <c r="BC59" i="8"/>
  <c r="BG59" i="8"/>
  <c r="BK59" i="8"/>
  <c r="BO59" i="8"/>
  <c r="BS59" i="8"/>
  <c r="BW59" i="8"/>
  <c r="CA59" i="8"/>
  <c r="L59" i="8"/>
  <c r="P59" i="8"/>
  <c r="T59" i="8"/>
  <c r="X59" i="8"/>
  <c r="AB59" i="8"/>
  <c r="AF59" i="8"/>
  <c r="AJ59" i="8"/>
  <c r="AN59" i="8"/>
  <c r="AR59" i="8"/>
  <c r="AV59" i="8"/>
  <c r="AZ59" i="8"/>
  <c r="BD59" i="8"/>
  <c r="BH59" i="8"/>
  <c r="BL59" i="8"/>
  <c r="BP59" i="8"/>
  <c r="BT59" i="8"/>
  <c r="BX59" i="8"/>
  <c r="CB59" i="8"/>
  <c r="M59" i="8"/>
  <c r="Q59" i="8"/>
  <c r="U59" i="8"/>
  <c r="Y59" i="8"/>
  <c r="AC59" i="8"/>
  <c r="AG59" i="8"/>
  <c r="AK59" i="8"/>
  <c r="AO59" i="8"/>
  <c r="AS59" i="8"/>
  <c r="N59" i="8"/>
  <c r="AD59" i="8"/>
  <c r="AT59" i="8"/>
  <c r="BB59" i="8"/>
  <c r="BJ59" i="8"/>
  <c r="BR59" i="8"/>
  <c r="BZ59" i="8"/>
  <c r="R59" i="8"/>
  <c r="AH59" i="8"/>
  <c r="AW59" i="8"/>
  <c r="BE59" i="8"/>
  <c r="BM59" i="8"/>
  <c r="BU59" i="8"/>
  <c r="V59" i="8"/>
  <c r="AL59" i="8"/>
  <c r="AX59" i="8"/>
  <c r="BF59" i="8"/>
  <c r="BN59" i="8"/>
  <c r="BV59" i="8"/>
  <c r="Z59" i="8"/>
  <c r="BQ59" i="8"/>
  <c r="AP59" i="8"/>
  <c r="BY59" i="8"/>
  <c r="BA59" i="8"/>
  <c r="BI59" i="8"/>
  <c r="J59" i="8"/>
  <c r="J53" i="8" s="1"/>
  <c r="J48" i="8" s="1"/>
  <c r="AL87" i="8"/>
  <c r="AP87" i="8"/>
  <c r="AT87" i="8"/>
  <c r="AX87" i="8"/>
  <c r="BB87" i="8"/>
  <c r="BF87" i="8"/>
  <c r="BJ87" i="8"/>
  <c r="BN87" i="8"/>
  <c r="BR87" i="8"/>
  <c r="BV87" i="8"/>
  <c r="BZ87" i="8"/>
  <c r="AM87" i="8"/>
  <c r="AQ87" i="8"/>
  <c r="AU87" i="8"/>
  <c r="AY87" i="8"/>
  <c r="BC87" i="8"/>
  <c r="BG87" i="8"/>
  <c r="BK87" i="8"/>
  <c r="BO87" i="8"/>
  <c r="BS87" i="8"/>
  <c r="BW87" i="8"/>
  <c r="CA87" i="8"/>
  <c r="AN87" i="8"/>
  <c r="AR87" i="8"/>
  <c r="AV87" i="8"/>
  <c r="AZ87" i="8"/>
  <c r="BD87" i="8"/>
  <c r="BH87" i="8"/>
  <c r="BL87" i="8"/>
  <c r="BP87" i="8"/>
  <c r="BT87" i="8"/>
  <c r="BX87" i="8"/>
  <c r="CB87" i="8"/>
  <c r="AW87" i="8"/>
  <c r="BM87" i="8"/>
  <c r="AS87" i="8"/>
  <c r="BA87" i="8"/>
  <c r="BQ87" i="8"/>
  <c r="BI87" i="8"/>
  <c r="AO87" i="8"/>
  <c r="BE87" i="8"/>
  <c r="BU87" i="8"/>
  <c r="BY87" i="8"/>
  <c r="BO115" i="8"/>
  <c r="BS115" i="8"/>
  <c r="BW115" i="8"/>
  <c r="CA115" i="8"/>
  <c r="BV115" i="8"/>
  <c r="BP115" i="8"/>
  <c r="BT115" i="8"/>
  <c r="BX115" i="8"/>
  <c r="CB115" i="8"/>
  <c r="BN115" i="8"/>
  <c r="BZ115" i="8"/>
  <c r="BQ115" i="8"/>
  <c r="BU115" i="8"/>
  <c r="BY115" i="8"/>
  <c r="BR115" i="8"/>
  <c r="V68" i="8"/>
  <c r="Z68" i="8"/>
  <c r="AD68" i="8"/>
  <c r="AH68" i="8"/>
  <c r="AL68" i="8"/>
  <c r="AP68" i="8"/>
  <c r="AT68" i="8"/>
  <c r="AX68" i="8"/>
  <c r="BB68" i="8"/>
  <c r="BF68" i="8"/>
  <c r="BJ68" i="8"/>
  <c r="BN68" i="8"/>
  <c r="BR68" i="8"/>
  <c r="BV68" i="8"/>
  <c r="BZ68" i="8"/>
  <c r="S68" i="8"/>
  <c r="W68" i="8"/>
  <c r="AA68" i="8"/>
  <c r="AE68" i="8"/>
  <c r="AI68" i="8"/>
  <c r="AM68" i="8"/>
  <c r="AQ68" i="8"/>
  <c r="AU68" i="8"/>
  <c r="AY68" i="8"/>
  <c r="BC68" i="8"/>
  <c r="BG68" i="8"/>
  <c r="BK68" i="8"/>
  <c r="BO68" i="8"/>
  <c r="BS68" i="8"/>
  <c r="BW68" i="8"/>
  <c r="CA68" i="8"/>
  <c r="T68" i="8"/>
  <c r="X68" i="8"/>
  <c r="AB68" i="8"/>
  <c r="AF68" i="8"/>
  <c r="AJ68" i="8"/>
  <c r="AN68" i="8"/>
  <c r="AR68" i="8"/>
  <c r="AV68" i="8"/>
  <c r="AZ68" i="8"/>
  <c r="BD68" i="8"/>
  <c r="BH68" i="8"/>
  <c r="BL68" i="8"/>
  <c r="BP68" i="8"/>
  <c r="BT68" i="8"/>
  <c r="BX68" i="8"/>
  <c r="CB68" i="8"/>
  <c r="Y68" i="8"/>
  <c r="AO68" i="8"/>
  <c r="BE68" i="8"/>
  <c r="BU68" i="8"/>
  <c r="AC68" i="8"/>
  <c r="AS68" i="8"/>
  <c r="BI68" i="8"/>
  <c r="BY68" i="8"/>
  <c r="AG68" i="8"/>
  <c r="AW68" i="8"/>
  <c r="BM68" i="8"/>
  <c r="BQ68" i="8"/>
  <c r="U68" i="8"/>
  <c r="AK68" i="8"/>
  <c r="BA68" i="8"/>
  <c r="AQ90" i="8"/>
  <c r="AU90" i="8"/>
  <c r="AY90" i="8"/>
  <c r="BC90" i="8"/>
  <c r="BG90" i="8"/>
  <c r="BK90" i="8"/>
  <c r="BO90" i="8"/>
  <c r="BS90" i="8"/>
  <c r="BW90" i="8"/>
  <c r="CA90" i="8"/>
  <c r="AR90" i="8"/>
  <c r="AV90" i="8"/>
  <c r="AZ90" i="8"/>
  <c r="BD90" i="8"/>
  <c r="BH90" i="8"/>
  <c r="BL90" i="8"/>
  <c r="BP90" i="8"/>
  <c r="BT90" i="8"/>
  <c r="BX90" i="8"/>
  <c r="CB90" i="8"/>
  <c r="AO90" i="8"/>
  <c r="AS90" i="8"/>
  <c r="AW90" i="8"/>
  <c r="BA90" i="8"/>
  <c r="BE90" i="8"/>
  <c r="BI90" i="8"/>
  <c r="BM90" i="8"/>
  <c r="BQ90" i="8"/>
  <c r="BU90" i="8"/>
  <c r="BY90" i="8"/>
  <c r="BB90" i="8"/>
  <c r="BR90" i="8"/>
  <c r="AP90" i="8"/>
  <c r="BF90" i="8"/>
  <c r="BV90" i="8"/>
  <c r="AX90" i="8"/>
  <c r="AT90" i="8"/>
  <c r="BJ90" i="8"/>
  <c r="BZ90" i="8"/>
  <c r="BN90" i="8"/>
  <c r="BT118" i="8"/>
  <c r="BX118" i="8"/>
  <c r="CB118" i="8"/>
  <c r="BW118" i="8"/>
  <c r="BQ118" i="8"/>
  <c r="BU118" i="8"/>
  <c r="BY118" i="8"/>
  <c r="BS118" i="8"/>
  <c r="CA118" i="8"/>
  <c r="BR118" i="8"/>
  <c r="BV118" i="8"/>
  <c r="BZ118" i="8"/>
  <c r="W71" i="8"/>
  <c r="AA71" i="8"/>
  <c r="AE71" i="8"/>
  <c r="AI71" i="8"/>
  <c r="AM71" i="8"/>
  <c r="AQ71" i="8"/>
  <c r="AU71" i="8"/>
  <c r="AY71" i="8"/>
  <c r="BC71" i="8"/>
  <c r="BG71" i="8"/>
  <c r="BK71" i="8"/>
  <c r="BO71" i="8"/>
  <c r="BS71" i="8"/>
  <c r="BW71" i="8"/>
  <c r="CA71" i="8"/>
  <c r="X71" i="8"/>
  <c r="AB71" i="8"/>
  <c r="AF71" i="8"/>
  <c r="AJ71" i="8"/>
  <c r="AN71" i="8"/>
  <c r="AR71" i="8"/>
  <c r="AV71" i="8"/>
  <c r="AZ71" i="8"/>
  <c r="BD71" i="8"/>
  <c r="BH71" i="8"/>
  <c r="BL71" i="8"/>
  <c r="BP71" i="8"/>
  <c r="BT71" i="8"/>
  <c r="BX71" i="8"/>
  <c r="CB71" i="8"/>
  <c r="Y71" i="8"/>
  <c r="AC71" i="8"/>
  <c r="AG71" i="8"/>
  <c r="AK71" i="8"/>
  <c r="AO71" i="8"/>
  <c r="AS71" i="8"/>
  <c r="AW71" i="8"/>
  <c r="BA71" i="8"/>
  <c r="BE71" i="8"/>
  <c r="BI71" i="8"/>
  <c r="BM71" i="8"/>
  <c r="BQ71" i="8"/>
  <c r="BU71" i="8"/>
  <c r="BY71" i="8"/>
  <c r="V71" i="8"/>
  <c r="AL71" i="8"/>
  <c r="BB71" i="8"/>
  <c r="BR71" i="8"/>
  <c r="Z71" i="8"/>
  <c r="AP71" i="8"/>
  <c r="BF71" i="8"/>
  <c r="BV71" i="8"/>
  <c r="AD71" i="8"/>
  <c r="AT71" i="8"/>
  <c r="BJ71" i="8"/>
  <c r="BZ71" i="8"/>
  <c r="AH71" i="8"/>
  <c r="AX71" i="8"/>
  <c r="BN71" i="8"/>
  <c r="AX99" i="8"/>
  <c r="BB99" i="8"/>
  <c r="BF99" i="8"/>
  <c r="BJ99" i="8"/>
  <c r="BN99" i="8"/>
  <c r="BR99" i="8"/>
  <c r="BV99" i="8"/>
  <c r="BZ99" i="8"/>
  <c r="AY99" i="8"/>
  <c r="BC99" i="8"/>
  <c r="BG99" i="8"/>
  <c r="BK99" i="8"/>
  <c r="BO99" i="8"/>
  <c r="BS99" i="8"/>
  <c r="BW99" i="8"/>
  <c r="CA99" i="8"/>
  <c r="AZ99" i="8"/>
  <c r="BD99" i="8"/>
  <c r="BH99" i="8"/>
  <c r="BL99" i="8"/>
  <c r="BP99" i="8"/>
  <c r="BT99" i="8"/>
  <c r="BX99" i="8"/>
  <c r="CB99" i="8"/>
  <c r="BE99" i="8"/>
  <c r="BU99" i="8"/>
  <c r="BQ99" i="8"/>
  <c r="BI99" i="8"/>
  <c r="BY99" i="8"/>
  <c r="BA99" i="8"/>
  <c r="BM99" i="8"/>
  <c r="AC75" i="8"/>
  <c r="AG75" i="8"/>
  <c r="AK75" i="8"/>
  <c r="AO75" i="8"/>
  <c r="AS75" i="8"/>
  <c r="AW75" i="8"/>
  <c r="BA75" i="8"/>
  <c r="BE75" i="8"/>
  <c r="BI75" i="8"/>
  <c r="BM75" i="8"/>
  <c r="BQ75" i="8"/>
  <c r="BU75" i="8"/>
  <c r="BY75" i="8"/>
  <c r="AB75" i="8"/>
  <c r="AH75" i="8"/>
  <c r="AM75" i="8"/>
  <c r="AR75" i="8"/>
  <c r="AX75" i="8"/>
  <c r="BC75" i="8"/>
  <c r="BH75" i="8"/>
  <c r="BN75" i="8"/>
  <c r="BS75" i="8"/>
  <c r="BX75" i="8"/>
  <c r="AD75" i="8"/>
  <c r="AI75" i="8"/>
  <c r="AN75" i="8"/>
  <c r="AT75" i="8"/>
  <c r="AY75" i="8"/>
  <c r="BD75" i="8"/>
  <c r="BJ75" i="8"/>
  <c r="BO75" i="8"/>
  <c r="BT75" i="8"/>
  <c r="BZ75" i="8"/>
  <c r="Z75" i="8"/>
  <c r="AE75" i="8"/>
  <c r="AJ75" i="8"/>
  <c r="AP75" i="8"/>
  <c r="AU75" i="8"/>
  <c r="AZ75" i="8"/>
  <c r="BF75" i="8"/>
  <c r="BK75" i="8"/>
  <c r="BP75" i="8"/>
  <c r="BV75" i="8"/>
  <c r="CA75" i="8"/>
  <c r="AL75" i="8"/>
  <c r="BG75" i="8"/>
  <c r="CB75" i="8"/>
  <c r="AQ75" i="8"/>
  <c r="BL75" i="8"/>
  <c r="AA75" i="8"/>
  <c r="AV75" i="8"/>
  <c r="BR75" i="8"/>
  <c r="BW75" i="8"/>
  <c r="AF75" i="8"/>
  <c r="BB75" i="8"/>
  <c r="AD78" i="8"/>
  <c r="AH78" i="8"/>
  <c r="AL78" i="8"/>
  <c r="AP78" i="8"/>
  <c r="AT78" i="8"/>
  <c r="AC78" i="8"/>
  <c r="AI78" i="8"/>
  <c r="AN78" i="8"/>
  <c r="AS78" i="8"/>
  <c r="AX78" i="8"/>
  <c r="BB78" i="8"/>
  <c r="BF78" i="8"/>
  <c r="BJ78" i="8"/>
  <c r="BN78" i="8"/>
  <c r="BR78" i="8"/>
  <c r="BV78" i="8"/>
  <c r="BZ78" i="8"/>
  <c r="AE78" i="8"/>
  <c r="AJ78" i="8"/>
  <c r="AO78" i="8"/>
  <c r="AU78" i="8"/>
  <c r="AY78" i="8"/>
  <c r="BC78" i="8"/>
  <c r="BG78" i="8"/>
  <c r="BK78" i="8"/>
  <c r="BO78" i="8"/>
  <c r="BS78" i="8"/>
  <c r="BW78" i="8"/>
  <c r="CA78" i="8"/>
  <c r="AF78" i="8"/>
  <c r="AK78" i="8"/>
  <c r="AQ78" i="8"/>
  <c r="AV78" i="8"/>
  <c r="AZ78" i="8"/>
  <c r="BD78" i="8"/>
  <c r="BH78" i="8"/>
  <c r="BL78" i="8"/>
  <c r="BP78" i="8"/>
  <c r="BT78" i="8"/>
  <c r="BX78" i="8"/>
  <c r="CB78" i="8"/>
  <c r="AW78" i="8"/>
  <c r="BM78" i="8"/>
  <c r="AG78" i="8"/>
  <c r="BA78" i="8"/>
  <c r="BQ78" i="8"/>
  <c r="AM78" i="8"/>
  <c r="BE78" i="8"/>
  <c r="BU78" i="8"/>
  <c r="BY78" i="8"/>
  <c r="BI78" i="8"/>
  <c r="AR78" i="8"/>
  <c r="O63" i="8"/>
  <c r="S63" i="8"/>
  <c r="W63" i="8"/>
  <c r="AA63" i="8"/>
  <c r="AE63" i="8"/>
  <c r="AI63" i="8"/>
  <c r="AM63" i="8"/>
  <c r="AQ63" i="8"/>
  <c r="AU63" i="8"/>
  <c r="AY63" i="8"/>
  <c r="BC63" i="8"/>
  <c r="BG63" i="8"/>
  <c r="BK63" i="8"/>
  <c r="BO63" i="8"/>
  <c r="BS63" i="8"/>
  <c r="BW63" i="8"/>
  <c r="Q63" i="8"/>
  <c r="V63" i="8"/>
  <c r="AB63" i="8"/>
  <c r="AG63" i="8"/>
  <c r="AL63" i="8"/>
  <c r="AR63" i="8"/>
  <c r="AW63" i="8"/>
  <c r="BB63" i="8"/>
  <c r="BH63" i="8"/>
  <c r="BM63" i="8"/>
  <c r="BR63" i="8"/>
  <c r="BX63" i="8"/>
  <c r="CB63" i="8"/>
  <c r="N63" i="8"/>
  <c r="U63" i="8"/>
  <c r="AC63" i="8"/>
  <c r="AJ63" i="8"/>
  <c r="AP63" i="8"/>
  <c r="AX63" i="8"/>
  <c r="BE63" i="8"/>
  <c r="BL63" i="8"/>
  <c r="BT63" i="8"/>
  <c r="BZ63" i="8"/>
  <c r="P63" i="8"/>
  <c r="X63" i="8"/>
  <c r="AD63" i="8"/>
  <c r="AK63" i="8"/>
  <c r="AS63" i="8"/>
  <c r="AZ63" i="8"/>
  <c r="BF63" i="8"/>
  <c r="BN63" i="8"/>
  <c r="BU63" i="8"/>
  <c r="CA63" i="8"/>
  <c r="R63" i="8"/>
  <c r="Y63" i="8"/>
  <c r="AF63" i="8"/>
  <c r="AN63" i="8"/>
  <c r="AT63" i="8"/>
  <c r="BA63" i="8"/>
  <c r="BI63" i="8"/>
  <c r="BP63" i="8"/>
  <c r="BV63" i="8"/>
  <c r="AO63" i="8"/>
  <c r="BQ63" i="8"/>
  <c r="T63" i="8"/>
  <c r="AV63" i="8"/>
  <c r="BY63" i="8"/>
  <c r="Z63" i="8"/>
  <c r="BD63" i="8"/>
  <c r="AH63" i="8"/>
  <c r="BJ63" i="8"/>
  <c r="AP91" i="8"/>
  <c r="AT91" i="8"/>
  <c r="AX91" i="8"/>
  <c r="BB91" i="8"/>
  <c r="BF91" i="8"/>
  <c r="BJ91" i="8"/>
  <c r="BN91" i="8"/>
  <c r="BR91" i="8"/>
  <c r="BV91" i="8"/>
  <c r="BZ91" i="8"/>
  <c r="AQ91" i="8"/>
  <c r="AU91" i="8"/>
  <c r="AY91" i="8"/>
  <c r="BC91" i="8"/>
  <c r="BG91" i="8"/>
  <c r="BK91" i="8"/>
  <c r="BO91" i="8"/>
  <c r="BS91" i="8"/>
  <c r="BW91" i="8"/>
  <c r="CA91" i="8"/>
  <c r="AR91" i="8"/>
  <c r="AV91" i="8"/>
  <c r="AZ91" i="8"/>
  <c r="BD91" i="8"/>
  <c r="BH91" i="8"/>
  <c r="BL91" i="8"/>
  <c r="BP91" i="8"/>
  <c r="BT91" i="8"/>
  <c r="BX91" i="8"/>
  <c r="CB91" i="8"/>
  <c r="BE91" i="8"/>
  <c r="BU91" i="8"/>
  <c r="BA91" i="8"/>
  <c r="AS91" i="8"/>
  <c r="BI91" i="8"/>
  <c r="BY91" i="8"/>
  <c r="AW91" i="8"/>
  <c r="BM91" i="8"/>
  <c r="BQ91" i="8"/>
  <c r="BS119" i="8"/>
  <c r="BW119" i="8"/>
  <c r="CA119" i="8"/>
  <c r="BV119" i="8"/>
  <c r="BT119" i="8"/>
  <c r="BX119" i="8"/>
  <c r="CB119" i="8"/>
  <c r="BR119" i="8"/>
  <c r="BZ119" i="8"/>
  <c r="BU119" i="8"/>
  <c r="BY119" i="8"/>
  <c r="AB76" i="8"/>
  <c r="AF76" i="8"/>
  <c r="AJ76" i="8"/>
  <c r="AN76" i="8"/>
  <c r="AR76" i="8"/>
  <c r="AV76" i="8"/>
  <c r="AZ76" i="8"/>
  <c r="BD76" i="8"/>
  <c r="BH76" i="8"/>
  <c r="BL76" i="8"/>
  <c r="BP76" i="8"/>
  <c r="BT76" i="8"/>
  <c r="BX76" i="8"/>
  <c r="CB76" i="8"/>
  <c r="AC76" i="8"/>
  <c r="AH76" i="8"/>
  <c r="AM76" i="8"/>
  <c r="AS76" i="8"/>
  <c r="AX76" i="8"/>
  <c r="BC76" i="8"/>
  <c r="BI76" i="8"/>
  <c r="BN76" i="8"/>
  <c r="BS76" i="8"/>
  <c r="BY76" i="8"/>
  <c r="AD76" i="8"/>
  <c r="AI76" i="8"/>
  <c r="AO76" i="8"/>
  <c r="AT76" i="8"/>
  <c r="AY76" i="8"/>
  <c r="BE76" i="8"/>
  <c r="BJ76" i="8"/>
  <c r="BO76" i="8"/>
  <c r="BU76" i="8"/>
  <c r="BZ76" i="8"/>
  <c r="AE76" i="8"/>
  <c r="AK76" i="8"/>
  <c r="AP76" i="8"/>
  <c r="AU76" i="8"/>
  <c r="BA76" i="8"/>
  <c r="BF76" i="8"/>
  <c r="BK76" i="8"/>
  <c r="BQ76" i="8"/>
  <c r="BV76" i="8"/>
  <c r="CA76" i="8"/>
  <c r="AA76" i="8"/>
  <c r="AW76" i="8"/>
  <c r="BR76" i="8"/>
  <c r="AG76" i="8"/>
  <c r="BB76" i="8"/>
  <c r="BW76" i="8"/>
  <c r="AL76" i="8"/>
  <c r="BG76" i="8"/>
  <c r="AQ76" i="8"/>
  <c r="BM76" i="8"/>
  <c r="BX122" i="8"/>
  <c r="CB122" i="8"/>
  <c r="BU122" i="8"/>
  <c r="BY122" i="8"/>
  <c r="CA122" i="8"/>
  <c r="BV122" i="8"/>
  <c r="BZ122" i="8"/>
  <c r="BW122" i="8"/>
  <c r="N60" i="8"/>
  <c r="R60" i="8"/>
  <c r="V60" i="8"/>
  <c r="Z60" i="8"/>
  <c r="AD60" i="8"/>
  <c r="AH60" i="8"/>
  <c r="AL60" i="8"/>
  <c r="AP60" i="8"/>
  <c r="AT60" i="8"/>
  <c r="AX60" i="8"/>
  <c r="BB60" i="8"/>
  <c r="BF60" i="8"/>
  <c r="BJ60" i="8"/>
  <c r="BN60" i="8"/>
  <c r="BR60" i="8"/>
  <c r="BV60" i="8"/>
  <c r="BZ60" i="8"/>
  <c r="K60" i="8"/>
  <c r="O60" i="8"/>
  <c r="S60" i="8"/>
  <c r="W60" i="8"/>
  <c r="AA60" i="8"/>
  <c r="AE60" i="8"/>
  <c r="AI60" i="8"/>
  <c r="AM60" i="8"/>
  <c r="AQ60" i="8"/>
  <c r="AU60" i="8"/>
  <c r="AY60" i="8"/>
  <c r="BC60" i="8"/>
  <c r="BG60" i="8"/>
  <c r="BK60" i="8"/>
  <c r="BO60" i="8"/>
  <c r="BS60" i="8"/>
  <c r="BW60" i="8"/>
  <c r="CA60" i="8"/>
  <c r="L60" i="8"/>
  <c r="T60" i="8"/>
  <c r="AB60" i="8"/>
  <c r="AJ60" i="8"/>
  <c r="AR60" i="8"/>
  <c r="M60" i="8"/>
  <c r="U60" i="8"/>
  <c r="P60" i="8"/>
  <c r="X60" i="8"/>
  <c r="AF60" i="8"/>
  <c r="AN60" i="8"/>
  <c r="AV60" i="8"/>
  <c r="BD60" i="8"/>
  <c r="BL60" i="8"/>
  <c r="BT60" i="8"/>
  <c r="CB60" i="8"/>
  <c r="AG60" i="8"/>
  <c r="AW60" i="8"/>
  <c r="BH60" i="8"/>
  <c r="BQ60" i="8"/>
  <c r="Q60" i="8"/>
  <c r="AK60" i="8"/>
  <c r="AZ60" i="8"/>
  <c r="BI60" i="8"/>
  <c r="BU60" i="8"/>
  <c r="Y60" i="8"/>
  <c r="AO60" i="8"/>
  <c r="BA60" i="8"/>
  <c r="BM60" i="8"/>
  <c r="BX60" i="8"/>
  <c r="AC60" i="8"/>
  <c r="BY60" i="8"/>
  <c r="AS60" i="8"/>
  <c r="BE60" i="8"/>
  <c r="BP60" i="8"/>
  <c r="I13" i="14"/>
  <c r="H28" i="14"/>
  <c r="G50" i="8"/>
  <c r="G54" i="8" s="1"/>
  <c r="J12" i="9"/>
  <c r="G42" i="8"/>
  <c r="D32" i="8" s="1"/>
  <c r="G40" i="8"/>
  <c r="D31" i="8" s="1"/>
  <c r="G38" i="8"/>
  <c r="J8" i="8" l="1"/>
  <c r="Z8" i="8"/>
  <c r="AP8" i="8"/>
  <c r="BF8" i="8"/>
  <c r="BV8" i="8"/>
  <c r="O8" i="8"/>
  <c r="AE8" i="8"/>
  <c r="AU8" i="8"/>
  <c r="BK8" i="8"/>
  <c r="CA8" i="8"/>
  <c r="BE8" i="8"/>
  <c r="P8" i="8"/>
  <c r="AF8" i="8"/>
  <c r="AV8" i="8"/>
  <c r="BL8" i="8"/>
  <c r="CB8" i="8"/>
  <c r="AG8" i="8"/>
  <c r="BM8" i="8"/>
  <c r="BB8" i="8"/>
  <c r="AA8" i="8"/>
  <c r="BG8" i="8"/>
  <c r="L8" i="8"/>
  <c r="AR8" i="8"/>
  <c r="Y8" i="8"/>
  <c r="U8" i="8"/>
  <c r="N8" i="8"/>
  <c r="AD8" i="8"/>
  <c r="AT8" i="8"/>
  <c r="BJ8" i="8"/>
  <c r="BZ8" i="8"/>
  <c r="S8" i="8"/>
  <c r="AI8" i="8"/>
  <c r="AY8" i="8"/>
  <c r="BO8" i="8"/>
  <c r="AC8" i="8"/>
  <c r="BQ8" i="8"/>
  <c r="T8" i="8"/>
  <c r="AJ8" i="8"/>
  <c r="AZ8" i="8"/>
  <c r="BP8" i="8"/>
  <c r="M8" i="8"/>
  <c r="AO8" i="8"/>
  <c r="BY8" i="8"/>
  <c r="BU8" i="8"/>
  <c r="BR8" i="8"/>
  <c r="BW8" i="8"/>
  <c r="BH8" i="8"/>
  <c r="BA8" i="8"/>
  <c r="R8" i="8"/>
  <c r="AH8" i="8"/>
  <c r="AX8" i="8"/>
  <c r="BN8" i="8"/>
  <c r="H8" i="8"/>
  <c r="W8" i="8"/>
  <c r="AM8" i="8"/>
  <c r="BC8" i="8"/>
  <c r="BS8" i="8"/>
  <c r="AK8" i="8"/>
  <c r="I8" i="8"/>
  <c r="X8" i="8"/>
  <c r="AN8" i="8"/>
  <c r="BD8" i="8"/>
  <c r="BT8" i="8"/>
  <c r="Q8" i="8"/>
  <c r="AW8" i="8"/>
  <c r="V8" i="8"/>
  <c r="AL8" i="8"/>
  <c r="K8" i="8"/>
  <c r="AQ8" i="8"/>
  <c r="AS8" i="8"/>
  <c r="AB8" i="8"/>
  <c r="BX8" i="8"/>
  <c r="BI8" i="8"/>
  <c r="D30" i="8"/>
  <c r="D28" i="8" s="1"/>
  <c r="I28" i="14"/>
  <c r="J13" i="14"/>
  <c r="J28" i="14" s="1"/>
  <c r="H50" i="8"/>
  <c r="H54" i="8" s="1"/>
  <c r="CA53" i="8"/>
  <c r="CA48" i="8" s="1"/>
  <c r="BK53" i="8"/>
  <c r="BK48" i="8" s="1"/>
  <c r="AU53" i="8"/>
  <c r="AU48" i="8" s="1"/>
  <c r="AE53" i="8"/>
  <c r="AE48" i="8" s="1"/>
  <c r="O53" i="8"/>
  <c r="O48" i="8" s="1"/>
  <c r="BR53" i="8"/>
  <c r="BR48" i="8" s="1"/>
  <c r="BB53" i="8"/>
  <c r="BB48" i="8" s="1"/>
  <c r="AL53" i="8"/>
  <c r="AL48" i="8" s="1"/>
  <c r="V53" i="8"/>
  <c r="V48" i="8" s="1"/>
  <c r="BY53" i="8"/>
  <c r="BY48" i="8" s="1"/>
  <c r="BI53" i="8"/>
  <c r="BI48" i="8" s="1"/>
  <c r="AS53" i="8"/>
  <c r="AS48" i="8" s="1"/>
  <c r="AC53" i="8"/>
  <c r="AC48" i="8" s="1"/>
  <c r="M53" i="8"/>
  <c r="M48" i="8" s="1"/>
  <c r="BP53" i="8"/>
  <c r="BP48" i="8" s="1"/>
  <c r="AZ53" i="8"/>
  <c r="AZ48" i="8" s="1"/>
  <c r="AJ53" i="8"/>
  <c r="AJ48" i="8" s="1"/>
  <c r="T53" i="8"/>
  <c r="T48" i="8" s="1"/>
  <c r="BW53" i="8"/>
  <c r="BW48" i="8" s="1"/>
  <c r="BG53" i="8"/>
  <c r="BG48" i="8" s="1"/>
  <c r="AQ53" i="8"/>
  <c r="AQ48" i="8" s="1"/>
  <c r="AA53" i="8"/>
  <c r="AA48" i="8" s="1"/>
  <c r="K53" i="8"/>
  <c r="K48" i="8" s="1"/>
  <c r="BN53" i="8"/>
  <c r="BN48" i="8" s="1"/>
  <c r="AX53" i="8"/>
  <c r="AX48" i="8" s="1"/>
  <c r="AH53" i="8"/>
  <c r="AH48" i="8" s="1"/>
  <c r="R53" i="8"/>
  <c r="R48" i="8" s="1"/>
  <c r="BU53" i="8"/>
  <c r="BU48" i="8" s="1"/>
  <c r="BE53" i="8"/>
  <c r="BE48" i="8" s="1"/>
  <c r="AO53" i="8"/>
  <c r="AO48" i="8" s="1"/>
  <c r="Y53" i="8"/>
  <c r="Y48" i="8" s="1"/>
  <c r="CB53" i="8"/>
  <c r="CB48" i="8" s="1"/>
  <c r="BL53" i="8"/>
  <c r="BL48" i="8" s="1"/>
  <c r="AV53" i="8"/>
  <c r="AV48" i="8" s="1"/>
  <c r="AF53" i="8"/>
  <c r="AF48" i="8" s="1"/>
  <c r="P53" i="8"/>
  <c r="P48" i="8" s="1"/>
  <c r="BS53" i="8"/>
  <c r="BS48" i="8" s="1"/>
  <c r="BC53" i="8"/>
  <c r="BC48" i="8" s="1"/>
  <c r="AM53" i="8"/>
  <c r="AM48" i="8" s="1"/>
  <c r="W53" i="8"/>
  <c r="W48" i="8" s="1"/>
  <c r="BZ53" i="8"/>
  <c r="BZ48" i="8" s="1"/>
  <c r="BJ53" i="8"/>
  <c r="BJ48" i="8" s="1"/>
  <c r="AT53" i="8"/>
  <c r="AT48" i="8" s="1"/>
  <c r="AD53" i="8"/>
  <c r="AD48" i="8" s="1"/>
  <c r="N53" i="8"/>
  <c r="N48" i="8" s="1"/>
  <c r="BQ53" i="8"/>
  <c r="BQ48" i="8" s="1"/>
  <c r="BA53" i="8"/>
  <c r="BA48" i="8" s="1"/>
  <c r="AK53" i="8"/>
  <c r="AK48" i="8" s="1"/>
  <c r="U53" i="8"/>
  <c r="U48" i="8" s="1"/>
  <c r="BX53" i="8"/>
  <c r="BX48" i="8" s="1"/>
  <c r="BH53" i="8"/>
  <c r="BH48" i="8" s="1"/>
  <c r="AR53" i="8"/>
  <c r="AR48" i="8" s="1"/>
  <c r="AB53" i="8"/>
  <c r="AB48" i="8" s="1"/>
  <c r="L53" i="8"/>
  <c r="L48" i="8" s="1"/>
  <c r="BO53" i="8"/>
  <c r="BO48" i="8" s="1"/>
  <c r="AY53" i="8"/>
  <c r="AY48" i="8" s="1"/>
  <c r="AI53" i="8"/>
  <c r="AI48" i="8" s="1"/>
  <c r="S53" i="8"/>
  <c r="S48" i="8" s="1"/>
  <c r="BV53" i="8"/>
  <c r="BV48" i="8" s="1"/>
  <c r="BF53" i="8"/>
  <c r="BF48" i="8" s="1"/>
  <c r="AP53" i="8"/>
  <c r="AP48" i="8" s="1"/>
  <c r="Z53" i="8"/>
  <c r="Z48" i="8" s="1"/>
  <c r="BM53" i="8"/>
  <c r="BM48" i="8" s="1"/>
  <c r="AW53" i="8"/>
  <c r="AW48" i="8" s="1"/>
  <c r="AG53" i="8"/>
  <c r="AG48" i="8" s="1"/>
  <c r="Q53" i="8"/>
  <c r="Q48" i="8" s="1"/>
  <c r="BT53" i="8"/>
  <c r="BT48" i="8" s="1"/>
  <c r="BD53" i="8"/>
  <c r="BD48" i="8" s="1"/>
  <c r="AN53" i="8"/>
  <c r="AN48" i="8" s="1"/>
  <c r="X53" i="8"/>
  <c r="X48" i="8" s="1"/>
  <c r="J28" i="8" l="1"/>
  <c r="N28" i="8"/>
  <c r="R28" i="8"/>
  <c r="V28" i="8"/>
  <c r="Z28" i="8"/>
  <c r="AD28" i="8"/>
  <c r="AH28" i="8"/>
  <c r="AL28" i="8"/>
  <c r="AP28" i="8"/>
  <c r="AT28" i="8"/>
  <c r="AX28" i="8"/>
  <c r="BB28" i="8"/>
  <c r="BF28" i="8"/>
  <c r="BJ28" i="8"/>
  <c r="BN28" i="8"/>
  <c r="BR28" i="8"/>
  <c r="BV28" i="8"/>
  <c r="BZ28" i="8"/>
  <c r="H28" i="8"/>
  <c r="P28" i="8"/>
  <c r="AB28" i="8"/>
  <c r="AJ28" i="8"/>
  <c r="AV28" i="8"/>
  <c r="BD28" i="8"/>
  <c r="BL28" i="8"/>
  <c r="BX28" i="8"/>
  <c r="Q28" i="8"/>
  <c r="Y28" i="8"/>
  <c r="AG28" i="8"/>
  <c r="AO28" i="8"/>
  <c r="BA28" i="8"/>
  <c r="BI28" i="8"/>
  <c r="BQ28" i="8"/>
  <c r="I28" i="8"/>
  <c r="K28" i="8"/>
  <c r="O28" i="8"/>
  <c r="S28" i="8"/>
  <c r="W28" i="8"/>
  <c r="AA28" i="8"/>
  <c r="AE28" i="8"/>
  <c r="AI28" i="8"/>
  <c r="AM28" i="8"/>
  <c r="AQ28" i="8"/>
  <c r="AU28" i="8"/>
  <c r="AY28" i="8"/>
  <c r="BC28" i="8"/>
  <c r="BG28" i="8"/>
  <c r="BK28" i="8"/>
  <c r="BO28" i="8"/>
  <c r="BS28" i="8"/>
  <c r="BW28" i="8"/>
  <c r="CA28" i="8"/>
  <c r="L28" i="8"/>
  <c r="T28" i="8"/>
  <c r="X28" i="8"/>
  <c r="AF28" i="8"/>
  <c r="AN28" i="8"/>
  <c r="AR28" i="8"/>
  <c r="AZ28" i="8"/>
  <c r="BH28" i="8"/>
  <c r="BP28" i="8"/>
  <c r="BT28" i="8"/>
  <c r="CB28" i="8"/>
  <c r="M28" i="8"/>
  <c r="U28" i="8"/>
  <c r="AC28" i="8"/>
  <c r="AK28" i="8"/>
  <c r="AS28" i="8"/>
  <c r="AW28" i="8"/>
  <c r="BE28" i="8"/>
  <c r="BM28" i="8"/>
  <c r="BU28" i="8"/>
  <c r="BY28" i="8"/>
  <c r="I50" i="8"/>
  <c r="I54" i="8" s="1"/>
  <c r="J50" i="8" l="1"/>
  <c r="J54" i="8" s="1"/>
  <c r="K14" i="9" l="1"/>
  <c r="K15" i="14"/>
  <c r="J14" i="9"/>
  <c r="J15" i="9" s="1"/>
  <c r="K12" i="9" s="1"/>
  <c r="J15" i="14"/>
  <c r="K13" i="14" s="1"/>
  <c r="K50" i="8"/>
  <c r="K54" i="8" s="1"/>
  <c r="K15" i="9" l="1"/>
  <c r="L12" i="9" s="1"/>
  <c r="K28" i="14"/>
  <c r="L13" i="14"/>
  <c r="L15" i="14"/>
  <c r="L14" i="9"/>
  <c r="L15" i="9" l="1"/>
  <c r="M12" i="9" s="1"/>
  <c r="L28" i="14"/>
  <c r="M13" i="14"/>
  <c r="L50" i="8"/>
  <c r="L54" i="8" s="1"/>
  <c r="M50" i="8" l="1"/>
  <c r="M54" i="8" s="1"/>
  <c r="M28" i="14"/>
  <c r="M15" i="14" l="1"/>
  <c r="N13" i="14" s="1"/>
  <c r="M14" i="9"/>
  <c r="M15" i="9" s="1"/>
  <c r="N12" i="9" l="1"/>
  <c r="N28" i="14"/>
  <c r="N14" i="9"/>
  <c r="N15" i="14"/>
  <c r="O13" i="14" s="1"/>
  <c r="N15" i="9" l="1"/>
  <c r="O12" i="9" s="1"/>
  <c r="O28" i="14"/>
  <c r="N50" i="8"/>
  <c r="N54" i="8" s="1"/>
  <c r="O15" i="14" l="1"/>
  <c r="P13" i="14" s="1"/>
  <c r="O14" i="9"/>
  <c r="O15" i="9" s="1"/>
  <c r="P12" i="9" s="1"/>
  <c r="C26" i="9"/>
  <c r="O50" i="8" l="1"/>
  <c r="O54" i="8" s="1"/>
  <c r="P28" i="14"/>
  <c r="P14" i="9" l="1"/>
  <c r="P15" i="9" s="1"/>
  <c r="Q12" i="9" s="1"/>
  <c r="P15" i="14"/>
  <c r="Q13" i="14" s="1"/>
  <c r="P50" i="8"/>
  <c r="P54" i="8" s="1"/>
  <c r="Q28" i="14" l="1"/>
  <c r="C72" i="15"/>
  <c r="C73" i="15"/>
  <c r="C74" i="15"/>
  <c r="C92" i="15"/>
  <c r="C93" i="15"/>
  <c r="C94" i="15"/>
  <c r="C95" i="15"/>
  <c r="C110" i="15"/>
  <c r="C111" i="15"/>
  <c r="C112" i="15"/>
  <c r="C75" i="15"/>
  <c r="C96" i="15"/>
  <c r="C113" i="15"/>
  <c r="C71" i="15"/>
  <c r="C69" i="15"/>
  <c r="C87" i="15"/>
  <c r="C88" i="15"/>
  <c r="C89" i="15"/>
  <c r="C90" i="15"/>
  <c r="C106" i="15"/>
  <c r="C107" i="15"/>
  <c r="C108" i="15"/>
  <c r="C70" i="15"/>
  <c r="C91" i="15"/>
  <c r="C109" i="15"/>
  <c r="C67" i="15"/>
  <c r="C68" i="15"/>
  <c r="C66" i="15"/>
  <c r="C62" i="15"/>
  <c r="C63" i="15"/>
  <c r="C64" i="15"/>
  <c r="C82" i="15"/>
  <c r="C83" i="15"/>
  <c r="C84" i="15"/>
  <c r="C85" i="15"/>
  <c r="C102" i="15"/>
  <c r="C103" i="15"/>
  <c r="C104" i="15"/>
  <c r="C65" i="15"/>
  <c r="C86" i="15"/>
  <c r="C105" i="15"/>
  <c r="C61" i="15"/>
  <c r="C57" i="15"/>
  <c r="C58" i="15"/>
  <c r="C59" i="15"/>
  <c r="C77" i="15"/>
  <c r="C78" i="15"/>
  <c r="C79" i="15"/>
  <c r="C80" i="15"/>
  <c r="C98" i="15"/>
  <c r="C99" i="15"/>
  <c r="C100" i="15"/>
  <c r="C60" i="15"/>
  <c r="C81" i="15"/>
  <c r="C101" i="15"/>
  <c r="C56" i="15"/>
  <c r="C39" i="15"/>
  <c r="C40" i="15"/>
  <c r="C41" i="15"/>
  <c r="C42" i="15"/>
  <c r="C45" i="15"/>
  <c r="C46" i="15"/>
  <c r="C47" i="15"/>
  <c r="C48" i="15"/>
  <c r="C51" i="15"/>
  <c r="C52" i="15"/>
  <c r="C53" i="15"/>
  <c r="C43" i="15"/>
  <c r="C49" i="15"/>
  <c r="C54" i="15"/>
  <c r="D39" i="15"/>
  <c r="D40" i="15"/>
  <c r="D41" i="15"/>
  <c r="D42" i="15"/>
  <c r="D45" i="15"/>
  <c r="D46" i="15"/>
  <c r="D47" i="15"/>
  <c r="D48" i="15"/>
  <c r="D51" i="15"/>
  <c r="D52" i="15"/>
  <c r="D53" i="15"/>
  <c r="D43" i="15"/>
  <c r="D49" i="15"/>
  <c r="D54" i="15"/>
  <c r="D56" i="15"/>
  <c r="D57" i="15"/>
  <c r="D58" i="15"/>
  <c r="D59" i="15"/>
  <c r="D77" i="15"/>
  <c r="D78" i="15"/>
  <c r="D79" i="15"/>
  <c r="D80" i="15"/>
  <c r="D98" i="15"/>
  <c r="D99" i="15"/>
  <c r="D100" i="15"/>
  <c r="D60" i="15"/>
  <c r="D81" i="15"/>
  <c r="D101" i="15"/>
  <c r="D61" i="15"/>
  <c r="D62" i="15"/>
  <c r="D63" i="15"/>
  <c r="D64" i="15"/>
  <c r="D82" i="15"/>
  <c r="D83" i="15"/>
  <c r="D84" i="15"/>
  <c r="D85" i="15"/>
  <c r="D102" i="15"/>
  <c r="D103" i="15"/>
  <c r="D104" i="15"/>
  <c r="D65" i="15"/>
  <c r="D86" i="15"/>
  <c r="D105" i="15"/>
  <c r="D66" i="15"/>
  <c r="D67" i="15"/>
  <c r="D68" i="15"/>
  <c r="D69" i="15"/>
  <c r="D87" i="15"/>
  <c r="D88" i="15"/>
  <c r="D89" i="15"/>
  <c r="D90" i="15"/>
  <c r="D106" i="15"/>
  <c r="D107" i="15"/>
  <c r="D108" i="15"/>
  <c r="D70" i="15"/>
  <c r="D91" i="15"/>
  <c r="D109" i="15"/>
  <c r="D71" i="15"/>
  <c r="D72" i="15"/>
  <c r="D73" i="15"/>
  <c r="D74" i="15"/>
  <c r="D92" i="15"/>
  <c r="D93" i="15"/>
  <c r="D94" i="15"/>
  <c r="D95" i="15"/>
  <c r="D110" i="15"/>
  <c r="D111" i="15"/>
  <c r="D112" i="15"/>
  <c r="D75" i="15"/>
  <c r="D96" i="15"/>
  <c r="D113" i="15"/>
  <c r="E71" i="15"/>
  <c r="F71" i="15"/>
  <c r="G71" i="15"/>
  <c r="H71" i="15"/>
  <c r="I71" i="15"/>
  <c r="E72" i="15"/>
  <c r="F72" i="15"/>
  <c r="G72" i="15"/>
  <c r="H72" i="15"/>
  <c r="I72" i="15"/>
  <c r="E73" i="15"/>
  <c r="F73" i="15"/>
  <c r="G73" i="15"/>
  <c r="H73" i="15"/>
  <c r="I73" i="15"/>
  <c r="E74" i="15"/>
  <c r="F74" i="15"/>
  <c r="G74" i="15"/>
  <c r="H74" i="15"/>
  <c r="I74" i="15"/>
  <c r="E92" i="15"/>
  <c r="F92" i="15"/>
  <c r="G92" i="15"/>
  <c r="H92" i="15"/>
  <c r="I92" i="15"/>
  <c r="E93" i="15"/>
  <c r="F93" i="15"/>
  <c r="G93" i="15"/>
  <c r="H93" i="15"/>
  <c r="I93" i="15"/>
  <c r="E94" i="15"/>
  <c r="F94" i="15"/>
  <c r="G94" i="15"/>
  <c r="H94" i="15"/>
  <c r="I94" i="15"/>
  <c r="E95" i="15"/>
  <c r="F95" i="15"/>
  <c r="G95" i="15"/>
  <c r="H95" i="15"/>
  <c r="I95" i="15"/>
  <c r="E110" i="15"/>
  <c r="F110" i="15"/>
  <c r="G110" i="15"/>
  <c r="H110" i="15"/>
  <c r="I110" i="15"/>
  <c r="E111" i="15"/>
  <c r="F111" i="15"/>
  <c r="G111" i="15"/>
  <c r="H111" i="15"/>
  <c r="I111" i="15"/>
  <c r="E112" i="15"/>
  <c r="F112" i="15"/>
  <c r="G112" i="15"/>
  <c r="H112" i="15"/>
  <c r="I112" i="15"/>
  <c r="E75" i="15"/>
  <c r="F75" i="15"/>
  <c r="G75" i="15"/>
  <c r="H75" i="15"/>
  <c r="I75" i="15"/>
  <c r="E96" i="15"/>
  <c r="F96" i="15"/>
  <c r="G96" i="15"/>
  <c r="H96" i="15"/>
  <c r="I96" i="15"/>
  <c r="E113" i="15"/>
  <c r="F113" i="15"/>
  <c r="G113" i="15"/>
  <c r="H113" i="15"/>
  <c r="I113" i="15"/>
  <c r="E66" i="15"/>
  <c r="F66" i="15"/>
  <c r="G66" i="15"/>
  <c r="H66" i="15"/>
  <c r="I66" i="15"/>
  <c r="E67" i="15"/>
  <c r="F67" i="15"/>
  <c r="G67" i="15"/>
  <c r="H67" i="15"/>
  <c r="I67" i="15"/>
  <c r="E68" i="15"/>
  <c r="F68" i="15"/>
  <c r="G68" i="15"/>
  <c r="H68" i="15"/>
  <c r="I68" i="15"/>
  <c r="E69" i="15"/>
  <c r="F69" i="15"/>
  <c r="G69" i="15"/>
  <c r="H69" i="15"/>
  <c r="I69" i="15"/>
  <c r="E87" i="15"/>
  <c r="F87" i="15"/>
  <c r="G87" i="15"/>
  <c r="H87" i="15"/>
  <c r="I87" i="15"/>
  <c r="E88" i="15"/>
  <c r="F88" i="15"/>
  <c r="G88" i="15"/>
  <c r="H88" i="15"/>
  <c r="I88" i="15"/>
  <c r="E89" i="15"/>
  <c r="F89" i="15"/>
  <c r="G89" i="15"/>
  <c r="H89" i="15"/>
  <c r="I89" i="15"/>
  <c r="E90" i="15"/>
  <c r="F90" i="15"/>
  <c r="G90" i="15"/>
  <c r="H90" i="15"/>
  <c r="I90" i="15"/>
  <c r="E106" i="15"/>
  <c r="F106" i="15"/>
  <c r="G106" i="15"/>
  <c r="H106" i="15"/>
  <c r="I106" i="15"/>
  <c r="E107" i="15"/>
  <c r="F107" i="15"/>
  <c r="G107" i="15"/>
  <c r="H107" i="15"/>
  <c r="I107" i="15"/>
  <c r="E108" i="15"/>
  <c r="F108" i="15"/>
  <c r="G108" i="15"/>
  <c r="H108" i="15"/>
  <c r="I108" i="15"/>
  <c r="E70" i="15"/>
  <c r="F70" i="15"/>
  <c r="G70" i="15"/>
  <c r="H70" i="15"/>
  <c r="I70" i="15"/>
  <c r="E91" i="15"/>
  <c r="F91" i="15"/>
  <c r="G91" i="15"/>
  <c r="H91" i="15"/>
  <c r="I91" i="15"/>
  <c r="E109" i="15"/>
  <c r="F109" i="15"/>
  <c r="G109" i="15"/>
  <c r="H109" i="15"/>
  <c r="I109" i="15"/>
  <c r="E61" i="15"/>
  <c r="F61" i="15"/>
  <c r="G61" i="15"/>
  <c r="H61" i="15"/>
  <c r="I61" i="15"/>
  <c r="E62" i="15"/>
  <c r="F62" i="15"/>
  <c r="G62" i="15"/>
  <c r="H62" i="15"/>
  <c r="I62" i="15"/>
  <c r="E63" i="15"/>
  <c r="F63" i="15"/>
  <c r="G63" i="15"/>
  <c r="H63" i="15"/>
  <c r="I63" i="15"/>
  <c r="E64" i="15"/>
  <c r="F64" i="15"/>
  <c r="G64" i="15"/>
  <c r="H64" i="15"/>
  <c r="I64" i="15"/>
  <c r="E82" i="15"/>
  <c r="F82" i="15"/>
  <c r="G82" i="15"/>
  <c r="H82" i="15"/>
  <c r="I82" i="15"/>
  <c r="E83" i="15"/>
  <c r="F83" i="15"/>
  <c r="G83" i="15"/>
  <c r="H83" i="15"/>
  <c r="I83" i="15"/>
  <c r="E84" i="15"/>
  <c r="F84" i="15"/>
  <c r="G84" i="15"/>
  <c r="H84" i="15"/>
  <c r="I84" i="15"/>
  <c r="E85" i="15"/>
  <c r="F85" i="15"/>
  <c r="G85" i="15"/>
  <c r="H85" i="15"/>
  <c r="I85" i="15"/>
  <c r="E102" i="15"/>
  <c r="F102" i="15"/>
  <c r="G102" i="15"/>
  <c r="H102" i="15"/>
  <c r="I102" i="15"/>
  <c r="E103" i="15"/>
  <c r="F103" i="15"/>
  <c r="G103" i="15"/>
  <c r="H103" i="15"/>
  <c r="I103" i="15"/>
  <c r="E104" i="15"/>
  <c r="F104" i="15"/>
  <c r="G104" i="15"/>
  <c r="H104" i="15"/>
  <c r="I104" i="15"/>
  <c r="E65" i="15"/>
  <c r="F65" i="15"/>
  <c r="G65" i="15"/>
  <c r="H65" i="15"/>
  <c r="I65" i="15"/>
  <c r="E86" i="15"/>
  <c r="F86" i="15"/>
  <c r="G86" i="15"/>
  <c r="H86" i="15"/>
  <c r="I86" i="15"/>
  <c r="E105" i="15"/>
  <c r="F105" i="15"/>
  <c r="G105" i="15"/>
  <c r="H105" i="15"/>
  <c r="I105" i="15"/>
  <c r="E56" i="15"/>
  <c r="F56" i="15"/>
  <c r="G56" i="15"/>
  <c r="H56" i="15"/>
  <c r="I56" i="15"/>
  <c r="E57" i="15"/>
  <c r="F57" i="15"/>
  <c r="G57" i="15"/>
  <c r="H57" i="15"/>
  <c r="I57" i="15"/>
  <c r="E58" i="15"/>
  <c r="F58" i="15"/>
  <c r="G58" i="15"/>
  <c r="H58" i="15"/>
  <c r="I58" i="15"/>
  <c r="E59" i="15"/>
  <c r="F59" i="15"/>
  <c r="G59" i="15"/>
  <c r="H59" i="15"/>
  <c r="I59" i="15"/>
  <c r="E77" i="15"/>
  <c r="F77" i="15"/>
  <c r="G77" i="15"/>
  <c r="H77" i="15"/>
  <c r="I77" i="15"/>
  <c r="E78" i="15"/>
  <c r="F78" i="15"/>
  <c r="G78" i="15"/>
  <c r="H78" i="15"/>
  <c r="I78" i="15"/>
  <c r="E79" i="15"/>
  <c r="F79" i="15"/>
  <c r="G79" i="15"/>
  <c r="H79" i="15"/>
  <c r="I79" i="15"/>
  <c r="E80" i="15"/>
  <c r="F80" i="15"/>
  <c r="G80" i="15"/>
  <c r="H80" i="15"/>
  <c r="I80" i="15"/>
  <c r="E98" i="15"/>
  <c r="F98" i="15"/>
  <c r="G98" i="15"/>
  <c r="H98" i="15"/>
  <c r="I98" i="15"/>
  <c r="E99" i="15"/>
  <c r="F99" i="15"/>
  <c r="G99" i="15"/>
  <c r="H99" i="15"/>
  <c r="I99" i="15"/>
  <c r="E100" i="15"/>
  <c r="F100" i="15"/>
  <c r="G100" i="15"/>
  <c r="H100" i="15"/>
  <c r="I100" i="15"/>
  <c r="E60" i="15"/>
  <c r="F60" i="15"/>
  <c r="G60" i="15"/>
  <c r="H60" i="15"/>
  <c r="I60" i="15"/>
  <c r="E81" i="15"/>
  <c r="F81" i="15"/>
  <c r="G81" i="15"/>
  <c r="H81" i="15"/>
  <c r="I81" i="15"/>
  <c r="E101" i="15"/>
  <c r="F101" i="15"/>
  <c r="G101" i="15"/>
  <c r="H101" i="15"/>
  <c r="I101" i="15"/>
  <c r="E39" i="15"/>
  <c r="F39" i="15"/>
  <c r="G39" i="15"/>
  <c r="H39" i="15"/>
  <c r="I39" i="15"/>
  <c r="E40" i="15"/>
  <c r="F40" i="15"/>
  <c r="G40" i="15"/>
  <c r="H40" i="15"/>
  <c r="I40" i="15"/>
  <c r="E41" i="15"/>
  <c r="F41" i="15"/>
  <c r="G41" i="15"/>
  <c r="H41" i="15"/>
  <c r="I41" i="15"/>
  <c r="E42" i="15"/>
  <c r="F42" i="15"/>
  <c r="G42" i="15"/>
  <c r="H42" i="15"/>
  <c r="I42" i="15"/>
  <c r="E45" i="15"/>
  <c r="F45" i="15"/>
  <c r="G45" i="15"/>
  <c r="H45" i="15"/>
  <c r="I45" i="15"/>
  <c r="E46" i="15"/>
  <c r="F46" i="15"/>
  <c r="G46" i="15"/>
  <c r="H46" i="15"/>
  <c r="I46" i="15"/>
  <c r="E47" i="15"/>
  <c r="F47" i="15"/>
  <c r="G47" i="15"/>
  <c r="H47" i="15"/>
  <c r="I47" i="15"/>
  <c r="E48" i="15"/>
  <c r="F48" i="15"/>
  <c r="G48" i="15"/>
  <c r="H48" i="15"/>
  <c r="I48" i="15"/>
  <c r="E51" i="15"/>
  <c r="F51" i="15"/>
  <c r="G51" i="15"/>
  <c r="H51" i="15"/>
  <c r="I51" i="15"/>
  <c r="E52" i="15"/>
  <c r="F52" i="15"/>
  <c r="G52" i="15"/>
  <c r="H52" i="15"/>
  <c r="I52" i="15"/>
  <c r="E53" i="15"/>
  <c r="F53" i="15"/>
  <c r="G53" i="15"/>
  <c r="H53" i="15"/>
  <c r="I53" i="15"/>
  <c r="E43" i="15"/>
  <c r="F43" i="15"/>
  <c r="G43" i="15"/>
  <c r="H43" i="15"/>
  <c r="I43" i="15"/>
  <c r="E49" i="15"/>
  <c r="F49" i="15"/>
  <c r="G49" i="15"/>
  <c r="H49" i="15"/>
  <c r="I49" i="15"/>
  <c r="E54" i="15"/>
  <c r="F54" i="15"/>
  <c r="G54" i="15"/>
  <c r="H54" i="15"/>
  <c r="I54" i="15"/>
  <c r="Q15" i="14" l="1"/>
  <c r="R13" i="14" s="1"/>
  <c r="Q14" i="9"/>
  <c r="Q15" i="9" s="1"/>
  <c r="R12" i="9" s="1"/>
  <c r="Q50" i="8"/>
  <c r="Q54" i="8" s="1"/>
  <c r="I114" i="15"/>
  <c r="H21" i="15" s="1"/>
  <c r="E114" i="15"/>
  <c r="D21" i="15" s="1"/>
  <c r="O101" i="15"/>
  <c r="L101" i="15"/>
  <c r="P101" i="15"/>
  <c r="M101" i="15"/>
  <c r="Q101" i="15"/>
  <c r="N101" i="15"/>
  <c r="M99" i="15"/>
  <c r="Q99" i="15"/>
  <c r="N99" i="15"/>
  <c r="L99" i="15"/>
  <c r="O99" i="15"/>
  <c r="P99" i="15"/>
  <c r="H114" i="15"/>
  <c r="G21" i="15" s="1"/>
  <c r="P81" i="15"/>
  <c r="L81" i="15"/>
  <c r="M81" i="15"/>
  <c r="Q81" i="15"/>
  <c r="N81" i="15"/>
  <c r="O81" i="15"/>
  <c r="G114" i="15"/>
  <c r="F21" i="15" s="1"/>
  <c r="D114" i="15"/>
  <c r="O105" i="15"/>
  <c r="L105" i="15"/>
  <c r="Q105" i="15"/>
  <c r="P105" i="15"/>
  <c r="M105" i="15"/>
  <c r="N105" i="15"/>
  <c r="M103" i="15"/>
  <c r="Q103" i="15"/>
  <c r="L103" i="15"/>
  <c r="N103" i="15"/>
  <c r="O103" i="15"/>
  <c r="P103" i="15"/>
  <c r="O109" i="15"/>
  <c r="L109" i="15"/>
  <c r="Q109" i="15"/>
  <c r="P109" i="15"/>
  <c r="M109" i="15"/>
  <c r="N109" i="15"/>
  <c r="M107" i="15"/>
  <c r="Q107" i="15"/>
  <c r="O107" i="15"/>
  <c r="P107" i="15"/>
  <c r="N107" i="15"/>
  <c r="L107" i="15"/>
  <c r="O113" i="15"/>
  <c r="L113" i="15"/>
  <c r="M113" i="15"/>
  <c r="N113" i="15"/>
  <c r="P113" i="15"/>
  <c r="Q113" i="15"/>
  <c r="M111" i="15"/>
  <c r="Q111" i="15"/>
  <c r="O111" i="15"/>
  <c r="L111" i="15"/>
  <c r="P111" i="15"/>
  <c r="N111" i="15"/>
  <c r="P104" i="15"/>
  <c r="N104" i="15"/>
  <c r="O104" i="15"/>
  <c r="L104" i="15"/>
  <c r="M104" i="15"/>
  <c r="Q104" i="15"/>
  <c r="P108" i="15"/>
  <c r="N108" i="15"/>
  <c r="O108" i="15"/>
  <c r="M108" i="15"/>
  <c r="Q108" i="15"/>
  <c r="L108" i="15"/>
  <c r="P112" i="15"/>
  <c r="L112" i="15"/>
  <c r="M112" i="15"/>
  <c r="Q112" i="15"/>
  <c r="N112" i="15"/>
  <c r="O112" i="15"/>
  <c r="F114" i="15"/>
  <c r="E21" i="15" s="1"/>
  <c r="P100" i="15"/>
  <c r="N100" i="15"/>
  <c r="M100" i="15"/>
  <c r="Q100" i="15"/>
  <c r="O100" i="15"/>
  <c r="L100" i="15"/>
  <c r="N102" i="15"/>
  <c r="P102" i="15"/>
  <c r="M102" i="15"/>
  <c r="O102" i="15"/>
  <c r="L102" i="15"/>
  <c r="Q102" i="15"/>
  <c r="N106" i="15"/>
  <c r="M106" i="15"/>
  <c r="O106" i="15"/>
  <c r="L106" i="15"/>
  <c r="P106" i="15"/>
  <c r="Q106" i="15"/>
  <c r="N110" i="15"/>
  <c r="M110" i="15"/>
  <c r="O110" i="15"/>
  <c r="L110" i="15"/>
  <c r="P110" i="15"/>
  <c r="Q110" i="15"/>
  <c r="I97" i="15"/>
  <c r="H15" i="15" s="1"/>
  <c r="E97" i="15"/>
  <c r="D15" i="15" s="1"/>
  <c r="O78" i="15"/>
  <c r="L78" i="15"/>
  <c r="P78" i="15"/>
  <c r="Q78" i="15"/>
  <c r="M78" i="15"/>
  <c r="N78" i="15"/>
  <c r="M85" i="15"/>
  <c r="Q85" i="15"/>
  <c r="N85" i="15"/>
  <c r="O85" i="15"/>
  <c r="P85" i="15"/>
  <c r="L85" i="15"/>
  <c r="O90" i="15"/>
  <c r="L90" i="15"/>
  <c r="P90" i="15"/>
  <c r="Q90" i="15"/>
  <c r="M90" i="15"/>
  <c r="N90" i="15"/>
  <c r="M95" i="15"/>
  <c r="Q95" i="15"/>
  <c r="N95" i="15"/>
  <c r="L95" i="15"/>
  <c r="O95" i="15"/>
  <c r="P95" i="15"/>
  <c r="H97" i="15"/>
  <c r="G15" i="15" s="1"/>
  <c r="M98" i="15"/>
  <c r="Q98" i="15"/>
  <c r="N98" i="15"/>
  <c r="O98" i="15"/>
  <c r="P98" i="15"/>
  <c r="L98" i="15"/>
  <c r="N77" i="15"/>
  <c r="L77" i="15"/>
  <c r="O77" i="15"/>
  <c r="P77" i="15"/>
  <c r="Q77" i="15"/>
  <c r="M77" i="15"/>
  <c r="O84" i="15"/>
  <c r="L84" i="15"/>
  <c r="P84" i="15"/>
  <c r="M84" i="15"/>
  <c r="N84" i="15"/>
  <c r="Q84" i="15"/>
  <c r="M89" i="15"/>
  <c r="Q89" i="15"/>
  <c r="N89" i="15"/>
  <c r="O89" i="15"/>
  <c r="P89" i="15"/>
  <c r="L89" i="15"/>
  <c r="O94" i="15"/>
  <c r="L94" i="15"/>
  <c r="P94" i="15"/>
  <c r="Q94" i="15"/>
  <c r="M94" i="15"/>
  <c r="N94" i="15"/>
  <c r="G97" i="15"/>
  <c r="F15" i="15" s="1"/>
  <c r="D97" i="15"/>
  <c r="O80" i="15"/>
  <c r="L80" i="15"/>
  <c r="P80" i="15"/>
  <c r="M80" i="15"/>
  <c r="N80" i="15"/>
  <c r="Q80" i="15"/>
  <c r="M83" i="15"/>
  <c r="Q83" i="15"/>
  <c r="N83" i="15"/>
  <c r="L83" i="15"/>
  <c r="O83" i="15"/>
  <c r="P83" i="15"/>
  <c r="O88" i="15"/>
  <c r="L88" i="15"/>
  <c r="P88" i="15"/>
  <c r="M88" i="15"/>
  <c r="N88" i="15"/>
  <c r="Q88" i="15"/>
  <c r="M93" i="15"/>
  <c r="Q93" i="15"/>
  <c r="N93" i="15"/>
  <c r="O93" i="15"/>
  <c r="P93" i="15"/>
  <c r="L93" i="15"/>
  <c r="F97" i="15"/>
  <c r="E15" i="15" s="1"/>
  <c r="M79" i="15"/>
  <c r="Q79" i="15"/>
  <c r="N79" i="15"/>
  <c r="L79" i="15"/>
  <c r="O79" i="15"/>
  <c r="P79" i="15"/>
  <c r="O86" i="15"/>
  <c r="L86" i="15"/>
  <c r="P86" i="15"/>
  <c r="Q86" i="15"/>
  <c r="M86" i="15"/>
  <c r="N86" i="15"/>
  <c r="O82" i="15"/>
  <c r="L82" i="15"/>
  <c r="P82" i="15"/>
  <c r="Q82" i="15"/>
  <c r="M82" i="15"/>
  <c r="N82" i="15"/>
  <c r="M91" i="15"/>
  <c r="Q91" i="15"/>
  <c r="N91" i="15"/>
  <c r="L91" i="15"/>
  <c r="O91" i="15"/>
  <c r="P91" i="15"/>
  <c r="M87" i="15"/>
  <c r="Q87" i="15"/>
  <c r="N87" i="15"/>
  <c r="L87" i="15"/>
  <c r="O87" i="15"/>
  <c r="P87" i="15"/>
  <c r="O96" i="15"/>
  <c r="L96" i="15"/>
  <c r="P96" i="15"/>
  <c r="M96" i="15"/>
  <c r="N96" i="15"/>
  <c r="Q96" i="15"/>
  <c r="O92" i="15"/>
  <c r="L92" i="15"/>
  <c r="P92" i="15"/>
  <c r="M92" i="15"/>
  <c r="N92" i="15"/>
  <c r="Q92" i="15"/>
  <c r="I76" i="15"/>
  <c r="H8" i="15" s="1"/>
  <c r="E76" i="15"/>
  <c r="D8" i="15" s="1"/>
  <c r="H76" i="15"/>
  <c r="G8" i="15" s="1"/>
  <c r="G76" i="15"/>
  <c r="F8" i="15" s="1"/>
  <c r="D76" i="15"/>
  <c r="F76" i="15"/>
  <c r="E8" i="15" s="1"/>
  <c r="P57" i="15"/>
  <c r="M57" i="15"/>
  <c r="Q57" i="15"/>
  <c r="L57" i="15"/>
  <c r="N57" i="15"/>
  <c r="O57" i="15"/>
  <c r="Q68" i="15"/>
  <c r="M68" i="15"/>
  <c r="P68" i="15"/>
  <c r="L68" i="15"/>
  <c r="O68" i="15"/>
  <c r="N68" i="15"/>
  <c r="O61" i="15"/>
  <c r="N61" i="15"/>
  <c r="Q61" i="15"/>
  <c r="P61" i="15"/>
  <c r="M61" i="15"/>
  <c r="L61" i="15"/>
  <c r="O67" i="15"/>
  <c r="N67" i="15"/>
  <c r="Q67" i="15"/>
  <c r="M67" i="15"/>
  <c r="P67" i="15"/>
  <c r="L67" i="15"/>
  <c r="M60" i="15"/>
  <c r="Q60" i="15"/>
  <c r="L60" i="15"/>
  <c r="N60" i="15"/>
  <c r="O60" i="15"/>
  <c r="P60" i="15"/>
  <c r="N59" i="15"/>
  <c r="O59" i="15"/>
  <c r="P59" i="15"/>
  <c r="Q59" i="15"/>
  <c r="L59" i="15"/>
  <c r="M59" i="15"/>
  <c r="Q62" i="15"/>
  <c r="M62" i="15"/>
  <c r="P62" i="15"/>
  <c r="L62" i="15"/>
  <c r="O62" i="15"/>
  <c r="N62" i="15"/>
  <c r="O65" i="15"/>
  <c r="N65" i="15"/>
  <c r="Q65" i="15"/>
  <c r="M65" i="15"/>
  <c r="P65" i="15"/>
  <c r="L65" i="15"/>
  <c r="Q64" i="15"/>
  <c r="M64" i="15"/>
  <c r="P64" i="15"/>
  <c r="L64" i="15"/>
  <c r="O64" i="15"/>
  <c r="N64" i="15"/>
  <c r="Q70" i="15"/>
  <c r="M70" i="15"/>
  <c r="P70" i="15"/>
  <c r="L70" i="15"/>
  <c r="O70" i="15"/>
  <c r="N70" i="15"/>
  <c r="O69" i="15"/>
  <c r="N69" i="15"/>
  <c r="Q69" i="15"/>
  <c r="M69" i="15"/>
  <c r="P69" i="15"/>
  <c r="L69" i="15"/>
  <c r="O63" i="15"/>
  <c r="N63" i="15"/>
  <c r="Q63" i="15"/>
  <c r="M63" i="15"/>
  <c r="L63" i="15"/>
  <c r="P63" i="15"/>
  <c r="M56" i="15"/>
  <c r="Q56" i="15"/>
  <c r="N56" i="15"/>
  <c r="L56" i="15"/>
  <c r="O56" i="15"/>
  <c r="P56" i="15"/>
  <c r="O58" i="15"/>
  <c r="P58" i="15"/>
  <c r="M58" i="15"/>
  <c r="L58" i="15"/>
  <c r="N58" i="15"/>
  <c r="Q58" i="15"/>
  <c r="Q66" i="15"/>
  <c r="M66" i="15"/>
  <c r="P66" i="15"/>
  <c r="L66" i="15"/>
  <c r="O66" i="15"/>
  <c r="N66" i="15"/>
  <c r="G55" i="15"/>
  <c r="O55" i="15" s="1"/>
  <c r="G50" i="15"/>
  <c r="F14" i="15" s="1"/>
  <c r="G44" i="15"/>
  <c r="F7" i="15" s="1"/>
  <c r="D55" i="15"/>
  <c r="L55" i="15" s="1"/>
  <c r="D50" i="15"/>
  <c r="C14" i="15" s="1"/>
  <c r="D44" i="15"/>
  <c r="C7" i="15" s="1"/>
  <c r="F55" i="15"/>
  <c r="N55" i="15" s="1"/>
  <c r="F50" i="15"/>
  <c r="E14" i="15" s="1"/>
  <c r="F44" i="15"/>
  <c r="E7" i="15" s="1"/>
  <c r="I55" i="15"/>
  <c r="Q55" i="15" s="1"/>
  <c r="E55" i="15"/>
  <c r="M55" i="15" s="1"/>
  <c r="I50" i="15"/>
  <c r="H14" i="15" s="1"/>
  <c r="E50" i="15"/>
  <c r="D14" i="15" s="1"/>
  <c r="I44" i="15"/>
  <c r="H7" i="15" s="1"/>
  <c r="E44" i="15"/>
  <c r="D7" i="15" s="1"/>
  <c r="H55" i="15"/>
  <c r="P55" i="15" s="1"/>
  <c r="H50" i="15"/>
  <c r="G14" i="15" s="1"/>
  <c r="H44" i="15"/>
  <c r="G7" i="15" s="1"/>
  <c r="D6" i="9"/>
  <c r="D19" i="9" s="1"/>
  <c r="D31" i="9" s="1"/>
  <c r="C21" i="15" l="1"/>
  <c r="D22" i="16" s="1"/>
  <c r="C15" i="15"/>
  <c r="D21" i="16" s="1"/>
  <c r="D48" i="16" s="1"/>
  <c r="E63" i="16" s="1"/>
  <c r="E72" i="16" s="1"/>
  <c r="C8" i="15"/>
  <c r="D20" i="16" s="1"/>
  <c r="D45" i="16" s="1"/>
  <c r="E61" i="16" s="1"/>
  <c r="E70" i="16" s="1"/>
  <c r="R28" i="14"/>
  <c r="L44" i="15"/>
  <c r="D7" i="16"/>
  <c r="L50" i="15"/>
  <c r="D8" i="16"/>
  <c r="D47" i="16" s="1"/>
  <c r="E62" i="16" s="1"/>
  <c r="E71" i="16" s="1"/>
  <c r="L114" i="15"/>
  <c r="P114" i="15"/>
  <c r="G22" i="15" s="1"/>
  <c r="M114" i="15"/>
  <c r="O114" i="15"/>
  <c r="F22" i="15" s="1"/>
  <c r="N114" i="15"/>
  <c r="E22" i="15" s="1"/>
  <c r="Q114" i="15"/>
  <c r="H22" i="15" s="1"/>
  <c r="M50" i="15"/>
  <c r="M97" i="15"/>
  <c r="Q50" i="15"/>
  <c r="O50" i="15"/>
  <c r="Q97" i="15"/>
  <c r="N97" i="15"/>
  <c r="L97" i="15"/>
  <c r="P50" i="15"/>
  <c r="N50" i="15"/>
  <c r="P97" i="15"/>
  <c r="G17" i="15" s="1"/>
  <c r="G19" i="15" s="1"/>
  <c r="O97" i="15"/>
  <c r="F17" i="15" s="1"/>
  <c r="F19" i="15" s="1"/>
  <c r="N76" i="15"/>
  <c r="P76" i="15"/>
  <c r="Q76" i="15"/>
  <c r="O76" i="15"/>
  <c r="M76" i="15"/>
  <c r="L76" i="15"/>
  <c r="O44" i="15"/>
  <c r="N44" i="15"/>
  <c r="P44" i="15"/>
  <c r="G9" i="15" s="1"/>
  <c r="Q44" i="15"/>
  <c r="M44" i="15"/>
  <c r="E22" i="16" l="1"/>
  <c r="F22" i="16" s="1"/>
  <c r="D50" i="16"/>
  <c r="E64" i="16" s="1"/>
  <c r="E73" i="16" s="1"/>
  <c r="E82" i="16" s="1"/>
  <c r="E58" i="16" s="1"/>
  <c r="E10" i="15"/>
  <c r="E12" i="15" s="1"/>
  <c r="F10" i="15"/>
  <c r="F12" i="15" s="1"/>
  <c r="C17" i="15"/>
  <c r="C19" i="15" s="1"/>
  <c r="D90" i="16" s="1"/>
  <c r="H16" i="15"/>
  <c r="H18" i="15" s="1"/>
  <c r="C22" i="15"/>
  <c r="C23" i="15" s="1"/>
  <c r="D91" i="16" s="1"/>
  <c r="D102" i="16" s="1"/>
  <c r="C9" i="15"/>
  <c r="C11" i="15" s="1"/>
  <c r="D87" i="16" s="1"/>
  <c r="G16" i="15"/>
  <c r="G18" i="15" s="1"/>
  <c r="D9" i="15"/>
  <c r="D11" i="15" s="1"/>
  <c r="H10" i="15"/>
  <c r="H12" i="15" s="1"/>
  <c r="E17" i="15"/>
  <c r="E19" i="15" s="1"/>
  <c r="D17" i="15"/>
  <c r="D19" i="15" s="1"/>
  <c r="D10" i="15"/>
  <c r="D12" i="15" s="1"/>
  <c r="F16" i="15"/>
  <c r="F18" i="15" s="1"/>
  <c r="E9" i="15"/>
  <c r="E11" i="15" s="1"/>
  <c r="F9" i="15"/>
  <c r="F11" i="15" s="1"/>
  <c r="H9" i="15"/>
  <c r="H11" i="15" s="1"/>
  <c r="C10" i="15"/>
  <c r="C12" i="15" s="1"/>
  <c r="D88" i="16" s="1"/>
  <c r="G10" i="15"/>
  <c r="G12" i="15" s="1"/>
  <c r="E16" i="15"/>
  <c r="E18" i="15" s="1"/>
  <c r="H17" i="15"/>
  <c r="H19" i="15" s="1"/>
  <c r="D16" i="15"/>
  <c r="D18" i="15" s="1"/>
  <c r="D22" i="15"/>
  <c r="D23" i="15" s="1"/>
  <c r="C16" i="15"/>
  <c r="C18" i="15" s="1"/>
  <c r="D89" i="16" s="1"/>
  <c r="D98" i="16" s="1"/>
  <c r="D44" i="16"/>
  <c r="E60" i="16" s="1"/>
  <c r="E69" i="16" s="1"/>
  <c r="E78" i="16" s="1"/>
  <c r="E54" i="16" s="1"/>
  <c r="D189" i="16"/>
  <c r="D23" i="16"/>
  <c r="E80" i="16"/>
  <c r="E56" i="16" s="1"/>
  <c r="E81" i="16"/>
  <c r="E57" i="16" s="1"/>
  <c r="E79" i="16"/>
  <c r="E50" i="16"/>
  <c r="F64" i="16" s="1"/>
  <c r="R14" i="9"/>
  <c r="R15" i="9" s="1"/>
  <c r="S12" i="9" s="1"/>
  <c r="R15" i="14"/>
  <c r="S13" i="14" s="1"/>
  <c r="H34" i="15"/>
  <c r="G31" i="15"/>
  <c r="G30" i="15"/>
  <c r="E34" i="15"/>
  <c r="F26" i="15"/>
  <c r="F31" i="15"/>
  <c r="G34" i="15"/>
  <c r="E27" i="15"/>
  <c r="G26" i="15"/>
  <c r="F34" i="15"/>
  <c r="G27" i="15"/>
  <c r="F27" i="15"/>
  <c r="H26" i="15"/>
  <c r="E23" i="15"/>
  <c r="F23" i="15"/>
  <c r="H23" i="15"/>
  <c r="G23" i="15"/>
  <c r="G11" i="15"/>
  <c r="C27" i="15"/>
  <c r="C31" i="15"/>
  <c r="B1" i="9"/>
  <c r="B1" i="8"/>
  <c r="B1" i="11"/>
  <c r="B1" i="2"/>
  <c r="C34" i="15" l="1"/>
  <c r="H31" i="15"/>
  <c r="H30" i="15"/>
  <c r="F30" i="15"/>
  <c r="E26" i="15"/>
  <c r="D30" i="15"/>
  <c r="E30" i="15"/>
  <c r="D31" i="15"/>
  <c r="D32" i="15" s="1"/>
  <c r="J32" i="15" s="1"/>
  <c r="D26" i="15"/>
  <c r="D27" i="15"/>
  <c r="E31" i="15"/>
  <c r="C26" i="15"/>
  <c r="C28" i="15" s="1"/>
  <c r="H27" i="15"/>
  <c r="H28" i="15" s="1"/>
  <c r="N28" i="15" s="1"/>
  <c r="C30" i="15"/>
  <c r="C32" i="15" s="1"/>
  <c r="D34" i="15"/>
  <c r="J34" i="15" s="1"/>
  <c r="C123" i="16"/>
  <c r="D99" i="16"/>
  <c r="D100" i="16" s="1"/>
  <c r="D187" i="16"/>
  <c r="E114" i="16"/>
  <c r="D95" i="16"/>
  <c r="C118" i="16"/>
  <c r="D94" i="16"/>
  <c r="E28" i="15"/>
  <c r="K28" i="15" s="1"/>
  <c r="E55" i="16"/>
  <c r="F73" i="16"/>
  <c r="F82" i="16" s="1"/>
  <c r="F58" i="16" s="1"/>
  <c r="G22" i="16"/>
  <c r="F50" i="16"/>
  <c r="G64" i="16" s="1"/>
  <c r="R50" i="8"/>
  <c r="R54" i="8" s="1"/>
  <c r="S28" i="14"/>
  <c r="L34" i="15"/>
  <c r="N34" i="15"/>
  <c r="K34" i="15"/>
  <c r="M34" i="15"/>
  <c r="G32" i="15"/>
  <c r="M32" i="15" s="1"/>
  <c r="F28" i="15"/>
  <c r="L28" i="15" s="1"/>
  <c r="H32" i="15"/>
  <c r="N32" i="15" s="1"/>
  <c r="F32" i="15"/>
  <c r="L32" i="15" s="1"/>
  <c r="G28" i="15"/>
  <c r="M28" i="15" s="1"/>
  <c r="D28" i="15" l="1"/>
  <c r="J28" i="15" s="1"/>
  <c r="E32" i="15"/>
  <c r="K32" i="15" s="1"/>
  <c r="D96" i="16"/>
  <c r="D109" i="16" s="1"/>
  <c r="G73" i="16"/>
  <c r="G82" i="16" s="1"/>
  <c r="G58" i="16" s="1"/>
  <c r="H22" i="16"/>
  <c r="G50" i="16"/>
  <c r="H64" i="16" s="1"/>
  <c r="C35" i="15"/>
  <c r="D35" i="16" s="1"/>
  <c r="J36" i="15"/>
  <c r="H35" i="15"/>
  <c r="N36" i="15"/>
  <c r="G35" i="15"/>
  <c r="M36" i="15"/>
  <c r="E35" i="15"/>
  <c r="K36" i="15"/>
  <c r="F35" i="15"/>
  <c r="D35" i="15"/>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AS30" i="9"/>
  <c r="AT30" i="9"/>
  <c r="AU30" i="9"/>
  <c r="AV30" i="9"/>
  <c r="AW30" i="9"/>
  <c r="AX30" i="9"/>
  <c r="AY30" i="9"/>
  <c r="AZ30" i="9"/>
  <c r="BA30" i="9"/>
  <c r="BB30" i="9"/>
  <c r="BC30" i="9"/>
  <c r="BD30" i="9"/>
  <c r="BE30" i="9"/>
  <c r="BF30" i="9"/>
  <c r="BG30" i="9"/>
  <c r="BH30" i="9"/>
  <c r="BI30" i="9"/>
  <c r="BJ30" i="9"/>
  <c r="BK30" i="9"/>
  <c r="BL30" i="9"/>
  <c r="BM30" i="9"/>
  <c r="BN30" i="9"/>
  <c r="BO30" i="9"/>
  <c r="BP30" i="9"/>
  <c r="BQ30" i="9"/>
  <c r="BR30" i="9"/>
  <c r="BS30" i="9"/>
  <c r="BT30" i="9"/>
  <c r="BU30" i="9"/>
  <c r="BV30" i="9"/>
  <c r="BW30" i="9"/>
  <c r="BX30" i="9"/>
  <c r="BY30" i="9"/>
  <c r="BZ30" i="9"/>
  <c r="CA30" i="9"/>
  <c r="CB30" i="9"/>
  <c r="CC30" i="9"/>
  <c r="D30" i="9"/>
  <c r="D111" i="16" l="1"/>
  <c r="E108" i="16" s="1"/>
  <c r="D188" i="16"/>
  <c r="H73" i="16"/>
  <c r="H82" i="16" s="1"/>
  <c r="H58" i="16" s="1"/>
  <c r="E107" i="16"/>
  <c r="E106" i="16"/>
  <c r="E104" i="16"/>
  <c r="E105" i="16"/>
  <c r="I22" i="16"/>
  <c r="I50" i="16" s="1"/>
  <c r="H50" i="16"/>
  <c r="I64" i="16" s="1"/>
  <c r="S14" i="9"/>
  <c r="S15" i="9" s="1"/>
  <c r="T12" i="9" s="1"/>
  <c r="S15" i="14"/>
  <c r="T13" i="14" s="1"/>
  <c r="L36" i="15"/>
  <c r="I73" i="16" l="1"/>
  <c r="I82" i="16" s="1"/>
  <c r="I58" i="16" s="1"/>
  <c r="J50" i="16"/>
  <c r="J64" i="16"/>
  <c r="S50" i="8"/>
  <c r="S54" i="8" s="1"/>
  <c r="T28" i="14"/>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AO2" i="11" s="1"/>
  <c r="AP2" i="11" s="1"/>
  <c r="AQ2" i="11" s="1"/>
  <c r="AR2" i="11" s="1"/>
  <c r="AS2" i="11" s="1"/>
  <c r="AT2" i="11" s="1"/>
  <c r="AU2" i="11" s="1"/>
  <c r="AV2" i="11" s="1"/>
  <c r="AW2" i="11" s="1"/>
  <c r="AX2" i="11" s="1"/>
  <c r="AY2" i="11" s="1"/>
  <c r="AZ2" i="11" s="1"/>
  <c r="BA2" i="11" s="1"/>
  <c r="BB2" i="11" s="1"/>
  <c r="BC2" i="11" s="1"/>
  <c r="BD2" i="11" s="1"/>
  <c r="BE2" i="11" s="1"/>
  <c r="BF2" i="11" s="1"/>
  <c r="BG2" i="11" s="1"/>
  <c r="BH2" i="11" s="1"/>
  <c r="BI2" i="11" s="1"/>
  <c r="BJ2" i="11" s="1"/>
  <c r="BK2" i="11" s="1"/>
  <c r="BL2" i="11" s="1"/>
  <c r="BM2" i="11" s="1"/>
  <c r="BN2" i="11" s="1"/>
  <c r="BO2" i="11" s="1"/>
  <c r="BP2" i="11" s="1"/>
  <c r="BQ2" i="11" s="1"/>
  <c r="BR2" i="11" s="1"/>
  <c r="BS2" i="11" s="1"/>
  <c r="BT2" i="11" s="1"/>
  <c r="BU2" i="11" s="1"/>
  <c r="BV2" i="11" s="1"/>
  <c r="BW2" i="11" s="1"/>
  <c r="BX2" i="11" s="1"/>
  <c r="BY2" i="11" s="1"/>
  <c r="BZ2" i="11" s="1"/>
  <c r="CA2" i="11" s="1"/>
  <c r="CB2" i="11" s="1"/>
  <c r="CC2" i="11" s="1"/>
  <c r="CD2" i="11" s="1"/>
  <c r="CE2" i="11" s="1"/>
  <c r="CF2" i="11" s="1"/>
  <c r="CG2" i="11" s="1"/>
  <c r="CH2" i="11" s="1"/>
  <c r="CI2" i="11" s="1"/>
  <c r="CJ2" i="11" s="1"/>
  <c r="CK2" i="11" s="1"/>
  <c r="CL2" i="11" s="1"/>
  <c r="CM2" i="11" s="1"/>
  <c r="CN2" i="11" s="1"/>
  <c r="CO2" i="11" s="1"/>
  <c r="CP2" i="11" s="1"/>
  <c r="CQ2" i="11" s="1"/>
  <c r="CR2" i="11" s="1"/>
  <c r="CS2" i="11" s="1"/>
  <c r="CT2" i="11" s="1"/>
  <c r="CU2" i="11" s="1"/>
  <c r="CV2" i="11" s="1"/>
  <c r="CW2" i="11" s="1"/>
  <c r="CX2" i="11" s="1"/>
  <c r="CY2" i="11" s="1"/>
  <c r="CZ2" i="11" s="1"/>
  <c r="DA2" i="11" s="1"/>
  <c r="DB2" i="11" s="1"/>
  <c r="DC2" i="11" s="1"/>
  <c r="DD2" i="11" s="1"/>
  <c r="DE2" i="11" s="1"/>
  <c r="DF2" i="11" s="1"/>
  <c r="DG2" i="11" s="1"/>
  <c r="DH2" i="11" s="1"/>
  <c r="DI2" i="11" s="1"/>
  <c r="DJ2" i="11" s="1"/>
  <c r="DK2" i="11" s="1"/>
  <c r="DL2" i="11" s="1"/>
  <c r="DM2" i="11" s="1"/>
  <c r="DN2" i="11" s="1"/>
  <c r="DO2" i="11" s="1"/>
  <c r="DP2" i="11" s="1"/>
  <c r="DQ2" i="11" s="1"/>
  <c r="DR2" i="11" s="1"/>
  <c r="DS2" i="11" s="1"/>
  <c r="DT2" i="11" s="1"/>
  <c r="DU2" i="11" s="1"/>
  <c r="DV2" i="11" s="1"/>
  <c r="DW2" i="11" s="1"/>
  <c r="DX2" i="11" s="1"/>
  <c r="DY2" i="11" s="1"/>
  <c r="DZ2" i="11" s="1"/>
  <c r="EA2" i="11" s="1"/>
  <c r="EB2" i="11" s="1"/>
  <c r="EC2" i="11" s="1"/>
  <c r="ED2" i="11" s="1"/>
  <c r="EE2" i="11" s="1"/>
  <c r="EF2" i="11" s="1"/>
  <c r="EG2" i="11" s="1"/>
  <c r="EH2" i="11" s="1"/>
  <c r="EI2" i="11" s="1"/>
  <c r="EJ2" i="11" s="1"/>
  <c r="J73" i="16" l="1"/>
  <c r="J82" i="16" s="1"/>
  <c r="J58" i="16" s="1"/>
  <c r="K50" i="16"/>
  <c r="K64" i="16"/>
  <c r="T210" i="2"/>
  <c r="U210" i="2"/>
  <c r="V210" i="2"/>
  <c r="W210" i="2"/>
  <c r="X210" i="2"/>
  <c r="Y210" i="2"/>
  <c r="T211" i="2"/>
  <c r="U211" i="2"/>
  <c r="V211" i="2"/>
  <c r="W211" i="2"/>
  <c r="X211" i="2"/>
  <c r="Y211" i="2"/>
  <c r="Z211" i="2"/>
  <c r="T212" i="2"/>
  <c r="U212" i="2"/>
  <c r="V212" i="2"/>
  <c r="W212" i="2"/>
  <c r="X212" i="2"/>
  <c r="Y212" i="2"/>
  <c r="Z212" i="2"/>
  <c r="AA212" i="2"/>
  <c r="T213" i="2"/>
  <c r="U213" i="2"/>
  <c r="V213" i="2"/>
  <c r="W213" i="2"/>
  <c r="X213" i="2"/>
  <c r="Y213" i="2"/>
  <c r="Z213" i="2"/>
  <c r="AA213" i="2"/>
  <c r="AB213" i="2"/>
  <c r="T214" i="2"/>
  <c r="U214" i="2"/>
  <c r="V214" i="2"/>
  <c r="W214" i="2"/>
  <c r="X214" i="2"/>
  <c r="Y214" i="2"/>
  <c r="Z214" i="2"/>
  <c r="AA214" i="2"/>
  <c r="AB214" i="2"/>
  <c r="AC214" i="2"/>
  <c r="T215" i="2"/>
  <c r="U215" i="2"/>
  <c r="V215" i="2"/>
  <c r="W215" i="2"/>
  <c r="X215" i="2"/>
  <c r="Y215" i="2"/>
  <c r="Z215" i="2"/>
  <c r="AA215" i="2"/>
  <c r="AB215" i="2"/>
  <c r="AC215" i="2"/>
  <c r="AD215" i="2"/>
  <c r="T216" i="2"/>
  <c r="U216" i="2"/>
  <c r="V216" i="2"/>
  <c r="W216" i="2"/>
  <c r="X216" i="2"/>
  <c r="Y216" i="2"/>
  <c r="Z216" i="2"/>
  <c r="AA216" i="2"/>
  <c r="AB216" i="2"/>
  <c r="AC216" i="2"/>
  <c r="AD216" i="2"/>
  <c r="AE216" i="2"/>
  <c r="T217" i="2"/>
  <c r="U217" i="2"/>
  <c r="V217" i="2"/>
  <c r="W217" i="2"/>
  <c r="X217" i="2"/>
  <c r="Y217" i="2"/>
  <c r="Z217" i="2"/>
  <c r="AA217" i="2"/>
  <c r="AB217" i="2"/>
  <c r="AC217" i="2"/>
  <c r="AD217" i="2"/>
  <c r="AE217" i="2"/>
  <c r="AF217" i="2"/>
  <c r="T218" i="2"/>
  <c r="U218" i="2"/>
  <c r="V218" i="2"/>
  <c r="W218" i="2"/>
  <c r="X218" i="2"/>
  <c r="Y218" i="2"/>
  <c r="Z218" i="2"/>
  <c r="AA218" i="2"/>
  <c r="AB218" i="2"/>
  <c r="AC218" i="2"/>
  <c r="AD218" i="2"/>
  <c r="AE218" i="2"/>
  <c r="AF218" i="2"/>
  <c r="AG218" i="2"/>
  <c r="T219" i="2"/>
  <c r="U219" i="2"/>
  <c r="V219" i="2"/>
  <c r="W219" i="2"/>
  <c r="X219" i="2"/>
  <c r="Y219" i="2"/>
  <c r="Z219" i="2"/>
  <c r="AA219" i="2"/>
  <c r="AB219" i="2"/>
  <c r="AC219" i="2"/>
  <c r="AD219" i="2"/>
  <c r="AE219" i="2"/>
  <c r="AF219" i="2"/>
  <c r="AG219" i="2"/>
  <c r="AH219" i="2"/>
  <c r="T220" i="2"/>
  <c r="U220" i="2"/>
  <c r="V220" i="2"/>
  <c r="W220" i="2"/>
  <c r="X220" i="2"/>
  <c r="Y220" i="2"/>
  <c r="Z220" i="2"/>
  <c r="AA220" i="2"/>
  <c r="AB220" i="2"/>
  <c r="AC220" i="2"/>
  <c r="AD220" i="2"/>
  <c r="AE220" i="2"/>
  <c r="AF220" i="2"/>
  <c r="AG220" i="2"/>
  <c r="AH220" i="2"/>
  <c r="AI220" i="2"/>
  <c r="T221" i="2"/>
  <c r="U221" i="2"/>
  <c r="V221" i="2"/>
  <c r="W221" i="2"/>
  <c r="X221" i="2"/>
  <c r="Y221" i="2"/>
  <c r="Z221" i="2"/>
  <c r="AA221" i="2"/>
  <c r="AB221" i="2"/>
  <c r="AC221" i="2"/>
  <c r="AD221" i="2"/>
  <c r="AE221" i="2"/>
  <c r="AF221" i="2"/>
  <c r="AG221" i="2"/>
  <c r="AH221" i="2"/>
  <c r="AI221" i="2"/>
  <c r="AJ221" i="2"/>
  <c r="T222" i="2"/>
  <c r="U222" i="2"/>
  <c r="V222" i="2"/>
  <c r="W222" i="2"/>
  <c r="X222" i="2"/>
  <c r="Y222" i="2"/>
  <c r="Z222" i="2"/>
  <c r="AA222" i="2"/>
  <c r="AB222" i="2"/>
  <c r="AC222" i="2"/>
  <c r="AD222" i="2"/>
  <c r="AE222" i="2"/>
  <c r="AF222" i="2"/>
  <c r="AG222" i="2"/>
  <c r="AH222" i="2"/>
  <c r="AI222" i="2"/>
  <c r="AJ222" i="2"/>
  <c r="AK222" i="2"/>
  <c r="T223" i="2"/>
  <c r="U223" i="2"/>
  <c r="V223" i="2"/>
  <c r="W223" i="2"/>
  <c r="X223" i="2"/>
  <c r="Y223" i="2"/>
  <c r="Z223" i="2"/>
  <c r="AA223" i="2"/>
  <c r="AB223" i="2"/>
  <c r="AC223" i="2"/>
  <c r="AD223" i="2"/>
  <c r="AE223" i="2"/>
  <c r="AF223" i="2"/>
  <c r="AG223" i="2"/>
  <c r="AH223" i="2"/>
  <c r="AI223" i="2"/>
  <c r="AJ223" i="2"/>
  <c r="AK223" i="2"/>
  <c r="AL223" i="2"/>
  <c r="T224" i="2"/>
  <c r="U224" i="2"/>
  <c r="V224" i="2"/>
  <c r="W224" i="2"/>
  <c r="X224" i="2"/>
  <c r="Y224" i="2"/>
  <c r="Z224" i="2"/>
  <c r="AA224" i="2"/>
  <c r="AB224" i="2"/>
  <c r="AC224" i="2"/>
  <c r="AD224" i="2"/>
  <c r="AE224" i="2"/>
  <c r="AF224" i="2"/>
  <c r="AG224" i="2"/>
  <c r="AH224" i="2"/>
  <c r="AI224" i="2"/>
  <c r="AJ224" i="2"/>
  <c r="AK224" i="2"/>
  <c r="AL224" i="2"/>
  <c r="AM224" i="2"/>
  <c r="T225" i="2"/>
  <c r="U225" i="2"/>
  <c r="V225" i="2"/>
  <c r="W225" i="2"/>
  <c r="X225" i="2"/>
  <c r="Y225" i="2"/>
  <c r="Z225" i="2"/>
  <c r="AA225" i="2"/>
  <c r="AB225" i="2"/>
  <c r="AC225" i="2"/>
  <c r="AD225" i="2"/>
  <c r="AE225" i="2"/>
  <c r="AF225" i="2"/>
  <c r="AG225" i="2"/>
  <c r="AH225" i="2"/>
  <c r="AI225" i="2"/>
  <c r="AJ225" i="2"/>
  <c r="AK225" i="2"/>
  <c r="AL225" i="2"/>
  <c r="AM225" i="2"/>
  <c r="AN225" i="2"/>
  <c r="T226" i="2"/>
  <c r="U226" i="2"/>
  <c r="V226" i="2"/>
  <c r="W226" i="2"/>
  <c r="X226" i="2"/>
  <c r="Y226" i="2"/>
  <c r="Z226" i="2"/>
  <c r="AA226" i="2"/>
  <c r="AB226" i="2"/>
  <c r="AC226" i="2"/>
  <c r="AD226" i="2"/>
  <c r="AE226" i="2"/>
  <c r="AF226" i="2"/>
  <c r="AG226" i="2"/>
  <c r="AH226" i="2"/>
  <c r="AI226" i="2"/>
  <c r="AJ226" i="2"/>
  <c r="AK226" i="2"/>
  <c r="AL226" i="2"/>
  <c r="AM226" i="2"/>
  <c r="AN226" i="2"/>
  <c r="AO226" i="2"/>
  <c r="T227" i="2"/>
  <c r="U227" i="2"/>
  <c r="V227" i="2"/>
  <c r="W227" i="2"/>
  <c r="X227" i="2"/>
  <c r="Y227" i="2"/>
  <c r="Z227" i="2"/>
  <c r="AA227" i="2"/>
  <c r="AB227" i="2"/>
  <c r="AC227" i="2"/>
  <c r="AD227" i="2"/>
  <c r="AE227" i="2"/>
  <c r="AF227" i="2"/>
  <c r="AG227" i="2"/>
  <c r="AH227" i="2"/>
  <c r="AI227" i="2"/>
  <c r="AJ227" i="2"/>
  <c r="AK227" i="2"/>
  <c r="AL227" i="2"/>
  <c r="AM227" i="2"/>
  <c r="AN227" i="2"/>
  <c r="AO227" i="2"/>
  <c r="AP227" i="2"/>
  <c r="T228" i="2"/>
  <c r="U228" i="2"/>
  <c r="V228" i="2"/>
  <c r="W228" i="2"/>
  <c r="X228" i="2"/>
  <c r="Y228" i="2"/>
  <c r="Z228" i="2"/>
  <c r="AA228" i="2"/>
  <c r="AB228" i="2"/>
  <c r="AC228" i="2"/>
  <c r="AD228" i="2"/>
  <c r="AE228" i="2"/>
  <c r="AF228" i="2"/>
  <c r="AG228" i="2"/>
  <c r="AH228" i="2"/>
  <c r="AI228" i="2"/>
  <c r="AJ228" i="2"/>
  <c r="AK228" i="2"/>
  <c r="AL228" i="2"/>
  <c r="AM228" i="2"/>
  <c r="AN228" i="2"/>
  <c r="AO228" i="2"/>
  <c r="AP228" i="2"/>
  <c r="AQ228" i="2"/>
  <c r="T229" i="2"/>
  <c r="U229" i="2"/>
  <c r="V229" i="2"/>
  <c r="W229" i="2"/>
  <c r="X229" i="2"/>
  <c r="Y229" i="2"/>
  <c r="Z229" i="2"/>
  <c r="AA229" i="2"/>
  <c r="AB229" i="2"/>
  <c r="AC229" i="2"/>
  <c r="AD229" i="2"/>
  <c r="AE229" i="2"/>
  <c r="AF229" i="2"/>
  <c r="AG229" i="2"/>
  <c r="AH229" i="2"/>
  <c r="AI229" i="2"/>
  <c r="AJ229" i="2"/>
  <c r="AK229" i="2"/>
  <c r="AL229" i="2"/>
  <c r="AM229" i="2"/>
  <c r="AN229" i="2"/>
  <c r="AO229" i="2"/>
  <c r="AP229" i="2"/>
  <c r="AQ229" i="2"/>
  <c r="AR229" i="2"/>
  <c r="T230" i="2"/>
  <c r="U230" i="2"/>
  <c r="V230" i="2"/>
  <c r="W230" i="2"/>
  <c r="X230" i="2"/>
  <c r="Y230" i="2"/>
  <c r="Z230" i="2"/>
  <c r="AA230" i="2"/>
  <c r="AB230" i="2"/>
  <c r="AC230" i="2"/>
  <c r="AD230" i="2"/>
  <c r="AE230" i="2"/>
  <c r="AF230" i="2"/>
  <c r="AG230" i="2"/>
  <c r="AH230" i="2"/>
  <c r="AI230" i="2"/>
  <c r="AJ230" i="2"/>
  <c r="AK230" i="2"/>
  <c r="AL230" i="2"/>
  <c r="AM230" i="2"/>
  <c r="AN230" i="2"/>
  <c r="AO230" i="2"/>
  <c r="AP230" i="2"/>
  <c r="AQ230" i="2"/>
  <c r="AR230" i="2"/>
  <c r="AS230" i="2"/>
  <c r="T231" i="2"/>
  <c r="U231" i="2"/>
  <c r="V231" i="2"/>
  <c r="W231" i="2"/>
  <c r="X231" i="2"/>
  <c r="Y231" i="2"/>
  <c r="Z231" i="2"/>
  <c r="AA231" i="2"/>
  <c r="AB231" i="2"/>
  <c r="AC231" i="2"/>
  <c r="AD231" i="2"/>
  <c r="AE231" i="2"/>
  <c r="AF231" i="2"/>
  <c r="AG231" i="2"/>
  <c r="AH231" i="2"/>
  <c r="AI231" i="2"/>
  <c r="AJ231" i="2"/>
  <c r="AK231" i="2"/>
  <c r="AL231" i="2"/>
  <c r="AM231" i="2"/>
  <c r="AN231" i="2"/>
  <c r="AO231" i="2"/>
  <c r="AP231" i="2"/>
  <c r="AQ231" i="2"/>
  <c r="AR231" i="2"/>
  <c r="AS231" i="2"/>
  <c r="AT231" i="2"/>
  <c r="T232" i="2"/>
  <c r="U232" i="2"/>
  <c r="V232" i="2"/>
  <c r="W232" i="2"/>
  <c r="X232" i="2"/>
  <c r="Y232" i="2"/>
  <c r="Z232" i="2"/>
  <c r="AA232" i="2"/>
  <c r="AB232" i="2"/>
  <c r="AC232" i="2"/>
  <c r="AD232" i="2"/>
  <c r="AE232" i="2"/>
  <c r="AF232" i="2"/>
  <c r="AG232" i="2"/>
  <c r="AH232" i="2"/>
  <c r="AI232" i="2"/>
  <c r="AJ232" i="2"/>
  <c r="AK232" i="2"/>
  <c r="AL232" i="2"/>
  <c r="AM232" i="2"/>
  <c r="AN232" i="2"/>
  <c r="AO232" i="2"/>
  <c r="AP232" i="2"/>
  <c r="AQ232" i="2"/>
  <c r="AR232" i="2"/>
  <c r="AS232" i="2"/>
  <c r="AT232" i="2"/>
  <c r="AU232" i="2"/>
  <c r="T233" i="2"/>
  <c r="U233" i="2"/>
  <c r="V233" i="2"/>
  <c r="W233" i="2"/>
  <c r="X233" i="2"/>
  <c r="Y233" i="2"/>
  <c r="Z233" i="2"/>
  <c r="AA233" i="2"/>
  <c r="AB233" i="2"/>
  <c r="AC233" i="2"/>
  <c r="AD233" i="2"/>
  <c r="AE233" i="2"/>
  <c r="AF233" i="2"/>
  <c r="AG233" i="2"/>
  <c r="AH233" i="2"/>
  <c r="AI233" i="2"/>
  <c r="AJ233" i="2"/>
  <c r="AK233" i="2"/>
  <c r="AL233" i="2"/>
  <c r="AM233" i="2"/>
  <c r="AN233" i="2"/>
  <c r="AO233" i="2"/>
  <c r="AP233" i="2"/>
  <c r="AQ233" i="2"/>
  <c r="AR233" i="2"/>
  <c r="AS233" i="2"/>
  <c r="AT233" i="2"/>
  <c r="AU233" i="2"/>
  <c r="AV233" i="2"/>
  <c r="T234" i="2"/>
  <c r="U234" i="2"/>
  <c r="V234" i="2"/>
  <c r="W234" i="2"/>
  <c r="X234" i="2"/>
  <c r="Y234" i="2"/>
  <c r="Z234" i="2"/>
  <c r="AA234" i="2"/>
  <c r="AB234" i="2"/>
  <c r="AC234" i="2"/>
  <c r="AD234" i="2"/>
  <c r="AE234" i="2"/>
  <c r="AF234" i="2"/>
  <c r="AG234" i="2"/>
  <c r="AH234" i="2"/>
  <c r="AI234" i="2"/>
  <c r="AJ234" i="2"/>
  <c r="AK234" i="2"/>
  <c r="AL234" i="2"/>
  <c r="AM234" i="2"/>
  <c r="AN234" i="2"/>
  <c r="AO234" i="2"/>
  <c r="AP234" i="2"/>
  <c r="AQ234" i="2"/>
  <c r="AR234" i="2"/>
  <c r="AS234" i="2"/>
  <c r="AT234" i="2"/>
  <c r="AU234" i="2"/>
  <c r="AV234" i="2"/>
  <c r="AW234" i="2"/>
  <c r="T235" i="2"/>
  <c r="U235" i="2"/>
  <c r="V235" i="2"/>
  <c r="W235" i="2"/>
  <c r="X235" i="2"/>
  <c r="Y235" i="2"/>
  <c r="Z235" i="2"/>
  <c r="AA235" i="2"/>
  <c r="AB235" i="2"/>
  <c r="AC235" i="2"/>
  <c r="AD235" i="2"/>
  <c r="AE235" i="2"/>
  <c r="AF235" i="2"/>
  <c r="AG235" i="2"/>
  <c r="AH235" i="2"/>
  <c r="AI235" i="2"/>
  <c r="AJ235" i="2"/>
  <c r="AK235" i="2"/>
  <c r="AL235" i="2"/>
  <c r="AM235" i="2"/>
  <c r="AN235" i="2"/>
  <c r="AO235" i="2"/>
  <c r="AP235" i="2"/>
  <c r="AQ235" i="2"/>
  <c r="AR235" i="2"/>
  <c r="AS235" i="2"/>
  <c r="AT235" i="2"/>
  <c r="AU235" i="2"/>
  <c r="AV235" i="2"/>
  <c r="AW235" i="2"/>
  <c r="AX235" i="2"/>
  <c r="T236" i="2"/>
  <c r="U236" i="2"/>
  <c r="V236" i="2"/>
  <c r="W236" i="2"/>
  <c r="X236" i="2"/>
  <c r="Y236" i="2"/>
  <c r="Z236" i="2"/>
  <c r="AA236" i="2"/>
  <c r="AB236" i="2"/>
  <c r="AC236" i="2"/>
  <c r="AD236" i="2"/>
  <c r="AE236" i="2"/>
  <c r="AF236" i="2"/>
  <c r="AG236" i="2"/>
  <c r="AH236" i="2"/>
  <c r="AI236" i="2"/>
  <c r="AJ236" i="2"/>
  <c r="AK236" i="2"/>
  <c r="AL236" i="2"/>
  <c r="AM236" i="2"/>
  <c r="AN236" i="2"/>
  <c r="AO236" i="2"/>
  <c r="AP236" i="2"/>
  <c r="AQ236" i="2"/>
  <c r="AR236" i="2"/>
  <c r="AS236" i="2"/>
  <c r="AT236" i="2"/>
  <c r="AU236" i="2"/>
  <c r="AV236" i="2"/>
  <c r="AW236" i="2"/>
  <c r="AX236" i="2"/>
  <c r="AY236" i="2"/>
  <c r="T237" i="2"/>
  <c r="U237" i="2"/>
  <c r="V237" i="2"/>
  <c r="W237" i="2"/>
  <c r="X237" i="2"/>
  <c r="Y237" i="2"/>
  <c r="Z237" i="2"/>
  <c r="AA237" i="2"/>
  <c r="AB237" i="2"/>
  <c r="AC237" i="2"/>
  <c r="AD237" i="2"/>
  <c r="AE237" i="2"/>
  <c r="AF237" i="2"/>
  <c r="AG237" i="2"/>
  <c r="AH237" i="2"/>
  <c r="AI237" i="2"/>
  <c r="AJ237" i="2"/>
  <c r="AK237" i="2"/>
  <c r="AL237" i="2"/>
  <c r="AM237" i="2"/>
  <c r="AN237" i="2"/>
  <c r="AO237" i="2"/>
  <c r="AP237" i="2"/>
  <c r="AQ237" i="2"/>
  <c r="AR237" i="2"/>
  <c r="AS237" i="2"/>
  <c r="AT237" i="2"/>
  <c r="AU237" i="2"/>
  <c r="AV237" i="2"/>
  <c r="AW237" i="2"/>
  <c r="AX237" i="2"/>
  <c r="AY237" i="2"/>
  <c r="AZ237" i="2"/>
  <c r="T238" i="2"/>
  <c r="U238" i="2"/>
  <c r="V238" i="2"/>
  <c r="W238" i="2"/>
  <c r="X238" i="2"/>
  <c r="Y238" i="2"/>
  <c r="Z238" i="2"/>
  <c r="AA238" i="2"/>
  <c r="AB238" i="2"/>
  <c r="AC238" i="2"/>
  <c r="AD238" i="2"/>
  <c r="AE238" i="2"/>
  <c r="AF238" i="2"/>
  <c r="AG238" i="2"/>
  <c r="AH238" i="2"/>
  <c r="AI238" i="2"/>
  <c r="AJ238" i="2"/>
  <c r="AK238" i="2"/>
  <c r="AL238" i="2"/>
  <c r="AM238" i="2"/>
  <c r="AN238" i="2"/>
  <c r="AO238" i="2"/>
  <c r="AP238" i="2"/>
  <c r="AQ238" i="2"/>
  <c r="AR238" i="2"/>
  <c r="AS238" i="2"/>
  <c r="AT238" i="2"/>
  <c r="AU238" i="2"/>
  <c r="AV238" i="2"/>
  <c r="AW238" i="2"/>
  <c r="AX238" i="2"/>
  <c r="AY238" i="2"/>
  <c r="AZ238" i="2"/>
  <c r="BA238" i="2"/>
  <c r="T239" i="2"/>
  <c r="U239" i="2"/>
  <c r="V239" i="2"/>
  <c r="W239" i="2"/>
  <c r="X239" i="2"/>
  <c r="Y239" i="2"/>
  <c r="Z239" i="2"/>
  <c r="AA239" i="2"/>
  <c r="AB239" i="2"/>
  <c r="AC239" i="2"/>
  <c r="AD239" i="2"/>
  <c r="AE239" i="2"/>
  <c r="AF239" i="2"/>
  <c r="AG239" i="2"/>
  <c r="AH239" i="2"/>
  <c r="AI239" i="2"/>
  <c r="AJ239" i="2"/>
  <c r="AK239" i="2"/>
  <c r="AL239" i="2"/>
  <c r="AM239" i="2"/>
  <c r="AN239" i="2"/>
  <c r="AO239" i="2"/>
  <c r="AP239" i="2"/>
  <c r="AQ239" i="2"/>
  <c r="AR239" i="2"/>
  <c r="AS239" i="2"/>
  <c r="AT239" i="2"/>
  <c r="AU239" i="2"/>
  <c r="AV239" i="2"/>
  <c r="AW239" i="2"/>
  <c r="AX239" i="2"/>
  <c r="AY239" i="2"/>
  <c r="AZ239" i="2"/>
  <c r="BA239" i="2"/>
  <c r="BB239" i="2"/>
  <c r="T240" i="2"/>
  <c r="U240" i="2"/>
  <c r="V240" i="2"/>
  <c r="W240" i="2"/>
  <c r="X240" i="2"/>
  <c r="Y240" i="2"/>
  <c r="Z240" i="2"/>
  <c r="AA240" i="2"/>
  <c r="AB240" i="2"/>
  <c r="AC240" i="2"/>
  <c r="AD240" i="2"/>
  <c r="AE240" i="2"/>
  <c r="AF240" i="2"/>
  <c r="AG240" i="2"/>
  <c r="AH240" i="2"/>
  <c r="AI240" i="2"/>
  <c r="AJ240" i="2"/>
  <c r="AK240" i="2"/>
  <c r="AL240" i="2"/>
  <c r="AM240" i="2"/>
  <c r="AN240" i="2"/>
  <c r="AO240" i="2"/>
  <c r="AP240" i="2"/>
  <c r="AQ240" i="2"/>
  <c r="AR240" i="2"/>
  <c r="AS240" i="2"/>
  <c r="AT240" i="2"/>
  <c r="AU240" i="2"/>
  <c r="AV240" i="2"/>
  <c r="AW240" i="2"/>
  <c r="AX240" i="2"/>
  <c r="AY240" i="2"/>
  <c r="AZ240" i="2"/>
  <c r="BA240" i="2"/>
  <c r="BB240" i="2"/>
  <c r="BC240" i="2"/>
  <c r="T241" i="2"/>
  <c r="U241" i="2"/>
  <c r="V241" i="2"/>
  <c r="W241" i="2"/>
  <c r="X241" i="2"/>
  <c r="Y241" i="2"/>
  <c r="Z241" i="2"/>
  <c r="AA241" i="2"/>
  <c r="AB241" i="2"/>
  <c r="AC241" i="2"/>
  <c r="AD241" i="2"/>
  <c r="AE241" i="2"/>
  <c r="AF241" i="2"/>
  <c r="AG241" i="2"/>
  <c r="AH241" i="2"/>
  <c r="AI241" i="2"/>
  <c r="AJ241" i="2"/>
  <c r="AK241" i="2"/>
  <c r="AL241" i="2"/>
  <c r="AM241" i="2"/>
  <c r="AN241" i="2"/>
  <c r="AO241" i="2"/>
  <c r="AP241" i="2"/>
  <c r="AQ241" i="2"/>
  <c r="AR241" i="2"/>
  <c r="AS241" i="2"/>
  <c r="AT241" i="2"/>
  <c r="AU241" i="2"/>
  <c r="AV241" i="2"/>
  <c r="AW241" i="2"/>
  <c r="AX241" i="2"/>
  <c r="AY241" i="2"/>
  <c r="AZ241" i="2"/>
  <c r="BA241" i="2"/>
  <c r="BB241" i="2"/>
  <c r="BC241" i="2"/>
  <c r="BD241" i="2"/>
  <c r="T242" i="2"/>
  <c r="U242" i="2"/>
  <c r="V242" i="2"/>
  <c r="W242" i="2"/>
  <c r="X242" i="2"/>
  <c r="Y242" i="2"/>
  <c r="Z242" i="2"/>
  <c r="AA242" i="2"/>
  <c r="AB242" i="2"/>
  <c r="AC242" i="2"/>
  <c r="AD242" i="2"/>
  <c r="AE242" i="2"/>
  <c r="AF242" i="2"/>
  <c r="AG242" i="2"/>
  <c r="AH242" i="2"/>
  <c r="AI242" i="2"/>
  <c r="AJ242" i="2"/>
  <c r="AK242" i="2"/>
  <c r="AL242" i="2"/>
  <c r="AM242" i="2"/>
  <c r="AN242" i="2"/>
  <c r="AO242" i="2"/>
  <c r="AP242" i="2"/>
  <c r="AQ242" i="2"/>
  <c r="AR242" i="2"/>
  <c r="AS242" i="2"/>
  <c r="AT242" i="2"/>
  <c r="AU242" i="2"/>
  <c r="AV242" i="2"/>
  <c r="AW242" i="2"/>
  <c r="AX242" i="2"/>
  <c r="AY242" i="2"/>
  <c r="AZ242" i="2"/>
  <c r="BA242" i="2"/>
  <c r="BB242" i="2"/>
  <c r="BC242" i="2"/>
  <c r="BD242" i="2"/>
  <c r="BE242" i="2"/>
  <c r="T243" i="2"/>
  <c r="U243" i="2"/>
  <c r="V243" i="2"/>
  <c r="W243" i="2"/>
  <c r="X243" i="2"/>
  <c r="Y243" i="2"/>
  <c r="Z243" i="2"/>
  <c r="AA243" i="2"/>
  <c r="AB243" i="2"/>
  <c r="AC243" i="2"/>
  <c r="AD243" i="2"/>
  <c r="AE243" i="2"/>
  <c r="AF243" i="2"/>
  <c r="AG243" i="2"/>
  <c r="AH243" i="2"/>
  <c r="AI243" i="2"/>
  <c r="AJ243" i="2"/>
  <c r="AK243" i="2"/>
  <c r="AL243" i="2"/>
  <c r="AM243" i="2"/>
  <c r="AN243" i="2"/>
  <c r="AO243" i="2"/>
  <c r="AP243" i="2"/>
  <c r="AQ243" i="2"/>
  <c r="AR243" i="2"/>
  <c r="AS243" i="2"/>
  <c r="AT243" i="2"/>
  <c r="AU243" i="2"/>
  <c r="AV243" i="2"/>
  <c r="AW243" i="2"/>
  <c r="AX243" i="2"/>
  <c r="AY243" i="2"/>
  <c r="AZ243" i="2"/>
  <c r="BA243" i="2"/>
  <c r="BB243" i="2"/>
  <c r="BC243" i="2"/>
  <c r="BD243" i="2"/>
  <c r="BE243" i="2"/>
  <c r="BF243" i="2"/>
  <c r="T244" i="2"/>
  <c r="U244" i="2"/>
  <c r="V244" i="2"/>
  <c r="W244" i="2"/>
  <c r="X244" i="2"/>
  <c r="Y244" i="2"/>
  <c r="Z244" i="2"/>
  <c r="AA244" i="2"/>
  <c r="AB244" i="2"/>
  <c r="AC244" i="2"/>
  <c r="AD244" i="2"/>
  <c r="AE244" i="2"/>
  <c r="AF244" i="2"/>
  <c r="AG244" i="2"/>
  <c r="AH244" i="2"/>
  <c r="AI244" i="2"/>
  <c r="AJ244" i="2"/>
  <c r="AK244" i="2"/>
  <c r="AL244" i="2"/>
  <c r="AM244" i="2"/>
  <c r="AN244" i="2"/>
  <c r="AO244" i="2"/>
  <c r="AP244" i="2"/>
  <c r="AQ244" i="2"/>
  <c r="AR244" i="2"/>
  <c r="AS244" i="2"/>
  <c r="AT244" i="2"/>
  <c r="AU244" i="2"/>
  <c r="AV244" i="2"/>
  <c r="AW244" i="2"/>
  <c r="AX244" i="2"/>
  <c r="AY244" i="2"/>
  <c r="AZ244" i="2"/>
  <c r="BA244" i="2"/>
  <c r="BB244" i="2"/>
  <c r="BC244" i="2"/>
  <c r="BD244" i="2"/>
  <c r="BE244" i="2"/>
  <c r="BF244" i="2"/>
  <c r="BG244" i="2"/>
  <c r="T245" i="2"/>
  <c r="U245" i="2"/>
  <c r="V245" i="2"/>
  <c r="W245" i="2"/>
  <c r="X245" i="2"/>
  <c r="Y245" i="2"/>
  <c r="Z245" i="2"/>
  <c r="AA245" i="2"/>
  <c r="AB245" i="2"/>
  <c r="AC245" i="2"/>
  <c r="AD245" i="2"/>
  <c r="AE245" i="2"/>
  <c r="AF245" i="2"/>
  <c r="AG245" i="2"/>
  <c r="AH245" i="2"/>
  <c r="AI245" i="2"/>
  <c r="AJ245" i="2"/>
  <c r="AK245" i="2"/>
  <c r="AL245" i="2"/>
  <c r="AM245" i="2"/>
  <c r="AN245" i="2"/>
  <c r="AO245" i="2"/>
  <c r="AP245" i="2"/>
  <c r="AQ245" i="2"/>
  <c r="AR245" i="2"/>
  <c r="AS245" i="2"/>
  <c r="AT245" i="2"/>
  <c r="AU245" i="2"/>
  <c r="AV245" i="2"/>
  <c r="AW245" i="2"/>
  <c r="AX245" i="2"/>
  <c r="AY245" i="2"/>
  <c r="AZ245" i="2"/>
  <c r="BA245" i="2"/>
  <c r="BB245" i="2"/>
  <c r="BC245" i="2"/>
  <c r="BD245" i="2"/>
  <c r="BE245" i="2"/>
  <c r="BF245" i="2"/>
  <c r="BG245" i="2"/>
  <c r="BH245" i="2"/>
  <c r="T246" i="2"/>
  <c r="U246" i="2"/>
  <c r="V246" i="2"/>
  <c r="W246" i="2"/>
  <c r="X246" i="2"/>
  <c r="Y246" i="2"/>
  <c r="Z246" i="2"/>
  <c r="AA246" i="2"/>
  <c r="AB246" i="2"/>
  <c r="AC246" i="2"/>
  <c r="AD246" i="2"/>
  <c r="AE246" i="2"/>
  <c r="AF246" i="2"/>
  <c r="AG246" i="2"/>
  <c r="AH246" i="2"/>
  <c r="AI246" i="2"/>
  <c r="AJ246" i="2"/>
  <c r="AK246" i="2"/>
  <c r="AL246" i="2"/>
  <c r="AM246" i="2"/>
  <c r="AN246" i="2"/>
  <c r="AO246" i="2"/>
  <c r="AP246" i="2"/>
  <c r="AQ246" i="2"/>
  <c r="AR246" i="2"/>
  <c r="AS246" i="2"/>
  <c r="AT246" i="2"/>
  <c r="AU246" i="2"/>
  <c r="AV246" i="2"/>
  <c r="AW246" i="2"/>
  <c r="AX246" i="2"/>
  <c r="AY246" i="2"/>
  <c r="AZ246" i="2"/>
  <c r="BA246" i="2"/>
  <c r="BB246" i="2"/>
  <c r="BC246" i="2"/>
  <c r="BD246" i="2"/>
  <c r="BE246" i="2"/>
  <c r="BF246" i="2"/>
  <c r="BG246" i="2"/>
  <c r="BH246" i="2"/>
  <c r="BI246" i="2"/>
  <c r="T247" i="2"/>
  <c r="U247" i="2"/>
  <c r="V247" i="2"/>
  <c r="W247" i="2"/>
  <c r="X247" i="2"/>
  <c r="Y247" i="2"/>
  <c r="Z247" i="2"/>
  <c r="AA247" i="2"/>
  <c r="AB247" i="2"/>
  <c r="AC247" i="2"/>
  <c r="AD247" i="2"/>
  <c r="AE247" i="2"/>
  <c r="AF247" i="2"/>
  <c r="AG247" i="2"/>
  <c r="AH247" i="2"/>
  <c r="AI247" i="2"/>
  <c r="AJ247" i="2"/>
  <c r="AK247" i="2"/>
  <c r="AL247" i="2"/>
  <c r="AM247" i="2"/>
  <c r="AN247" i="2"/>
  <c r="AO247" i="2"/>
  <c r="AP247" i="2"/>
  <c r="AQ247" i="2"/>
  <c r="AR247" i="2"/>
  <c r="AS247" i="2"/>
  <c r="AT247" i="2"/>
  <c r="AU247" i="2"/>
  <c r="AV247" i="2"/>
  <c r="AW247" i="2"/>
  <c r="AX247" i="2"/>
  <c r="AY247" i="2"/>
  <c r="AZ247" i="2"/>
  <c r="BA247" i="2"/>
  <c r="BB247" i="2"/>
  <c r="BC247" i="2"/>
  <c r="BD247" i="2"/>
  <c r="BE247" i="2"/>
  <c r="BF247" i="2"/>
  <c r="BG247" i="2"/>
  <c r="BH247" i="2"/>
  <c r="BI247" i="2"/>
  <c r="BJ247" i="2"/>
  <c r="T248" i="2"/>
  <c r="U248" i="2"/>
  <c r="V248" i="2"/>
  <c r="W248" i="2"/>
  <c r="X248" i="2"/>
  <c r="Y248" i="2"/>
  <c r="Z248" i="2"/>
  <c r="AA248" i="2"/>
  <c r="AB248" i="2"/>
  <c r="AC248" i="2"/>
  <c r="AD248" i="2"/>
  <c r="AE248" i="2"/>
  <c r="AF248" i="2"/>
  <c r="AG248" i="2"/>
  <c r="AH248" i="2"/>
  <c r="AI248" i="2"/>
  <c r="AJ248" i="2"/>
  <c r="AK248" i="2"/>
  <c r="AL248" i="2"/>
  <c r="AM248" i="2"/>
  <c r="AN248" i="2"/>
  <c r="AO248" i="2"/>
  <c r="AP248" i="2"/>
  <c r="AQ248" i="2"/>
  <c r="AR248" i="2"/>
  <c r="AS248" i="2"/>
  <c r="AT248" i="2"/>
  <c r="AU248" i="2"/>
  <c r="AV248" i="2"/>
  <c r="AW248" i="2"/>
  <c r="AX248" i="2"/>
  <c r="AY248" i="2"/>
  <c r="AZ248" i="2"/>
  <c r="BA248" i="2"/>
  <c r="BB248" i="2"/>
  <c r="BC248" i="2"/>
  <c r="BD248" i="2"/>
  <c r="BE248" i="2"/>
  <c r="BF248" i="2"/>
  <c r="BG248" i="2"/>
  <c r="BH248" i="2"/>
  <c r="BI248" i="2"/>
  <c r="BJ248" i="2"/>
  <c r="BK248" i="2"/>
  <c r="T249" i="2"/>
  <c r="U249" i="2"/>
  <c r="V249" i="2"/>
  <c r="W249" i="2"/>
  <c r="X249" i="2"/>
  <c r="Y249" i="2"/>
  <c r="Z249" i="2"/>
  <c r="AA249" i="2"/>
  <c r="AB249" i="2"/>
  <c r="AC249" i="2"/>
  <c r="AD249" i="2"/>
  <c r="AE249" i="2"/>
  <c r="AF249" i="2"/>
  <c r="AG249" i="2"/>
  <c r="AH249" i="2"/>
  <c r="AI249" i="2"/>
  <c r="AJ249" i="2"/>
  <c r="AK249" i="2"/>
  <c r="AL249" i="2"/>
  <c r="AM249" i="2"/>
  <c r="AN249" i="2"/>
  <c r="AO249" i="2"/>
  <c r="AP249" i="2"/>
  <c r="AQ249" i="2"/>
  <c r="AR249" i="2"/>
  <c r="AS249" i="2"/>
  <c r="AT249" i="2"/>
  <c r="AU249" i="2"/>
  <c r="AV249" i="2"/>
  <c r="AW249" i="2"/>
  <c r="AX249" i="2"/>
  <c r="AY249" i="2"/>
  <c r="AZ249" i="2"/>
  <c r="BA249" i="2"/>
  <c r="BB249" i="2"/>
  <c r="BC249" i="2"/>
  <c r="BD249" i="2"/>
  <c r="BE249" i="2"/>
  <c r="BF249" i="2"/>
  <c r="BG249" i="2"/>
  <c r="BH249" i="2"/>
  <c r="BI249" i="2"/>
  <c r="BJ249" i="2"/>
  <c r="BK249" i="2"/>
  <c r="BL249" i="2"/>
  <c r="T250" i="2"/>
  <c r="U250" i="2"/>
  <c r="V250" i="2"/>
  <c r="W250" i="2"/>
  <c r="X250" i="2"/>
  <c r="Y250" i="2"/>
  <c r="Z250" i="2"/>
  <c r="AA250" i="2"/>
  <c r="AB250" i="2"/>
  <c r="AC250" i="2"/>
  <c r="AD250" i="2"/>
  <c r="AE250" i="2"/>
  <c r="AF250" i="2"/>
  <c r="AG250" i="2"/>
  <c r="AH250" i="2"/>
  <c r="AI250" i="2"/>
  <c r="AJ250" i="2"/>
  <c r="AK250" i="2"/>
  <c r="AL250" i="2"/>
  <c r="AM250" i="2"/>
  <c r="AN250" i="2"/>
  <c r="AO250" i="2"/>
  <c r="AP250" i="2"/>
  <c r="AQ250" i="2"/>
  <c r="AR250" i="2"/>
  <c r="AS250" i="2"/>
  <c r="AT250" i="2"/>
  <c r="AU250" i="2"/>
  <c r="AV250" i="2"/>
  <c r="AW250" i="2"/>
  <c r="AX250" i="2"/>
  <c r="AY250" i="2"/>
  <c r="AZ250" i="2"/>
  <c r="BA250" i="2"/>
  <c r="BB250" i="2"/>
  <c r="BC250" i="2"/>
  <c r="BD250" i="2"/>
  <c r="BE250" i="2"/>
  <c r="BF250" i="2"/>
  <c r="BG250" i="2"/>
  <c r="BH250" i="2"/>
  <c r="BI250" i="2"/>
  <c r="BJ250" i="2"/>
  <c r="BK250" i="2"/>
  <c r="BL250" i="2"/>
  <c r="BM250" i="2"/>
  <c r="T251" i="2"/>
  <c r="U251" i="2"/>
  <c r="V251" i="2"/>
  <c r="W251" i="2"/>
  <c r="X251" i="2"/>
  <c r="Y251" i="2"/>
  <c r="Z251" i="2"/>
  <c r="AA251" i="2"/>
  <c r="AB251" i="2"/>
  <c r="AC251" i="2"/>
  <c r="AD251" i="2"/>
  <c r="AE251" i="2"/>
  <c r="AF251" i="2"/>
  <c r="AG251" i="2"/>
  <c r="AH251" i="2"/>
  <c r="AI251" i="2"/>
  <c r="AJ251" i="2"/>
  <c r="AK251" i="2"/>
  <c r="AL251" i="2"/>
  <c r="AM251" i="2"/>
  <c r="AN251" i="2"/>
  <c r="AO251" i="2"/>
  <c r="AP251" i="2"/>
  <c r="AQ251" i="2"/>
  <c r="AR251" i="2"/>
  <c r="AS251" i="2"/>
  <c r="AT251" i="2"/>
  <c r="AU251" i="2"/>
  <c r="AV251" i="2"/>
  <c r="AW251" i="2"/>
  <c r="AX251" i="2"/>
  <c r="AY251" i="2"/>
  <c r="AZ251" i="2"/>
  <c r="BA251" i="2"/>
  <c r="BB251" i="2"/>
  <c r="BC251" i="2"/>
  <c r="BD251" i="2"/>
  <c r="BE251" i="2"/>
  <c r="BF251" i="2"/>
  <c r="BG251" i="2"/>
  <c r="BH251" i="2"/>
  <c r="BI251" i="2"/>
  <c r="BJ251" i="2"/>
  <c r="BK251" i="2"/>
  <c r="BL251" i="2"/>
  <c r="BM251" i="2"/>
  <c r="BN251" i="2"/>
  <c r="T252" i="2"/>
  <c r="U252" i="2"/>
  <c r="V252" i="2"/>
  <c r="W252" i="2"/>
  <c r="X252" i="2"/>
  <c r="Y252" i="2"/>
  <c r="Z252" i="2"/>
  <c r="AA252" i="2"/>
  <c r="AB252" i="2"/>
  <c r="AC252" i="2"/>
  <c r="AD252" i="2"/>
  <c r="AE252" i="2"/>
  <c r="AF252" i="2"/>
  <c r="AG252" i="2"/>
  <c r="AH252" i="2"/>
  <c r="AI252" i="2"/>
  <c r="AJ252" i="2"/>
  <c r="AK252" i="2"/>
  <c r="AL252" i="2"/>
  <c r="AM252" i="2"/>
  <c r="AN252" i="2"/>
  <c r="AO252" i="2"/>
  <c r="AP252" i="2"/>
  <c r="AQ252" i="2"/>
  <c r="AR252" i="2"/>
  <c r="AS252" i="2"/>
  <c r="AT252" i="2"/>
  <c r="AU252" i="2"/>
  <c r="AV252" i="2"/>
  <c r="AW252" i="2"/>
  <c r="AX252" i="2"/>
  <c r="AY252" i="2"/>
  <c r="AZ252" i="2"/>
  <c r="BA252" i="2"/>
  <c r="BB252" i="2"/>
  <c r="BC252" i="2"/>
  <c r="BD252" i="2"/>
  <c r="BE252" i="2"/>
  <c r="BF252" i="2"/>
  <c r="BG252" i="2"/>
  <c r="BH252" i="2"/>
  <c r="BI252" i="2"/>
  <c r="BJ252" i="2"/>
  <c r="BK252" i="2"/>
  <c r="BL252" i="2"/>
  <c r="BM252" i="2"/>
  <c r="BN252" i="2"/>
  <c r="BO252" i="2"/>
  <c r="T253" i="2"/>
  <c r="U253" i="2"/>
  <c r="V253" i="2"/>
  <c r="W253" i="2"/>
  <c r="X253" i="2"/>
  <c r="Y253" i="2"/>
  <c r="Z253" i="2"/>
  <c r="AA253" i="2"/>
  <c r="AB253" i="2"/>
  <c r="AC253" i="2"/>
  <c r="AD253" i="2"/>
  <c r="AE253" i="2"/>
  <c r="AF253" i="2"/>
  <c r="AG253" i="2"/>
  <c r="AH253" i="2"/>
  <c r="AI253" i="2"/>
  <c r="AJ253" i="2"/>
  <c r="AK253" i="2"/>
  <c r="AL253" i="2"/>
  <c r="AM253" i="2"/>
  <c r="AN253" i="2"/>
  <c r="AO253" i="2"/>
  <c r="AP253" i="2"/>
  <c r="AQ253" i="2"/>
  <c r="AR253" i="2"/>
  <c r="AS253" i="2"/>
  <c r="AT253" i="2"/>
  <c r="AU253" i="2"/>
  <c r="AV253" i="2"/>
  <c r="AW253" i="2"/>
  <c r="AX253" i="2"/>
  <c r="AY253" i="2"/>
  <c r="AZ253" i="2"/>
  <c r="BA253" i="2"/>
  <c r="BB253" i="2"/>
  <c r="BC253" i="2"/>
  <c r="BD253" i="2"/>
  <c r="BE253" i="2"/>
  <c r="BF253" i="2"/>
  <c r="BG253" i="2"/>
  <c r="BH253" i="2"/>
  <c r="BI253" i="2"/>
  <c r="BJ253" i="2"/>
  <c r="BK253" i="2"/>
  <c r="BL253" i="2"/>
  <c r="BM253" i="2"/>
  <c r="BN253" i="2"/>
  <c r="BO253" i="2"/>
  <c r="BP253" i="2"/>
  <c r="T254" i="2"/>
  <c r="U254" i="2"/>
  <c r="V254" i="2"/>
  <c r="W254" i="2"/>
  <c r="X254" i="2"/>
  <c r="Y254" i="2"/>
  <c r="Z254" i="2"/>
  <c r="AA254" i="2"/>
  <c r="AB254" i="2"/>
  <c r="AC254" i="2"/>
  <c r="AD254" i="2"/>
  <c r="AE254" i="2"/>
  <c r="AF254" i="2"/>
  <c r="AG254" i="2"/>
  <c r="AH254" i="2"/>
  <c r="AI254" i="2"/>
  <c r="AJ254" i="2"/>
  <c r="AK254" i="2"/>
  <c r="AL254" i="2"/>
  <c r="AM254" i="2"/>
  <c r="AN254" i="2"/>
  <c r="AO254" i="2"/>
  <c r="AP254" i="2"/>
  <c r="AQ254" i="2"/>
  <c r="AR254" i="2"/>
  <c r="AS254" i="2"/>
  <c r="AT254" i="2"/>
  <c r="AU254" i="2"/>
  <c r="AV254" i="2"/>
  <c r="AW254" i="2"/>
  <c r="AX254" i="2"/>
  <c r="AY254" i="2"/>
  <c r="AZ254" i="2"/>
  <c r="BA254" i="2"/>
  <c r="BB254" i="2"/>
  <c r="BC254" i="2"/>
  <c r="BD254" i="2"/>
  <c r="BE254" i="2"/>
  <c r="BF254" i="2"/>
  <c r="BG254" i="2"/>
  <c r="BH254" i="2"/>
  <c r="BI254" i="2"/>
  <c r="BJ254" i="2"/>
  <c r="BK254" i="2"/>
  <c r="BL254" i="2"/>
  <c r="BM254" i="2"/>
  <c r="BN254" i="2"/>
  <c r="BO254" i="2"/>
  <c r="BP254" i="2"/>
  <c r="BQ254" i="2"/>
  <c r="T255" i="2"/>
  <c r="U255" i="2"/>
  <c r="V255" i="2"/>
  <c r="W255" i="2"/>
  <c r="X255" i="2"/>
  <c r="Y255" i="2"/>
  <c r="Z255" i="2"/>
  <c r="AA255" i="2"/>
  <c r="AB255" i="2"/>
  <c r="AC255" i="2"/>
  <c r="AD255" i="2"/>
  <c r="AE255" i="2"/>
  <c r="AF255" i="2"/>
  <c r="AG255" i="2"/>
  <c r="AH255" i="2"/>
  <c r="AI255" i="2"/>
  <c r="AJ255" i="2"/>
  <c r="AK255" i="2"/>
  <c r="AL255" i="2"/>
  <c r="AM255" i="2"/>
  <c r="AN255" i="2"/>
  <c r="AO255" i="2"/>
  <c r="AP255" i="2"/>
  <c r="AQ255" i="2"/>
  <c r="AR255" i="2"/>
  <c r="AS255" i="2"/>
  <c r="AT255" i="2"/>
  <c r="AU255" i="2"/>
  <c r="AV255" i="2"/>
  <c r="AW255" i="2"/>
  <c r="AX255" i="2"/>
  <c r="AY255" i="2"/>
  <c r="AZ255" i="2"/>
  <c r="BA255" i="2"/>
  <c r="BB255" i="2"/>
  <c r="BC255" i="2"/>
  <c r="BD255" i="2"/>
  <c r="BE255" i="2"/>
  <c r="BF255" i="2"/>
  <c r="BG255" i="2"/>
  <c r="BH255" i="2"/>
  <c r="BI255" i="2"/>
  <c r="BJ255" i="2"/>
  <c r="BK255" i="2"/>
  <c r="BL255" i="2"/>
  <c r="BM255" i="2"/>
  <c r="BN255" i="2"/>
  <c r="BO255" i="2"/>
  <c r="BP255" i="2"/>
  <c r="BQ255" i="2"/>
  <c r="BR255" i="2"/>
  <c r="T256" i="2"/>
  <c r="U256" i="2"/>
  <c r="V256" i="2"/>
  <c r="W256" i="2"/>
  <c r="X256" i="2"/>
  <c r="Y256" i="2"/>
  <c r="Z256" i="2"/>
  <c r="AA256" i="2"/>
  <c r="AB256" i="2"/>
  <c r="AC256" i="2"/>
  <c r="AD256" i="2"/>
  <c r="AE256" i="2"/>
  <c r="AF256" i="2"/>
  <c r="AG256" i="2"/>
  <c r="AH256" i="2"/>
  <c r="AI256" i="2"/>
  <c r="AJ256" i="2"/>
  <c r="AK256" i="2"/>
  <c r="AL256" i="2"/>
  <c r="AM256" i="2"/>
  <c r="AN256" i="2"/>
  <c r="AO256" i="2"/>
  <c r="AP256" i="2"/>
  <c r="AQ256" i="2"/>
  <c r="AR256" i="2"/>
  <c r="AS256" i="2"/>
  <c r="AT256" i="2"/>
  <c r="AU256" i="2"/>
  <c r="AV256" i="2"/>
  <c r="AW256" i="2"/>
  <c r="AX256" i="2"/>
  <c r="AY256" i="2"/>
  <c r="AZ256" i="2"/>
  <c r="BA256" i="2"/>
  <c r="BB256" i="2"/>
  <c r="BC256" i="2"/>
  <c r="BD256" i="2"/>
  <c r="BE256" i="2"/>
  <c r="BF256" i="2"/>
  <c r="BG256" i="2"/>
  <c r="BH256" i="2"/>
  <c r="BI256" i="2"/>
  <c r="BJ256" i="2"/>
  <c r="BK256" i="2"/>
  <c r="BL256" i="2"/>
  <c r="BM256" i="2"/>
  <c r="BN256" i="2"/>
  <c r="BO256" i="2"/>
  <c r="BP256" i="2"/>
  <c r="BQ256" i="2"/>
  <c r="BR256" i="2"/>
  <c r="BS256" i="2"/>
  <c r="T257" i="2"/>
  <c r="U257" i="2"/>
  <c r="V257" i="2"/>
  <c r="W257" i="2"/>
  <c r="X257" i="2"/>
  <c r="Y257" i="2"/>
  <c r="Z257" i="2"/>
  <c r="AA257" i="2"/>
  <c r="AB257" i="2"/>
  <c r="AC257" i="2"/>
  <c r="AD257" i="2"/>
  <c r="AE257" i="2"/>
  <c r="AF257" i="2"/>
  <c r="AG257" i="2"/>
  <c r="AH257" i="2"/>
  <c r="AI257" i="2"/>
  <c r="AJ257" i="2"/>
  <c r="AK257" i="2"/>
  <c r="AL257" i="2"/>
  <c r="AM257" i="2"/>
  <c r="AN257" i="2"/>
  <c r="AO257" i="2"/>
  <c r="AP257" i="2"/>
  <c r="AQ257" i="2"/>
  <c r="AR257" i="2"/>
  <c r="AS257" i="2"/>
  <c r="AT257" i="2"/>
  <c r="AU257" i="2"/>
  <c r="AV257" i="2"/>
  <c r="AW257" i="2"/>
  <c r="AX257" i="2"/>
  <c r="AY257" i="2"/>
  <c r="AZ257" i="2"/>
  <c r="BA257" i="2"/>
  <c r="BB257" i="2"/>
  <c r="BC257" i="2"/>
  <c r="BD257" i="2"/>
  <c r="BE257" i="2"/>
  <c r="BF257" i="2"/>
  <c r="BG257" i="2"/>
  <c r="BH257" i="2"/>
  <c r="BI257" i="2"/>
  <c r="BJ257" i="2"/>
  <c r="BK257" i="2"/>
  <c r="BL257" i="2"/>
  <c r="BM257" i="2"/>
  <c r="BN257" i="2"/>
  <c r="BO257" i="2"/>
  <c r="BP257" i="2"/>
  <c r="BQ257" i="2"/>
  <c r="BR257" i="2"/>
  <c r="BS257" i="2"/>
  <c r="BT257" i="2"/>
  <c r="T258" i="2"/>
  <c r="U258" i="2"/>
  <c r="V258" i="2"/>
  <c r="W258" i="2"/>
  <c r="X258" i="2"/>
  <c r="Y258" i="2"/>
  <c r="Z258" i="2"/>
  <c r="AA258" i="2"/>
  <c r="AB258" i="2"/>
  <c r="AC258" i="2"/>
  <c r="AD258" i="2"/>
  <c r="AE258" i="2"/>
  <c r="AF258" i="2"/>
  <c r="AG258" i="2"/>
  <c r="AH258" i="2"/>
  <c r="AI258" i="2"/>
  <c r="AJ258" i="2"/>
  <c r="AK258" i="2"/>
  <c r="AL258" i="2"/>
  <c r="AM258" i="2"/>
  <c r="AN258" i="2"/>
  <c r="AO258" i="2"/>
  <c r="AP258" i="2"/>
  <c r="AQ258" i="2"/>
  <c r="AR258" i="2"/>
  <c r="AS258" i="2"/>
  <c r="AT258" i="2"/>
  <c r="AU258" i="2"/>
  <c r="AV258" i="2"/>
  <c r="AW258" i="2"/>
  <c r="AX258" i="2"/>
  <c r="AY258" i="2"/>
  <c r="AZ258" i="2"/>
  <c r="BA258" i="2"/>
  <c r="BB258" i="2"/>
  <c r="BC258" i="2"/>
  <c r="BD258" i="2"/>
  <c r="BE258" i="2"/>
  <c r="BF258" i="2"/>
  <c r="BG258" i="2"/>
  <c r="BH258" i="2"/>
  <c r="BI258" i="2"/>
  <c r="BJ258" i="2"/>
  <c r="BK258" i="2"/>
  <c r="BL258" i="2"/>
  <c r="BM258" i="2"/>
  <c r="BN258" i="2"/>
  <c r="BO258" i="2"/>
  <c r="BP258" i="2"/>
  <c r="BQ258" i="2"/>
  <c r="BR258" i="2"/>
  <c r="BS258" i="2"/>
  <c r="BT258" i="2"/>
  <c r="BU258" i="2"/>
  <c r="T259" i="2"/>
  <c r="U259" i="2"/>
  <c r="V259" i="2"/>
  <c r="W259" i="2"/>
  <c r="X259" i="2"/>
  <c r="Y259" i="2"/>
  <c r="Z259" i="2"/>
  <c r="AA259" i="2"/>
  <c r="AB259" i="2"/>
  <c r="AC259" i="2"/>
  <c r="AD259" i="2"/>
  <c r="AE259" i="2"/>
  <c r="AF259" i="2"/>
  <c r="AG259" i="2"/>
  <c r="AH259" i="2"/>
  <c r="AI259" i="2"/>
  <c r="AJ259" i="2"/>
  <c r="AK259" i="2"/>
  <c r="AL259" i="2"/>
  <c r="AM259" i="2"/>
  <c r="AN259" i="2"/>
  <c r="AO259" i="2"/>
  <c r="AP259" i="2"/>
  <c r="AQ259" i="2"/>
  <c r="AR259" i="2"/>
  <c r="AS259" i="2"/>
  <c r="AT259" i="2"/>
  <c r="AU259" i="2"/>
  <c r="AV259" i="2"/>
  <c r="AW259" i="2"/>
  <c r="AX259" i="2"/>
  <c r="AY259" i="2"/>
  <c r="AZ259" i="2"/>
  <c r="BA259" i="2"/>
  <c r="BB259" i="2"/>
  <c r="BC259" i="2"/>
  <c r="BD259" i="2"/>
  <c r="BE259" i="2"/>
  <c r="BF259" i="2"/>
  <c r="BG259" i="2"/>
  <c r="BH259" i="2"/>
  <c r="BI259" i="2"/>
  <c r="BJ259" i="2"/>
  <c r="BK259" i="2"/>
  <c r="BL259" i="2"/>
  <c r="BM259" i="2"/>
  <c r="BN259" i="2"/>
  <c r="BO259" i="2"/>
  <c r="BP259" i="2"/>
  <c r="BQ259" i="2"/>
  <c r="BR259" i="2"/>
  <c r="BS259" i="2"/>
  <c r="BT259" i="2"/>
  <c r="BU259" i="2"/>
  <c r="BV259" i="2"/>
  <c r="T260" i="2"/>
  <c r="U260" i="2"/>
  <c r="V260" i="2"/>
  <c r="W260" i="2"/>
  <c r="X260" i="2"/>
  <c r="Y260" i="2"/>
  <c r="Z260" i="2"/>
  <c r="AA260" i="2"/>
  <c r="AB260" i="2"/>
  <c r="AC260" i="2"/>
  <c r="AD260" i="2"/>
  <c r="AE260" i="2"/>
  <c r="AF260" i="2"/>
  <c r="AG260" i="2"/>
  <c r="AH260" i="2"/>
  <c r="AI260" i="2"/>
  <c r="AJ260" i="2"/>
  <c r="AK260" i="2"/>
  <c r="AL260" i="2"/>
  <c r="AM260" i="2"/>
  <c r="AN260" i="2"/>
  <c r="AO260" i="2"/>
  <c r="AP260" i="2"/>
  <c r="AQ260" i="2"/>
  <c r="AR260" i="2"/>
  <c r="AS260" i="2"/>
  <c r="AT260" i="2"/>
  <c r="AU260" i="2"/>
  <c r="AV260" i="2"/>
  <c r="AW260" i="2"/>
  <c r="AX260" i="2"/>
  <c r="AY260" i="2"/>
  <c r="AZ260" i="2"/>
  <c r="BA260" i="2"/>
  <c r="BB260" i="2"/>
  <c r="BC260" i="2"/>
  <c r="BD260" i="2"/>
  <c r="BE260" i="2"/>
  <c r="BF260" i="2"/>
  <c r="BG260" i="2"/>
  <c r="BH260" i="2"/>
  <c r="BI260" i="2"/>
  <c r="BJ260" i="2"/>
  <c r="BK260" i="2"/>
  <c r="BL260" i="2"/>
  <c r="BM260" i="2"/>
  <c r="BN260" i="2"/>
  <c r="BO260" i="2"/>
  <c r="BP260" i="2"/>
  <c r="BQ260" i="2"/>
  <c r="BR260" i="2"/>
  <c r="BS260" i="2"/>
  <c r="BT260" i="2"/>
  <c r="BU260" i="2"/>
  <c r="BV260" i="2"/>
  <c r="BW260" i="2"/>
  <c r="T261" i="2"/>
  <c r="U261" i="2"/>
  <c r="V261" i="2"/>
  <c r="W261" i="2"/>
  <c r="X261" i="2"/>
  <c r="Y261" i="2"/>
  <c r="Z261" i="2"/>
  <c r="AA261" i="2"/>
  <c r="AB261" i="2"/>
  <c r="AC261" i="2"/>
  <c r="AD261" i="2"/>
  <c r="AE261" i="2"/>
  <c r="AF261" i="2"/>
  <c r="AG261" i="2"/>
  <c r="AH261" i="2"/>
  <c r="AI261" i="2"/>
  <c r="AJ261" i="2"/>
  <c r="AK261" i="2"/>
  <c r="AL261" i="2"/>
  <c r="AM261" i="2"/>
  <c r="AN261" i="2"/>
  <c r="AO261" i="2"/>
  <c r="AP261" i="2"/>
  <c r="AQ261" i="2"/>
  <c r="AR261" i="2"/>
  <c r="AS261" i="2"/>
  <c r="AT261" i="2"/>
  <c r="AU261" i="2"/>
  <c r="AV261" i="2"/>
  <c r="AW261" i="2"/>
  <c r="AX261" i="2"/>
  <c r="AY261" i="2"/>
  <c r="AZ261" i="2"/>
  <c r="BA261" i="2"/>
  <c r="BB261" i="2"/>
  <c r="BC261" i="2"/>
  <c r="BD261" i="2"/>
  <c r="BE261" i="2"/>
  <c r="BF261" i="2"/>
  <c r="BG261" i="2"/>
  <c r="BH261" i="2"/>
  <c r="BI261" i="2"/>
  <c r="BJ261" i="2"/>
  <c r="BK261" i="2"/>
  <c r="BL261" i="2"/>
  <c r="BM261" i="2"/>
  <c r="BN261" i="2"/>
  <c r="BO261" i="2"/>
  <c r="BP261" i="2"/>
  <c r="BQ261" i="2"/>
  <c r="BR261" i="2"/>
  <c r="BS261" i="2"/>
  <c r="BT261" i="2"/>
  <c r="BU261" i="2"/>
  <c r="BV261" i="2"/>
  <c r="BW261" i="2"/>
  <c r="BX261" i="2"/>
  <c r="T262" i="2"/>
  <c r="U262" i="2"/>
  <c r="V262" i="2"/>
  <c r="W262" i="2"/>
  <c r="X262" i="2"/>
  <c r="Y262" i="2"/>
  <c r="Z262" i="2"/>
  <c r="AA262" i="2"/>
  <c r="AB262" i="2"/>
  <c r="AC262" i="2"/>
  <c r="AD262" i="2"/>
  <c r="AE262" i="2"/>
  <c r="AF262" i="2"/>
  <c r="AG262" i="2"/>
  <c r="AH262" i="2"/>
  <c r="AI262" i="2"/>
  <c r="AJ262" i="2"/>
  <c r="AK262" i="2"/>
  <c r="AL262" i="2"/>
  <c r="AM262" i="2"/>
  <c r="AN262" i="2"/>
  <c r="AO262" i="2"/>
  <c r="AP262" i="2"/>
  <c r="AQ262" i="2"/>
  <c r="AR262" i="2"/>
  <c r="AS262" i="2"/>
  <c r="AT262" i="2"/>
  <c r="AU262" i="2"/>
  <c r="AV262" i="2"/>
  <c r="AW262" i="2"/>
  <c r="AX262" i="2"/>
  <c r="AY262" i="2"/>
  <c r="AZ262" i="2"/>
  <c r="BA262" i="2"/>
  <c r="BB262" i="2"/>
  <c r="BC262" i="2"/>
  <c r="BD262" i="2"/>
  <c r="BE262" i="2"/>
  <c r="BF262" i="2"/>
  <c r="BG262" i="2"/>
  <c r="BH262" i="2"/>
  <c r="BI262" i="2"/>
  <c r="BJ262" i="2"/>
  <c r="BK262" i="2"/>
  <c r="BL262" i="2"/>
  <c r="BM262" i="2"/>
  <c r="BN262" i="2"/>
  <c r="BO262" i="2"/>
  <c r="BP262" i="2"/>
  <c r="BQ262" i="2"/>
  <c r="BR262" i="2"/>
  <c r="BS262" i="2"/>
  <c r="BT262" i="2"/>
  <c r="BU262" i="2"/>
  <c r="BV262" i="2"/>
  <c r="BW262" i="2"/>
  <c r="BX262" i="2"/>
  <c r="BY262" i="2"/>
  <c r="T263" i="2"/>
  <c r="U263" i="2"/>
  <c r="V263" i="2"/>
  <c r="W263" i="2"/>
  <c r="X263" i="2"/>
  <c r="Y263" i="2"/>
  <c r="Z263" i="2"/>
  <c r="AA263" i="2"/>
  <c r="AB263" i="2"/>
  <c r="AC263" i="2"/>
  <c r="AD263" i="2"/>
  <c r="AE263" i="2"/>
  <c r="AF263" i="2"/>
  <c r="AG263" i="2"/>
  <c r="AH263" i="2"/>
  <c r="AI263" i="2"/>
  <c r="AJ263" i="2"/>
  <c r="AK263" i="2"/>
  <c r="AL263" i="2"/>
  <c r="AM263" i="2"/>
  <c r="AN263" i="2"/>
  <c r="AO263" i="2"/>
  <c r="AP263" i="2"/>
  <c r="AQ263" i="2"/>
  <c r="AR263" i="2"/>
  <c r="AS263" i="2"/>
  <c r="AT263" i="2"/>
  <c r="AU263" i="2"/>
  <c r="AV263" i="2"/>
  <c r="AW263" i="2"/>
  <c r="AX263" i="2"/>
  <c r="AY263" i="2"/>
  <c r="AZ263" i="2"/>
  <c r="BA263" i="2"/>
  <c r="BB263" i="2"/>
  <c r="BC263" i="2"/>
  <c r="BD263" i="2"/>
  <c r="BE263" i="2"/>
  <c r="BF263" i="2"/>
  <c r="BG263" i="2"/>
  <c r="BH263" i="2"/>
  <c r="BI263" i="2"/>
  <c r="BJ263" i="2"/>
  <c r="BK263" i="2"/>
  <c r="BL263" i="2"/>
  <c r="BM263" i="2"/>
  <c r="BN263" i="2"/>
  <c r="BO263" i="2"/>
  <c r="BP263" i="2"/>
  <c r="BQ263" i="2"/>
  <c r="BR263" i="2"/>
  <c r="BS263" i="2"/>
  <c r="BT263" i="2"/>
  <c r="BU263" i="2"/>
  <c r="BV263" i="2"/>
  <c r="BW263" i="2"/>
  <c r="BX263" i="2"/>
  <c r="BY263" i="2"/>
  <c r="BZ263"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T265" i="2"/>
  <c r="U265" i="2"/>
  <c r="V265" i="2"/>
  <c r="W265" i="2"/>
  <c r="X265" i="2"/>
  <c r="Y265" i="2"/>
  <c r="Z265" i="2"/>
  <c r="AA265" i="2"/>
  <c r="AB265" i="2"/>
  <c r="AC265" i="2"/>
  <c r="AD265" i="2"/>
  <c r="AE265" i="2"/>
  <c r="AF265" i="2"/>
  <c r="AG265" i="2"/>
  <c r="AH265" i="2"/>
  <c r="AI265" i="2"/>
  <c r="AJ265" i="2"/>
  <c r="AK265" i="2"/>
  <c r="AL265" i="2"/>
  <c r="AM265" i="2"/>
  <c r="AN265" i="2"/>
  <c r="AO265" i="2"/>
  <c r="AP265" i="2"/>
  <c r="AQ265" i="2"/>
  <c r="AR265" i="2"/>
  <c r="AS265" i="2"/>
  <c r="AT265" i="2"/>
  <c r="AU265" i="2"/>
  <c r="AV265" i="2"/>
  <c r="AW265" i="2"/>
  <c r="AX265" i="2"/>
  <c r="AY265" i="2"/>
  <c r="AZ265" i="2"/>
  <c r="BA265" i="2"/>
  <c r="BB265" i="2"/>
  <c r="BC265" i="2"/>
  <c r="BD265" i="2"/>
  <c r="BE265" i="2"/>
  <c r="BF265" i="2"/>
  <c r="BG265" i="2"/>
  <c r="BH265" i="2"/>
  <c r="BI265" i="2"/>
  <c r="BJ265" i="2"/>
  <c r="BK265" i="2"/>
  <c r="BL265" i="2"/>
  <c r="BM265" i="2"/>
  <c r="BN265" i="2"/>
  <c r="BO265" i="2"/>
  <c r="BP265" i="2"/>
  <c r="BQ265" i="2"/>
  <c r="BR265" i="2"/>
  <c r="BS265" i="2"/>
  <c r="BT265" i="2"/>
  <c r="BU265" i="2"/>
  <c r="BV265" i="2"/>
  <c r="BW265" i="2"/>
  <c r="BX265" i="2"/>
  <c r="BY265" i="2"/>
  <c r="BZ265" i="2"/>
  <c r="CA265" i="2"/>
  <c r="CB265" i="2"/>
  <c r="T266" i="2"/>
  <c r="U266" i="2"/>
  <c r="V266" i="2"/>
  <c r="W266" i="2"/>
  <c r="X266" i="2"/>
  <c r="Y266" i="2"/>
  <c r="Z266" i="2"/>
  <c r="AA266" i="2"/>
  <c r="AB266" i="2"/>
  <c r="AC266" i="2"/>
  <c r="AD266" i="2"/>
  <c r="AE266" i="2"/>
  <c r="AF266" i="2"/>
  <c r="AG266" i="2"/>
  <c r="AH266" i="2"/>
  <c r="AI266" i="2"/>
  <c r="AJ266" i="2"/>
  <c r="AK266" i="2"/>
  <c r="AL266" i="2"/>
  <c r="AM266" i="2"/>
  <c r="AN266" i="2"/>
  <c r="AO266" i="2"/>
  <c r="AP266" i="2"/>
  <c r="AQ266" i="2"/>
  <c r="AR266" i="2"/>
  <c r="AS266" i="2"/>
  <c r="AT266" i="2"/>
  <c r="AU266" i="2"/>
  <c r="AV266" i="2"/>
  <c r="AW266" i="2"/>
  <c r="AX266" i="2"/>
  <c r="AY266" i="2"/>
  <c r="AZ266" i="2"/>
  <c r="BA266" i="2"/>
  <c r="BB266" i="2"/>
  <c r="BC266" i="2"/>
  <c r="BD266" i="2"/>
  <c r="BE266" i="2"/>
  <c r="BF266" i="2"/>
  <c r="BG266" i="2"/>
  <c r="BH266" i="2"/>
  <c r="BI266" i="2"/>
  <c r="BJ266" i="2"/>
  <c r="BK266" i="2"/>
  <c r="BL266" i="2"/>
  <c r="BM266" i="2"/>
  <c r="BN266" i="2"/>
  <c r="BO266" i="2"/>
  <c r="BP266" i="2"/>
  <c r="BQ266" i="2"/>
  <c r="BR266" i="2"/>
  <c r="BS266" i="2"/>
  <c r="BT266" i="2"/>
  <c r="BU266" i="2"/>
  <c r="BV266" i="2"/>
  <c r="BW266" i="2"/>
  <c r="BX266" i="2"/>
  <c r="BY266" i="2"/>
  <c r="BZ266" i="2"/>
  <c r="CA266" i="2"/>
  <c r="CB266" i="2"/>
  <c r="CC266"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BL267" i="2"/>
  <c r="BM267" i="2"/>
  <c r="BN267" i="2"/>
  <c r="BO267" i="2"/>
  <c r="BP267" i="2"/>
  <c r="BQ267" i="2"/>
  <c r="BR267" i="2"/>
  <c r="BS267" i="2"/>
  <c r="BT267" i="2"/>
  <c r="BU267" i="2"/>
  <c r="BV267" i="2"/>
  <c r="BW267" i="2"/>
  <c r="BX267" i="2"/>
  <c r="BY267" i="2"/>
  <c r="BZ267" i="2"/>
  <c r="CA267" i="2"/>
  <c r="CB267" i="2"/>
  <c r="CC267" i="2"/>
  <c r="CD267" i="2"/>
  <c r="T268" i="2"/>
  <c r="U268" i="2"/>
  <c r="V268" i="2"/>
  <c r="W268" i="2"/>
  <c r="X268" i="2"/>
  <c r="Y268" i="2"/>
  <c r="Z268" i="2"/>
  <c r="AA268" i="2"/>
  <c r="AB268" i="2"/>
  <c r="AC268" i="2"/>
  <c r="AD268" i="2"/>
  <c r="AE268" i="2"/>
  <c r="AF268" i="2"/>
  <c r="AG268" i="2"/>
  <c r="AH268" i="2"/>
  <c r="AI268" i="2"/>
  <c r="AJ268" i="2"/>
  <c r="AK268" i="2"/>
  <c r="AL268" i="2"/>
  <c r="AM268" i="2"/>
  <c r="AN268" i="2"/>
  <c r="AO268" i="2"/>
  <c r="AP268" i="2"/>
  <c r="AQ268" i="2"/>
  <c r="AR268" i="2"/>
  <c r="AS268" i="2"/>
  <c r="AT268" i="2"/>
  <c r="AU268" i="2"/>
  <c r="AV268" i="2"/>
  <c r="AW268" i="2"/>
  <c r="AX268" i="2"/>
  <c r="AY268" i="2"/>
  <c r="AZ268" i="2"/>
  <c r="BA268" i="2"/>
  <c r="BB268" i="2"/>
  <c r="BC268" i="2"/>
  <c r="BD268" i="2"/>
  <c r="BE268" i="2"/>
  <c r="BF268" i="2"/>
  <c r="BG268" i="2"/>
  <c r="BH268" i="2"/>
  <c r="BI268" i="2"/>
  <c r="BJ268" i="2"/>
  <c r="BK268" i="2"/>
  <c r="BL268" i="2"/>
  <c r="BM268" i="2"/>
  <c r="BN268" i="2"/>
  <c r="BO268" i="2"/>
  <c r="BP268" i="2"/>
  <c r="BQ268" i="2"/>
  <c r="BR268" i="2"/>
  <c r="BS268" i="2"/>
  <c r="BT268" i="2"/>
  <c r="BU268" i="2"/>
  <c r="BV268" i="2"/>
  <c r="BW268" i="2"/>
  <c r="BX268" i="2"/>
  <c r="BY268" i="2"/>
  <c r="BZ268" i="2"/>
  <c r="CA268" i="2"/>
  <c r="CB268" i="2"/>
  <c r="CC268" i="2"/>
  <c r="CD268" i="2"/>
  <c r="CE268" i="2"/>
  <c r="T269" i="2"/>
  <c r="U269" i="2"/>
  <c r="V269" i="2"/>
  <c r="W269" i="2"/>
  <c r="X269" i="2"/>
  <c r="Y269" i="2"/>
  <c r="Z269" i="2"/>
  <c r="AA269" i="2"/>
  <c r="AB269" i="2"/>
  <c r="AC269" i="2"/>
  <c r="AD269" i="2"/>
  <c r="AE269" i="2"/>
  <c r="AF269" i="2"/>
  <c r="AG269" i="2"/>
  <c r="AH269" i="2"/>
  <c r="AI269" i="2"/>
  <c r="AJ269" i="2"/>
  <c r="AK269" i="2"/>
  <c r="AL269" i="2"/>
  <c r="AM269" i="2"/>
  <c r="AN269" i="2"/>
  <c r="AO269" i="2"/>
  <c r="AP269" i="2"/>
  <c r="AQ269" i="2"/>
  <c r="AR269" i="2"/>
  <c r="AS269" i="2"/>
  <c r="AT269" i="2"/>
  <c r="AU269" i="2"/>
  <c r="AV269" i="2"/>
  <c r="AW269" i="2"/>
  <c r="AX269" i="2"/>
  <c r="AY269" i="2"/>
  <c r="AZ269" i="2"/>
  <c r="BA269" i="2"/>
  <c r="BB269" i="2"/>
  <c r="BC269" i="2"/>
  <c r="BD269" i="2"/>
  <c r="BE269" i="2"/>
  <c r="BF269" i="2"/>
  <c r="BG269" i="2"/>
  <c r="BH269" i="2"/>
  <c r="BI269" i="2"/>
  <c r="BJ269" i="2"/>
  <c r="BK269" i="2"/>
  <c r="BL269" i="2"/>
  <c r="BM269" i="2"/>
  <c r="BN269" i="2"/>
  <c r="BO269" i="2"/>
  <c r="BP269" i="2"/>
  <c r="BQ269" i="2"/>
  <c r="BR269" i="2"/>
  <c r="BS269" i="2"/>
  <c r="BT269" i="2"/>
  <c r="BU269" i="2"/>
  <c r="BV269" i="2"/>
  <c r="BW269" i="2"/>
  <c r="BX269" i="2"/>
  <c r="BY269" i="2"/>
  <c r="BZ269" i="2"/>
  <c r="CA269" i="2"/>
  <c r="CB269" i="2"/>
  <c r="CC269" i="2"/>
  <c r="CD269" i="2"/>
  <c r="CE269" i="2"/>
  <c r="CF269" i="2"/>
  <c r="T270" i="2"/>
  <c r="U270" i="2"/>
  <c r="V270" i="2"/>
  <c r="W270" i="2"/>
  <c r="X270" i="2"/>
  <c r="Y270" i="2"/>
  <c r="Z270" i="2"/>
  <c r="AA270" i="2"/>
  <c r="AB270" i="2"/>
  <c r="AC270" i="2"/>
  <c r="AD270" i="2"/>
  <c r="AE270" i="2"/>
  <c r="AF270" i="2"/>
  <c r="AG270" i="2"/>
  <c r="AH270" i="2"/>
  <c r="AI270" i="2"/>
  <c r="AJ270" i="2"/>
  <c r="AK270" i="2"/>
  <c r="AL270" i="2"/>
  <c r="AM270" i="2"/>
  <c r="AN270" i="2"/>
  <c r="AO270" i="2"/>
  <c r="AP270" i="2"/>
  <c r="AQ270" i="2"/>
  <c r="AR270" i="2"/>
  <c r="AS270" i="2"/>
  <c r="AT270" i="2"/>
  <c r="AU270" i="2"/>
  <c r="AV270" i="2"/>
  <c r="AW270" i="2"/>
  <c r="AX270" i="2"/>
  <c r="AY270" i="2"/>
  <c r="AZ270" i="2"/>
  <c r="BA270" i="2"/>
  <c r="BB270" i="2"/>
  <c r="BC270" i="2"/>
  <c r="BD270" i="2"/>
  <c r="BE270" i="2"/>
  <c r="BF270" i="2"/>
  <c r="BG270" i="2"/>
  <c r="BH270" i="2"/>
  <c r="BI270" i="2"/>
  <c r="BJ270" i="2"/>
  <c r="BK270" i="2"/>
  <c r="BL270" i="2"/>
  <c r="BM270" i="2"/>
  <c r="BN270" i="2"/>
  <c r="BO270" i="2"/>
  <c r="BP270" i="2"/>
  <c r="BQ270" i="2"/>
  <c r="BR270" i="2"/>
  <c r="BS270" i="2"/>
  <c r="BT270" i="2"/>
  <c r="BU270" i="2"/>
  <c r="BV270" i="2"/>
  <c r="BW270" i="2"/>
  <c r="BX270" i="2"/>
  <c r="BY270" i="2"/>
  <c r="BZ270" i="2"/>
  <c r="CA270" i="2"/>
  <c r="CB270" i="2"/>
  <c r="CC270" i="2"/>
  <c r="CD270" i="2"/>
  <c r="CE270" i="2"/>
  <c r="CF270" i="2"/>
  <c r="CG270" i="2"/>
  <c r="T271" i="2"/>
  <c r="U271" i="2"/>
  <c r="V271" i="2"/>
  <c r="W271" i="2"/>
  <c r="X271" i="2"/>
  <c r="Y271" i="2"/>
  <c r="Z271" i="2"/>
  <c r="AA271" i="2"/>
  <c r="AB271" i="2"/>
  <c r="AC271" i="2"/>
  <c r="AD271" i="2"/>
  <c r="AE271" i="2"/>
  <c r="AF271" i="2"/>
  <c r="AG271" i="2"/>
  <c r="AH271" i="2"/>
  <c r="AI271" i="2"/>
  <c r="AJ271" i="2"/>
  <c r="AK271" i="2"/>
  <c r="AL271" i="2"/>
  <c r="AM271" i="2"/>
  <c r="AN271" i="2"/>
  <c r="AO271" i="2"/>
  <c r="AP271" i="2"/>
  <c r="AQ271" i="2"/>
  <c r="AR271" i="2"/>
  <c r="AS271" i="2"/>
  <c r="AT271" i="2"/>
  <c r="AU271" i="2"/>
  <c r="AV271" i="2"/>
  <c r="AW271" i="2"/>
  <c r="AX271" i="2"/>
  <c r="AY271" i="2"/>
  <c r="AZ271" i="2"/>
  <c r="BA271" i="2"/>
  <c r="BB271" i="2"/>
  <c r="BC271" i="2"/>
  <c r="BD271" i="2"/>
  <c r="BE271" i="2"/>
  <c r="BF271" i="2"/>
  <c r="BG271" i="2"/>
  <c r="BH271" i="2"/>
  <c r="BI271" i="2"/>
  <c r="BJ271" i="2"/>
  <c r="BK271" i="2"/>
  <c r="BL271" i="2"/>
  <c r="BM271" i="2"/>
  <c r="BN271" i="2"/>
  <c r="BO271" i="2"/>
  <c r="BP271" i="2"/>
  <c r="BQ271" i="2"/>
  <c r="BR271" i="2"/>
  <c r="BS271" i="2"/>
  <c r="BT271" i="2"/>
  <c r="BU271" i="2"/>
  <c r="BV271" i="2"/>
  <c r="BW271" i="2"/>
  <c r="BX271" i="2"/>
  <c r="BY271" i="2"/>
  <c r="BZ271" i="2"/>
  <c r="CA271" i="2"/>
  <c r="CB271" i="2"/>
  <c r="CC271" i="2"/>
  <c r="CD271" i="2"/>
  <c r="CE271" i="2"/>
  <c r="CF271" i="2"/>
  <c r="CG271" i="2"/>
  <c r="CH271" i="2"/>
  <c r="T272" i="2"/>
  <c r="U272" i="2"/>
  <c r="V272" i="2"/>
  <c r="W272" i="2"/>
  <c r="X272" i="2"/>
  <c r="Y272" i="2"/>
  <c r="Z272" i="2"/>
  <c r="AA272" i="2"/>
  <c r="AB272" i="2"/>
  <c r="AC272" i="2"/>
  <c r="AD272" i="2"/>
  <c r="AE272" i="2"/>
  <c r="AF272" i="2"/>
  <c r="AG272" i="2"/>
  <c r="AH272" i="2"/>
  <c r="AI272" i="2"/>
  <c r="AJ272" i="2"/>
  <c r="AK272" i="2"/>
  <c r="AL272" i="2"/>
  <c r="AM272" i="2"/>
  <c r="AN272" i="2"/>
  <c r="AO272" i="2"/>
  <c r="AP272" i="2"/>
  <c r="AQ272" i="2"/>
  <c r="AR272" i="2"/>
  <c r="AS272" i="2"/>
  <c r="AT272" i="2"/>
  <c r="AU272" i="2"/>
  <c r="AV272" i="2"/>
  <c r="AW272" i="2"/>
  <c r="AX272" i="2"/>
  <c r="AY272" i="2"/>
  <c r="AZ272" i="2"/>
  <c r="BA272" i="2"/>
  <c r="BB272" i="2"/>
  <c r="BC272" i="2"/>
  <c r="BD272" i="2"/>
  <c r="BE272" i="2"/>
  <c r="BF272" i="2"/>
  <c r="BG272" i="2"/>
  <c r="BH272" i="2"/>
  <c r="BI272" i="2"/>
  <c r="BJ272" i="2"/>
  <c r="BK272" i="2"/>
  <c r="BL272" i="2"/>
  <c r="BM272" i="2"/>
  <c r="BN272" i="2"/>
  <c r="BO272" i="2"/>
  <c r="BP272" i="2"/>
  <c r="BQ272" i="2"/>
  <c r="BR272" i="2"/>
  <c r="BS272" i="2"/>
  <c r="BT272" i="2"/>
  <c r="BU272" i="2"/>
  <c r="BV272" i="2"/>
  <c r="BW272" i="2"/>
  <c r="BX272" i="2"/>
  <c r="BY272" i="2"/>
  <c r="BZ272" i="2"/>
  <c r="CA272" i="2"/>
  <c r="CB272" i="2"/>
  <c r="CC272" i="2"/>
  <c r="CD272" i="2"/>
  <c r="CE272" i="2"/>
  <c r="CF272" i="2"/>
  <c r="CG272" i="2"/>
  <c r="CH272" i="2"/>
  <c r="CI272" i="2"/>
  <c r="T273" i="2"/>
  <c r="U273" i="2"/>
  <c r="V273" i="2"/>
  <c r="W273" i="2"/>
  <c r="X273" i="2"/>
  <c r="Y273" i="2"/>
  <c r="Z273" i="2"/>
  <c r="AA273" i="2"/>
  <c r="AB273" i="2"/>
  <c r="AC273" i="2"/>
  <c r="AD273" i="2"/>
  <c r="AE273" i="2"/>
  <c r="AF273" i="2"/>
  <c r="AG273" i="2"/>
  <c r="AH273" i="2"/>
  <c r="AI273" i="2"/>
  <c r="AJ273" i="2"/>
  <c r="AK273" i="2"/>
  <c r="AL273" i="2"/>
  <c r="AM273" i="2"/>
  <c r="AN273" i="2"/>
  <c r="AO273" i="2"/>
  <c r="AP273" i="2"/>
  <c r="AQ273" i="2"/>
  <c r="AR273" i="2"/>
  <c r="AS273" i="2"/>
  <c r="AT273" i="2"/>
  <c r="AU273" i="2"/>
  <c r="AV273" i="2"/>
  <c r="AW273" i="2"/>
  <c r="AX273" i="2"/>
  <c r="AY273" i="2"/>
  <c r="AZ273" i="2"/>
  <c r="BA273" i="2"/>
  <c r="BB273" i="2"/>
  <c r="BC273" i="2"/>
  <c r="BD273" i="2"/>
  <c r="BE273" i="2"/>
  <c r="BF273" i="2"/>
  <c r="BG273" i="2"/>
  <c r="BH273" i="2"/>
  <c r="BI273" i="2"/>
  <c r="BJ273" i="2"/>
  <c r="BK273" i="2"/>
  <c r="BL273" i="2"/>
  <c r="BM273" i="2"/>
  <c r="BN273" i="2"/>
  <c r="BO273" i="2"/>
  <c r="BP273" i="2"/>
  <c r="BQ273" i="2"/>
  <c r="BR273" i="2"/>
  <c r="BS273" i="2"/>
  <c r="BT273" i="2"/>
  <c r="BU273" i="2"/>
  <c r="BV273" i="2"/>
  <c r="BW273" i="2"/>
  <c r="BX273" i="2"/>
  <c r="BY273" i="2"/>
  <c r="BZ273" i="2"/>
  <c r="CA273" i="2"/>
  <c r="CB273" i="2"/>
  <c r="CC273" i="2"/>
  <c r="CD273" i="2"/>
  <c r="CE273" i="2"/>
  <c r="CF273" i="2"/>
  <c r="CG273" i="2"/>
  <c r="CH273" i="2"/>
  <c r="CI273" i="2"/>
  <c r="CJ273" i="2"/>
  <c r="T274" i="2"/>
  <c r="U274" i="2"/>
  <c r="V274" i="2"/>
  <c r="W274" i="2"/>
  <c r="X274" i="2"/>
  <c r="Y274" i="2"/>
  <c r="Z274" i="2"/>
  <c r="AA274" i="2"/>
  <c r="AB274" i="2"/>
  <c r="AC274" i="2"/>
  <c r="AD274" i="2"/>
  <c r="AE274" i="2"/>
  <c r="AF274" i="2"/>
  <c r="AG274" i="2"/>
  <c r="AH274" i="2"/>
  <c r="AI274" i="2"/>
  <c r="AJ274" i="2"/>
  <c r="AK274" i="2"/>
  <c r="AL274" i="2"/>
  <c r="AM274" i="2"/>
  <c r="AN274" i="2"/>
  <c r="AO274" i="2"/>
  <c r="AP274" i="2"/>
  <c r="AQ274" i="2"/>
  <c r="AR274" i="2"/>
  <c r="AS274" i="2"/>
  <c r="AT274" i="2"/>
  <c r="AU274" i="2"/>
  <c r="AV274" i="2"/>
  <c r="AW274" i="2"/>
  <c r="AX274" i="2"/>
  <c r="AY274" i="2"/>
  <c r="AZ274" i="2"/>
  <c r="BA274" i="2"/>
  <c r="BB274" i="2"/>
  <c r="BC274" i="2"/>
  <c r="BD274" i="2"/>
  <c r="BE274" i="2"/>
  <c r="BF274" i="2"/>
  <c r="BG274" i="2"/>
  <c r="BH274" i="2"/>
  <c r="BI274" i="2"/>
  <c r="BJ274" i="2"/>
  <c r="BK274" i="2"/>
  <c r="BL274" i="2"/>
  <c r="BM274" i="2"/>
  <c r="BN274" i="2"/>
  <c r="BO274" i="2"/>
  <c r="BP274" i="2"/>
  <c r="BQ274" i="2"/>
  <c r="BR274" i="2"/>
  <c r="BS274" i="2"/>
  <c r="BT274" i="2"/>
  <c r="BU274" i="2"/>
  <c r="BV274" i="2"/>
  <c r="BW274" i="2"/>
  <c r="BX274" i="2"/>
  <c r="BY274" i="2"/>
  <c r="BZ274" i="2"/>
  <c r="CA274" i="2"/>
  <c r="CB274" i="2"/>
  <c r="CC274" i="2"/>
  <c r="CD274" i="2"/>
  <c r="CE274" i="2"/>
  <c r="CF274" i="2"/>
  <c r="CG274" i="2"/>
  <c r="CH274" i="2"/>
  <c r="CI274" i="2"/>
  <c r="CJ274" i="2"/>
  <c r="CK274" i="2"/>
  <c r="T275" i="2"/>
  <c r="U275" i="2"/>
  <c r="V275" i="2"/>
  <c r="W275" i="2"/>
  <c r="X275" i="2"/>
  <c r="Y275" i="2"/>
  <c r="Z275" i="2"/>
  <c r="AA275" i="2"/>
  <c r="AB275" i="2"/>
  <c r="AC275" i="2"/>
  <c r="AD275" i="2"/>
  <c r="AE275" i="2"/>
  <c r="AF275" i="2"/>
  <c r="AG275" i="2"/>
  <c r="AH275" i="2"/>
  <c r="AI275" i="2"/>
  <c r="AJ275" i="2"/>
  <c r="AK275" i="2"/>
  <c r="AL275" i="2"/>
  <c r="AM275" i="2"/>
  <c r="AN275" i="2"/>
  <c r="AO275" i="2"/>
  <c r="AP275" i="2"/>
  <c r="AQ275" i="2"/>
  <c r="AR275" i="2"/>
  <c r="AS275" i="2"/>
  <c r="AT275" i="2"/>
  <c r="AU275" i="2"/>
  <c r="AV275" i="2"/>
  <c r="AW275" i="2"/>
  <c r="AX275" i="2"/>
  <c r="AY275" i="2"/>
  <c r="AZ275" i="2"/>
  <c r="BA275" i="2"/>
  <c r="BB275" i="2"/>
  <c r="BC275" i="2"/>
  <c r="BD275" i="2"/>
  <c r="BE275" i="2"/>
  <c r="BF275" i="2"/>
  <c r="BG275" i="2"/>
  <c r="BH275" i="2"/>
  <c r="BI275" i="2"/>
  <c r="BJ275" i="2"/>
  <c r="BK275" i="2"/>
  <c r="BL275" i="2"/>
  <c r="BM275" i="2"/>
  <c r="BN275" i="2"/>
  <c r="BO275" i="2"/>
  <c r="BP275" i="2"/>
  <c r="BQ275" i="2"/>
  <c r="BR275" i="2"/>
  <c r="BS275" i="2"/>
  <c r="BT275" i="2"/>
  <c r="BU275" i="2"/>
  <c r="BV275" i="2"/>
  <c r="BW275" i="2"/>
  <c r="BX275" i="2"/>
  <c r="BY275" i="2"/>
  <c r="BZ275" i="2"/>
  <c r="CA275" i="2"/>
  <c r="CB275" i="2"/>
  <c r="CC275" i="2"/>
  <c r="CD275" i="2"/>
  <c r="CE275" i="2"/>
  <c r="CF275" i="2"/>
  <c r="CG275" i="2"/>
  <c r="CH275" i="2"/>
  <c r="CI275" i="2"/>
  <c r="CJ275" i="2"/>
  <c r="CK275" i="2"/>
  <c r="CL275" i="2"/>
  <c r="T276" i="2"/>
  <c r="U276" i="2"/>
  <c r="V276" i="2"/>
  <c r="W276" i="2"/>
  <c r="X276" i="2"/>
  <c r="Y276" i="2"/>
  <c r="Z276" i="2"/>
  <c r="AA276" i="2"/>
  <c r="AB276" i="2"/>
  <c r="AC276" i="2"/>
  <c r="AD276" i="2"/>
  <c r="AE276" i="2"/>
  <c r="AF276" i="2"/>
  <c r="AG276" i="2"/>
  <c r="AH276" i="2"/>
  <c r="AI276" i="2"/>
  <c r="AJ276" i="2"/>
  <c r="AK276" i="2"/>
  <c r="AL276" i="2"/>
  <c r="AM276" i="2"/>
  <c r="AN276" i="2"/>
  <c r="AO276" i="2"/>
  <c r="AP276" i="2"/>
  <c r="AQ276" i="2"/>
  <c r="AR276" i="2"/>
  <c r="AS276" i="2"/>
  <c r="AT276" i="2"/>
  <c r="AU276" i="2"/>
  <c r="AV276" i="2"/>
  <c r="AW276" i="2"/>
  <c r="AX276" i="2"/>
  <c r="AY276" i="2"/>
  <c r="AZ276" i="2"/>
  <c r="BA276" i="2"/>
  <c r="BB276" i="2"/>
  <c r="BC276" i="2"/>
  <c r="BD276" i="2"/>
  <c r="BE276" i="2"/>
  <c r="BF276" i="2"/>
  <c r="BG276" i="2"/>
  <c r="BH276" i="2"/>
  <c r="BI276" i="2"/>
  <c r="BJ276" i="2"/>
  <c r="BK276" i="2"/>
  <c r="BL276" i="2"/>
  <c r="BM276" i="2"/>
  <c r="BN276" i="2"/>
  <c r="BO276" i="2"/>
  <c r="BP276" i="2"/>
  <c r="BQ276" i="2"/>
  <c r="BR276" i="2"/>
  <c r="BS276" i="2"/>
  <c r="BT276" i="2"/>
  <c r="BU276" i="2"/>
  <c r="BV276" i="2"/>
  <c r="BW276" i="2"/>
  <c r="BX276" i="2"/>
  <c r="BY276" i="2"/>
  <c r="BZ276" i="2"/>
  <c r="CA276" i="2"/>
  <c r="CB276" i="2"/>
  <c r="CC276" i="2"/>
  <c r="CD276" i="2"/>
  <c r="CE276" i="2"/>
  <c r="CF276" i="2"/>
  <c r="CG276" i="2"/>
  <c r="CH276" i="2"/>
  <c r="CI276" i="2"/>
  <c r="CJ276" i="2"/>
  <c r="CK276" i="2"/>
  <c r="CL276" i="2"/>
  <c r="CM276" i="2"/>
  <c r="T277" i="2"/>
  <c r="U277" i="2"/>
  <c r="V277" i="2"/>
  <c r="W277" i="2"/>
  <c r="X277" i="2"/>
  <c r="Y277" i="2"/>
  <c r="Z277" i="2"/>
  <c r="AA277" i="2"/>
  <c r="AB277" i="2"/>
  <c r="AC277" i="2"/>
  <c r="AD277" i="2"/>
  <c r="AE277" i="2"/>
  <c r="AF277" i="2"/>
  <c r="AG277" i="2"/>
  <c r="AH277" i="2"/>
  <c r="AI277" i="2"/>
  <c r="AJ277" i="2"/>
  <c r="AK277" i="2"/>
  <c r="AL277" i="2"/>
  <c r="AM277" i="2"/>
  <c r="AN277" i="2"/>
  <c r="AO277" i="2"/>
  <c r="AP277" i="2"/>
  <c r="AQ277" i="2"/>
  <c r="AR277" i="2"/>
  <c r="AS277" i="2"/>
  <c r="AT277" i="2"/>
  <c r="AU277" i="2"/>
  <c r="AV277" i="2"/>
  <c r="AW277" i="2"/>
  <c r="AX277" i="2"/>
  <c r="AY277" i="2"/>
  <c r="AZ277" i="2"/>
  <c r="BA277" i="2"/>
  <c r="BB277" i="2"/>
  <c r="BC277" i="2"/>
  <c r="BD277" i="2"/>
  <c r="BE277" i="2"/>
  <c r="BF277" i="2"/>
  <c r="BG277" i="2"/>
  <c r="BH277" i="2"/>
  <c r="BI277" i="2"/>
  <c r="BJ277" i="2"/>
  <c r="BK277" i="2"/>
  <c r="BL277" i="2"/>
  <c r="BM277" i="2"/>
  <c r="BN277" i="2"/>
  <c r="BO277" i="2"/>
  <c r="BP277" i="2"/>
  <c r="BQ277" i="2"/>
  <c r="BR277" i="2"/>
  <c r="BS277" i="2"/>
  <c r="BT277" i="2"/>
  <c r="BU277" i="2"/>
  <c r="BV277" i="2"/>
  <c r="BW277" i="2"/>
  <c r="BX277" i="2"/>
  <c r="BY277" i="2"/>
  <c r="BZ277" i="2"/>
  <c r="CA277" i="2"/>
  <c r="CB277" i="2"/>
  <c r="CC277" i="2"/>
  <c r="CD277" i="2"/>
  <c r="CE277" i="2"/>
  <c r="CF277" i="2"/>
  <c r="CG277" i="2"/>
  <c r="CH277" i="2"/>
  <c r="CI277" i="2"/>
  <c r="CJ277" i="2"/>
  <c r="CK277" i="2"/>
  <c r="CL277" i="2"/>
  <c r="CM277" i="2"/>
  <c r="CN277" i="2"/>
  <c r="T278" i="2"/>
  <c r="U278" i="2"/>
  <c r="V278" i="2"/>
  <c r="W278" i="2"/>
  <c r="X278" i="2"/>
  <c r="Y278" i="2"/>
  <c r="Z278" i="2"/>
  <c r="AA278" i="2"/>
  <c r="AB278" i="2"/>
  <c r="AC278" i="2"/>
  <c r="AD278" i="2"/>
  <c r="AE278" i="2"/>
  <c r="AF278" i="2"/>
  <c r="AG278" i="2"/>
  <c r="AH278" i="2"/>
  <c r="AI278" i="2"/>
  <c r="AJ278" i="2"/>
  <c r="AK278" i="2"/>
  <c r="AL278" i="2"/>
  <c r="AM278" i="2"/>
  <c r="AN278" i="2"/>
  <c r="AO278" i="2"/>
  <c r="AP278" i="2"/>
  <c r="AQ278" i="2"/>
  <c r="AR278" i="2"/>
  <c r="AS278" i="2"/>
  <c r="AT278" i="2"/>
  <c r="AU278" i="2"/>
  <c r="AV278" i="2"/>
  <c r="AW278" i="2"/>
  <c r="AX278" i="2"/>
  <c r="AY278" i="2"/>
  <c r="AZ278" i="2"/>
  <c r="BA278" i="2"/>
  <c r="BB278" i="2"/>
  <c r="BC278" i="2"/>
  <c r="BD278" i="2"/>
  <c r="BE278" i="2"/>
  <c r="BF278" i="2"/>
  <c r="BG278" i="2"/>
  <c r="BH278" i="2"/>
  <c r="BI278" i="2"/>
  <c r="BJ278" i="2"/>
  <c r="BK278" i="2"/>
  <c r="BL278" i="2"/>
  <c r="BM278" i="2"/>
  <c r="BN278" i="2"/>
  <c r="BO278" i="2"/>
  <c r="BP278" i="2"/>
  <c r="BQ278" i="2"/>
  <c r="BR278" i="2"/>
  <c r="BS278" i="2"/>
  <c r="BT278" i="2"/>
  <c r="BU278" i="2"/>
  <c r="BV278" i="2"/>
  <c r="BW278" i="2"/>
  <c r="BX278" i="2"/>
  <c r="BY278" i="2"/>
  <c r="BZ278" i="2"/>
  <c r="CA278" i="2"/>
  <c r="CB278" i="2"/>
  <c r="CC278" i="2"/>
  <c r="CD278" i="2"/>
  <c r="CE278" i="2"/>
  <c r="CF278" i="2"/>
  <c r="CG278" i="2"/>
  <c r="CH278" i="2"/>
  <c r="CI278" i="2"/>
  <c r="CJ278" i="2"/>
  <c r="CK278" i="2"/>
  <c r="CL278" i="2"/>
  <c r="CM278" i="2"/>
  <c r="CN278" i="2"/>
  <c r="CO278" i="2"/>
  <c r="T279" i="2"/>
  <c r="U279" i="2"/>
  <c r="V279" i="2"/>
  <c r="W279" i="2"/>
  <c r="X279" i="2"/>
  <c r="Y279" i="2"/>
  <c r="Z279" i="2"/>
  <c r="AA279" i="2"/>
  <c r="AB279" i="2"/>
  <c r="AC279" i="2"/>
  <c r="AD279" i="2"/>
  <c r="AE279" i="2"/>
  <c r="AF279" i="2"/>
  <c r="AG279" i="2"/>
  <c r="AH279" i="2"/>
  <c r="AI279" i="2"/>
  <c r="AJ279" i="2"/>
  <c r="AK279" i="2"/>
  <c r="AL279" i="2"/>
  <c r="AM279" i="2"/>
  <c r="AN279" i="2"/>
  <c r="AO279" i="2"/>
  <c r="AP279" i="2"/>
  <c r="AQ279" i="2"/>
  <c r="AR279" i="2"/>
  <c r="AS279" i="2"/>
  <c r="AT279" i="2"/>
  <c r="AU279" i="2"/>
  <c r="AV279" i="2"/>
  <c r="AW279" i="2"/>
  <c r="AX279" i="2"/>
  <c r="AY279" i="2"/>
  <c r="AZ279" i="2"/>
  <c r="BA279" i="2"/>
  <c r="BB279" i="2"/>
  <c r="BC279" i="2"/>
  <c r="BD279" i="2"/>
  <c r="BE279" i="2"/>
  <c r="BF279" i="2"/>
  <c r="BG279" i="2"/>
  <c r="BH279" i="2"/>
  <c r="BI279" i="2"/>
  <c r="BJ279" i="2"/>
  <c r="BK279" i="2"/>
  <c r="BL279" i="2"/>
  <c r="BM279" i="2"/>
  <c r="BN279" i="2"/>
  <c r="BO279" i="2"/>
  <c r="BP279" i="2"/>
  <c r="BQ279" i="2"/>
  <c r="BR279" i="2"/>
  <c r="BS279" i="2"/>
  <c r="BT279" i="2"/>
  <c r="BU279" i="2"/>
  <c r="BV279" i="2"/>
  <c r="BW279" i="2"/>
  <c r="BX279" i="2"/>
  <c r="BY279" i="2"/>
  <c r="BZ279" i="2"/>
  <c r="CA279" i="2"/>
  <c r="CB279" i="2"/>
  <c r="CC279" i="2"/>
  <c r="CD279" i="2"/>
  <c r="CE279" i="2"/>
  <c r="CF279" i="2"/>
  <c r="CG279" i="2"/>
  <c r="CH279" i="2"/>
  <c r="CI279" i="2"/>
  <c r="CJ279" i="2"/>
  <c r="CK279" i="2"/>
  <c r="CL279" i="2"/>
  <c r="CM279" i="2"/>
  <c r="CN279" i="2"/>
  <c r="CO279" i="2"/>
  <c r="CP279" i="2"/>
  <c r="T280" i="2"/>
  <c r="U280" i="2"/>
  <c r="V280" i="2"/>
  <c r="W280" i="2"/>
  <c r="X280" i="2"/>
  <c r="Y280" i="2"/>
  <c r="Z280" i="2"/>
  <c r="AA280" i="2"/>
  <c r="AB280" i="2"/>
  <c r="AC280" i="2"/>
  <c r="AD280" i="2"/>
  <c r="AE280" i="2"/>
  <c r="AF280" i="2"/>
  <c r="AG280" i="2"/>
  <c r="AH280" i="2"/>
  <c r="AI280" i="2"/>
  <c r="AJ280" i="2"/>
  <c r="AK280" i="2"/>
  <c r="AL280" i="2"/>
  <c r="AM280" i="2"/>
  <c r="AN280" i="2"/>
  <c r="AO280" i="2"/>
  <c r="AP280" i="2"/>
  <c r="AQ280" i="2"/>
  <c r="AR280" i="2"/>
  <c r="AS280" i="2"/>
  <c r="AT280" i="2"/>
  <c r="AU280" i="2"/>
  <c r="AV280" i="2"/>
  <c r="AW280" i="2"/>
  <c r="AX280" i="2"/>
  <c r="AY280" i="2"/>
  <c r="AZ280" i="2"/>
  <c r="BA280" i="2"/>
  <c r="BB280" i="2"/>
  <c r="BC280" i="2"/>
  <c r="BD280" i="2"/>
  <c r="BE280" i="2"/>
  <c r="BF280" i="2"/>
  <c r="BG280" i="2"/>
  <c r="BH280" i="2"/>
  <c r="BI280" i="2"/>
  <c r="BJ280" i="2"/>
  <c r="BK280" i="2"/>
  <c r="BL280" i="2"/>
  <c r="BM280" i="2"/>
  <c r="BN280" i="2"/>
  <c r="BO280" i="2"/>
  <c r="BP280" i="2"/>
  <c r="BQ280" i="2"/>
  <c r="BR280" i="2"/>
  <c r="BS280" i="2"/>
  <c r="BT280" i="2"/>
  <c r="BU280" i="2"/>
  <c r="BV280" i="2"/>
  <c r="BW280" i="2"/>
  <c r="BX280" i="2"/>
  <c r="BY280" i="2"/>
  <c r="BZ280" i="2"/>
  <c r="CA280" i="2"/>
  <c r="CB280" i="2"/>
  <c r="CC280" i="2"/>
  <c r="CD280" i="2"/>
  <c r="CE280" i="2"/>
  <c r="CF280" i="2"/>
  <c r="CG280" i="2"/>
  <c r="CH280" i="2"/>
  <c r="CI280" i="2"/>
  <c r="CJ280" i="2"/>
  <c r="CK280" i="2"/>
  <c r="CL280" i="2"/>
  <c r="CM280" i="2"/>
  <c r="CN280" i="2"/>
  <c r="CO280" i="2"/>
  <c r="CP280" i="2"/>
  <c r="CQ280" i="2"/>
  <c r="T281" i="2"/>
  <c r="U281" i="2"/>
  <c r="V281" i="2"/>
  <c r="W281" i="2"/>
  <c r="X281" i="2"/>
  <c r="Y281" i="2"/>
  <c r="Z281" i="2"/>
  <c r="AA281" i="2"/>
  <c r="AB281" i="2"/>
  <c r="AC281" i="2"/>
  <c r="AD281" i="2"/>
  <c r="AE281" i="2"/>
  <c r="AF281" i="2"/>
  <c r="AG281" i="2"/>
  <c r="AH281" i="2"/>
  <c r="AI281" i="2"/>
  <c r="AJ281" i="2"/>
  <c r="AK281" i="2"/>
  <c r="AL281" i="2"/>
  <c r="AM281" i="2"/>
  <c r="AN281" i="2"/>
  <c r="AO281" i="2"/>
  <c r="AP281" i="2"/>
  <c r="AQ281" i="2"/>
  <c r="AR281" i="2"/>
  <c r="AS281" i="2"/>
  <c r="AT281" i="2"/>
  <c r="AU281" i="2"/>
  <c r="AV281" i="2"/>
  <c r="AW281" i="2"/>
  <c r="AX281" i="2"/>
  <c r="AY281" i="2"/>
  <c r="AZ281" i="2"/>
  <c r="BA281" i="2"/>
  <c r="BB281" i="2"/>
  <c r="BC281" i="2"/>
  <c r="BD281" i="2"/>
  <c r="BE281" i="2"/>
  <c r="BF281" i="2"/>
  <c r="BG281" i="2"/>
  <c r="BH281" i="2"/>
  <c r="BI281" i="2"/>
  <c r="BJ281" i="2"/>
  <c r="BK281" i="2"/>
  <c r="BL281" i="2"/>
  <c r="BM281" i="2"/>
  <c r="BN281" i="2"/>
  <c r="BO281" i="2"/>
  <c r="BP281" i="2"/>
  <c r="BQ281" i="2"/>
  <c r="BR281" i="2"/>
  <c r="BS281" i="2"/>
  <c r="BT281" i="2"/>
  <c r="BU281" i="2"/>
  <c r="BV281" i="2"/>
  <c r="BW281" i="2"/>
  <c r="BX281" i="2"/>
  <c r="BY281" i="2"/>
  <c r="BZ281" i="2"/>
  <c r="CA281" i="2"/>
  <c r="CB281" i="2"/>
  <c r="CC281" i="2"/>
  <c r="CD281" i="2"/>
  <c r="CE281" i="2"/>
  <c r="CF281" i="2"/>
  <c r="CG281" i="2"/>
  <c r="CH281" i="2"/>
  <c r="CI281" i="2"/>
  <c r="CJ281" i="2"/>
  <c r="CK281" i="2"/>
  <c r="CL281" i="2"/>
  <c r="CM281" i="2"/>
  <c r="CN281" i="2"/>
  <c r="CO281" i="2"/>
  <c r="CP281" i="2"/>
  <c r="CQ281" i="2"/>
  <c r="CR281" i="2"/>
  <c r="T282" i="2"/>
  <c r="U282" i="2"/>
  <c r="V282" i="2"/>
  <c r="W282" i="2"/>
  <c r="X282" i="2"/>
  <c r="Y282" i="2"/>
  <c r="Z282" i="2"/>
  <c r="AA282" i="2"/>
  <c r="AB282" i="2"/>
  <c r="AC282" i="2"/>
  <c r="AD282" i="2"/>
  <c r="AE282" i="2"/>
  <c r="AF282" i="2"/>
  <c r="AG282" i="2"/>
  <c r="AH282" i="2"/>
  <c r="AI282" i="2"/>
  <c r="AJ282" i="2"/>
  <c r="AK282" i="2"/>
  <c r="AL282" i="2"/>
  <c r="AM282" i="2"/>
  <c r="AN282" i="2"/>
  <c r="AO282" i="2"/>
  <c r="AP282" i="2"/>
  <c r="AQ282" i="2"/>
  <c r="AR282" i="2"/>
  <c r="AS282" i="2"/>
  <c r="AT282" i="2"/>
  <c r="AU282" i="2"/>
  <c r="AV282" i="2"/>
  <c r="AW282" i="2"/>
  <c r="AX282" i="2"/>
  <c r="AY282" i="2"/>
  <c r="AZ282" i="2"/>
  <c r="BA282" i="2"/>
  <c r="BB282" i="2"/>
  <c r="BC282" i="2"/>
  <c r="BD282" i="2"/>
  <c r="BE282" i="2"/>
  <c r="BF282" i="2"/>
  <c r="BG282" i="2"/>
  <c r="BH282" i="2"/>
  <c r="BI282" i="2"/>
  <c r="BJ282" i="2"/>
  <c r="BK282" i="2"/>
  <c r="BL282" i="2"/>
  <c r="BM282" i="2"/>
  <c r="BN282" i="2"/>
  <c r="BO282" i="2"/>
  <c r="BP282" i="2"/>
  <c r="BQ282" i="2"/>
  <c r="BR282" i="2"/>
  <c r="BS282" i="2"/>
  <c r="BT282" i="2"/>
  <c r="BU282" i="2"/>
  <c r="BV282" i="2"/>
  <c r="BW282" i="2"/>
  <c r="BX282" i="2"/>
  <c r="BY282" i="2"/>
  <c r="BZ282" i="2"/>
  <c r="CA282" i="2"/>
  <c r="CB282" i="2"/>
  <c r="CC282" i="2"/>
  <c r="CD282" i="2"/>
  <c r="CE282" i="2"/>
  <c r="CF282" i="2"/>
  <c r="CG282" i="2"/>
  <c r="CH282" i="2"/>
  <c r="CI282" i="2"/>
  <c r="CJ282" i="2"/>
  <c r="CK282" i="2"/>
  <c r="CL282" i="2"/>
  <c r="CM282" i="2"/>
  <c r="CN282" i="2"/>
  <c r="CO282" i="2"/>
  <c r="CP282" i="2"/>
  <c r="CQ282" i="2"/>
  <c r="CR282" i="2"/>
  <c r="CS282" i="2"/>
  <c r="K73" i="16" l="1"/>
  <c r="K82" i="16" s="1"/>
  <c r="K58" i="16" s="1"/>
  <c r="L50" i="16"/>
  <c r="L64" i="16"/>
  <c r="S111" i="2"/>
  <c r="D9" i="14" s="1"/>
  <c r="D27" i="14" s="1"/>
  <c r="T15" i="14"/>
  <c r="U13" i="14" s="1"/>
  <c r="T14" i="9"/>
  <c r="T15" i="9" s="1"/>
  <c r="U12" i="9" s="1"/>
  <c r="T50" i="8"/>
  <c r="T54" i="8" s="1"/>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L73" i="16" l="1"/>
  <c r="L82" i="16" s="1"/>
  <c r="L58" i="16" s="1"/>
  <c r="M50" i="16"/>
  <c r="M64" i="16"/>
  <c r="U111" i="2"/>
  <c r="CR111" i="2"/>
  <c r="AF111" i="2"/>
  <c r="DD111" i="2"/>
  <c r="AR111" i="2"/>
  <c r="DP111" i="2"/>
  <c r="BD111" i="2"/>
  <c r="EB111" i="2"/>
  <c r="BP111" i="2"/>
  <c r="EU111" i="2"/>
  <c r="EE111" i="2"/>
  <c r="DO111" i="2"/>
  <c r="CY111" i="2"/>
  <c r="CI111" i="2"/>
  <c r="BS111" i="2"/>
  <c r="BC111" i="2"/>
  <c r="AM111" i="2"/>
  <c r="W111" i="2"/>
  <c r="EP111" i="2"/>
  <c r="DZ111" i="2"/>
  <c r="DJ111" i="2"/>
  <c r="CT111" i="2"/>
  <c r="CD111" i="2"/>
  <c r="BN111" i="2"/>
  <c r="AX111" i="2"/>
  <c r="AH111" i="2"/>
  <c r="FA111" i="2"/>
  <c r="EK111" i="2"/>
  <c r="DU111" i="2"/>
  <c r="DE111" i="2"/>
  <c r="CO111" i="2"/>
  <c r="BY111" i="2"/>
  <c r="BI111" i="2"/>
  <c r="AS111" i="2"/>
  <c r="AC111" i="2"/>
  <c r="EN111" i="2"/>
  <c r="CB111" i="2"/>
  <c r="EZ111" i="2"/>
  <c r="CN111" i="2"/>
  <c r="AB111" i="2"/>
  <c r="CZ111" i="2"/>
  <c r="AN111" i="2"/>
  <c r="DL111" i="2"/>
  <c r="AZ111" i="2"/>
  <c r="EQ111" i="2"/>
  <c r="EA111" i="2"/>
  <c r="DK111" i="2"/>
  <c r="CU111" i="2"/>
  <c r="CE111" i="2"/>
  <c r="BO111" i="2"/>
  <c r="AY111" i="2"/>
  <c r="AI111" i="2"/>
  <c r="T111" i="2"/>
  <c r="EL111" i="2"/>
  <c r="DV111" i="2"/>
  <c r="DF111" i="2"/>
  <c r="CP111" i="2"/>
  <c r="BZ111" i="2"/>
  <c r="BJ111" i="2"/>
  <c r="AT111" i="2"/>
  <c r="AD111" i="2"/>
  <c r="EW111" i="2"/>
  <c r="EG111" i="2"/>
  <c r="DQ111" i="2"/>
  <c r="DA111" i="2"/>
  <c r="CK111" i="2"/>
  <c r="BU111" i="2"/>
  <c r="BE111" i="2"/>
  <c r="AO111" i="2"/>
  <c r="Y111" i="2"/>
  <c r="DX111" i="2"/>
  <c r="BL111" i="2"/>
  <c r="EJ111" i="2"/>
  <c r="BX111" i="2"/>
  <c r="EV111" i="2"/>
  <c r="CJ111" i="2"/>
  <c r="X111" i="2"/>
  <c r="CV111" i="2"/>
  <c r="AJ111" i="2"/>
  <c r="EM111" i="2"/>
  <c r="DW111" i="2"/>
  <c r="DG111" i="2"/>
  <c r="CQ111" i="2"/>
  <c r="CA111" i="2"/>
  <c r="BK111" i="2"/>
  <c r="DH111" i="2"/>
  <c r="EF111" i="2"/>
  <c r="EY111" i="2"/>
  <c r="CM111" i="2"/>
  <c r="AQ111" i="2"/>
  <c r="ET111" i="2"/>
  <c r="DN111" i="2"/>
  <c r="CH111" i="2"/>
  <c r="BB111" i="2"/>
  <c r="V111" i="2"/>
  <c r="DY111" i="2"/>
  <c r="CS111" i="2"/>
  <c r="BM111" i="2"/>
  <c r="AG111" i="2"/>
  <c r="AV111" i="2"/>
  <c r="BT111" i="2"/>
  <c r="EI111" i="2"/>
  <c r="BW111" i="2"/>
  <c r="AE111" i="2"/>
  <c r="EH111" i="2"/>
  <c r="DB111" i="2"/>
  <c r="BV111" i="2"/>
  <c r="AP111" i="2"/>
  <c r="ES111" i="2"/>
  <c r="DM111" i="2"/>
  <c r="CG111" i="2"/>
  <c r="BA111" i="2"/>
  <c r="DT111" i="2"/>
  <c r="ER111" i="2"/>
  <c r="DS111" i="2"/>
  <c r="BG111" i="2"/>
  <c r="AA111" i="2"/>
  <c r="ED111" i="2"/>
  <c r="CX111" i="2"/>
  <c r="BR111" i="2"/>
  <c r="AL111" i="2"/>
  <c r="EO111" i="2"/>
  <c r="DI111" i="2"/>
  <c r="CC111" i="2"/>
  <c r="AW111" i="2"/>
  <c r="BH111" i="2"/>
  <c r="CF111" i="2"/>
  <c r="DC111" i="2"/>
  <c r="AU111" i="2"/>
  <c r="EX111" i="2"/>
  <c r="DR111" i="2"/>
  <c r="CL111" i="2"/>
  <c r="BF111" i="2"/>
  <c r="Z111" i="2"/>
  <c r="EC111" i="2"/>
  <c r="CW111" i="2"/>
  <c r="BQ111" i="2"/>
  <c r="AK111" i="2"/>
  <c r="U28" i="14"/>
  <c r="B192" i="2"/>
  <c r="B5" i="11" s="1"/>
  <c r="M73" i="16" l="1"/>
  <c r="M82" i="16" s="1"/>
  <c r="M58" i="16" s="1"/>
  <c r="N64" i="16"/>
  <c r="N50" i="16"/>
  <c r="Q103" i="2"/>
  <c r="U14" i="9"/>
  <c r="U15" i="9" s="1"/>
  <c r="V12" i="9" s="1"/>
  <c r="U15" i="14"/>
  <c r="V13" i="14" s="1"/>
  <c r="N73" i="16" l="1"/>
  <c r="N82" i="16" s="1"/>
  <c r="N58" i="16" s="1"/>
  <c r="O50" i="16"/>
  <c r="O64" i="16"/>
  <c r="U50" i="8"/>
  <c r="U54" i="8" s="1"/>
  <c r="V28" i="14"/>
  <c r="T24" i="2"/>
  <c r="U24" i="2"/>
  <c r="V24" i="2"/>
  <c r="W24" i="2"/>
  <c r="X24" i="2"/>
  <c r="Y24" i="2"/>
  <c r="T25" i="2"/>
  <c r="U25" i="2"/>
  <c r="V25" i="2"/>
  <c r="W25" i="2"/>
  <c r="X25" i="2"/>
  <c r="Y25" i="2"/>
  <c r="Z25" i="2"/>
  <c r="T26" i="2"/>
  <c r="U26" i="2"/>
  <c r="V26" i="2"/>
  <c r="W26" i="2"/>
  <c r="X26" i="2"/>
  <c r="Y26" i="2"/>
  <c r="Z26" i="2"/>
  <c r="AA26" i="2"/>
  <c r="T27" i="2"/>
  <c r="U27" i="2"/>
  <c r="V27" i="2"/>
  <c r="W27" i="2"/>
  <c r="X27" i="2"/>
  <c r="Y27" i="2"/>
  <c r="Z27" i="2"/>
  <c r="AA27" i="2"/>
  <c r="AB27" i="2"/>
  <c r="T28" i="2"/>
  <c r="U28" i="2"/>
  <c r="V28" i="2"/>
  <c r="W28" i="2"/>
  <c r="X28" i="2"/>
  <c r="Y28" i="2"/>
  <c r="Z28" i="2"/>
  <c r="AA28" i="2"/>
  <c r="AB28" i="2"/>
  <c r="AC28" i="2"/>
  <c r="T29" i="2"/>
  <c r="U29" i="2"/>
  <c r="V29" i="2"/>
  <c r="W29" i="2"/>
  <c r="X29" i="2"/>
  <c r="Y29" i="2"/>
  <c r="Z29" i="2"/>
  <c r="AA29" i="2"/>
  <c r="AB29" i="2"/>
  <c r="AC29" i="2"/>
  <c r="AD29" i="2"/>
  <c r="T30" i="2"/>
  <c r="U30" i="2"/>
  <c r="V30" i="2"/>
  <c r="W30" i="2"/>
  <c r="X30" i="2"/>
  <c r="Y30" i="2"/>
  <c r="Z30" i="2"/>
  <c r="AA30" i="2"/>
  <c r="AB30" i="2"/>
  <c r="AC30" i="2"/>
  <c r="AD30" i="2"/>
  <c r="AE30" i="2"/>
  <c r="T31" i="2"/>
  <c r="U31" i="2"/>
  <c r="V31" i="2"/>
  <c r="W31" i="2"/>
  <c r="X31" i="2"/>
  <c r="Y31" i="2"/>
  <c r="Z31" i="2"/>
  <c r="AA31" i="2"/>
  <c r="AB31" i="2"/>
  <c r="AC31" i="2"/>
  <c r="AD31" i="2"/>
  <c r="AE31" i="2"/>
  <c r="AF31" i="2"/>
  <c r="T32" i="2"/>
  <c r="U32" i="2"/>
  <c r="V32" i="2"/>
  <c r="W32" i="2"/>
  <c r="X32" i="2"/>
  <c r="Y32" i="2"/>
  <c r="Z32" i="2"/>
  <c r="AA32" i="2"/>
  <c r="AB32" i="2"/>
  <c r="AC32" i="2"/>
  <c r="AD32" i="2"/>
  <c r="AE32" i="2"/>
  <c r="AF32" i="2"/>
  <c r="AG32" i="2"/>
  <c r="T33" i="2"/>
  <c r="U33" i="2"/>
  <c r="V33" i="2"/>
  <c r="W33" i="2"/>
  <c r="X33" i="2"/>
  <c r="Y33" i="2"/>
  <c r="Z33" i="2"/>
  <c r="AA33" i="2"/>
  <c r="AB33" i="2"/>
  <c r="AC33" i="2"/>
  <c r="AD33" i="2"/>
  <c r="AE33" i="2"/>
  <c r="AF33" i="2"/>
  <c r="AG33" i="2"/>
  <c r="AH33" i="2"/>
  <c r="T34" i="2"/>
  <c r="U34" i="2"/>
  <c r="V34" i="2"/>
  <c r="W34" i="2"/>
  <c r="X34" i="2"/>
  <c r="Y34" i="2"/>
  <c r="Z34" i="2"/>
  <c r="AA34" i="2"/>
  <c r="AB34" i="2"/>
  <c r="AC34" i="2"/>
  <c r="AD34" i="2"/>
  <c r="AE34" i="2"/>
  <c r="AF34" i="2"/>
  <c r="AG34" i="2"/>
  <c r="AH34" i="2"/>
  <c r="AI34" i="2"/>
  <c r="T35" i="2"/>
  <c r="U35" i="2"/>
  <c r="V35" i="2"/>
  <c r="W35" i="2"/>
  <c r="X35" i="2"/>
  <c r="Y35" i="2"/>
  <c r="Z35" i="2"/>
  <c r="AA35" i="2"/>
  <c r="AB35" i="2"/>
  <c r="AC35" i="2"/>
  <c r="AD35" i="2"/>
  <c r="AE35" i="2"/>
  <c r="AF35" i="2"/>
  <c r="AG35" i="2"/>
  <c r="AH35" i="2"/>
  <c r="AI35" i="2"/>
  <c r="AJ35" i="2"/>
  <c r="T36" i="2"/>
  <c r="U36" i="2"/>
  <c r="V36" i="2"/>
  <c r="W36" i="2"/>
  <c r="X36" i="2"/>
  <c r="Y36" i="2"/>
  <c r="Z36" i="2"/>
  <c r="AA36" i="2"/>
  <c r="AB36" i="2"/>
  <c r="AC36" i="2"/>
  <c r="AD36" i="2"/>
  <c r="AE36" i="2"/>
  <c r="AF36" i="2"/>
  <c r="AG36" i="2"/>
  <c r="AH36" i="2"/>
  <c r="AI36" i="2"/>
  <c r="AJ36" i="2"/>
  <c r="AK36" i="2"/>
  <c r="T37" i="2"/>
  <c r="U37" i="2"/>
  <c r="V37" i="2"/>
  <c r="W37" i="2"/>
  <c r="X37" i="2"/>
  <c r="Y37" i="2"/>
  <c r="Z37" i="2"/>
  <c r="AA37" i="2"/>
  <c r="AB37" i="2"/>
  <c r="AC37" i="2"/>
  <c r="AD37" i="2"/>
  <c r="AE37" i="2"/>
  <c r="AF37" i="2"/>
  <c r="AG37" i="2"/>
  <c r="AH37" i="2"/>
  <c r="AI37" i="2"/>
  <c r="AJ37" i="2"/>
  <c r="AK37" i="2"/>
  <c r="AL37" i="2"/>
  <c r="T38" i="2"/>
  <c r="U38" i="2"/>
  <c r="V38" i="2"/>
  <c r="W38" i="2"/>
  <c r="X38" i="2"/>
  <c r="Y38" i="2"/>
  <c r="Z38" i="2"/>
  <c r="AA38" i="2"/>
  <c r="AB38" i="2"/>
  <c r="AC38" i="2"/>
  <c r="AD38" i="2"/>
  <c r="AE38" i="2"/>
  <c r="AF38" i="2"/>
  <c r="AG38" i="2"/>
  <c r="AH38" i="2"/>
  <c r="AI38" i="2"/>
  <c r="AJ38" i="2"/>
  <c r="AK38" i="2"/>
  <c r="AL38" i="2"/>
  <c r="AM38" i="2"/>
  <c r="T39" i="2"/>
  <c r="U39" i="2"/>
  <c r="V39" i="2"/>
  <c r="W39" i="2"/>
  <c r="X39" i="2"/>
  <c r="Y39" i="2"/>
  <c r="Z39" i="2"/>
  <c r="AA39" i="2"/>
  <c r="AB39" i="2"/>
  <c r="AC39" i="2"/>
  <c r="AD39" i="2"/>
  <c r="AE39" i="2"/>
  <c r="AF39" i="2"/>
  <c r="AG39" i="2"/>
  <c r="AH39" i="2"/>
  <c r="AI39" i="2"/>
  <c r="AJ39" i="2"/>
  <c r="AK39" i="2"/>
  <c r="AL39" i="2"/>
  <c r="AM39" i="2"/>
  <c r="AN39" i="2"/>
  <c r="T40" i="2"/>
  <c r="U40" i="2"/>
  <c r="V40" i="2"/>
  <c r="W40" i="2"/>
  <c r="X40" i="2"/>
  <c r="Y40" i="2"/>
  <c r="Z40" i="2"/>
  <c r="AA40" i="2"/>
  <c r="AB40" i="2"/>
  <c r="AC40" i="2"/>
  <c r="AD40" i="2"/>
  <c r="AE40" i="2"/>
  <c r="AF40" i="2"/>
  <c r="AG40" i="2"/>
  <c r="AH40" i="2"/>
  <c r="AI40" i="2"/>
  <c r="AJ40" i="2"/>
  <c r="AK40" i="2"/>
  <c r="AL40" i="2"/>
  <c r="AM40" i="2"/>
  <c r="AN40" i="2"/>
  <c r="AO40" i="2"/>
  <c r="T41" i="2"/>
  <c r="U41" i="2"/>
  <c r="V41" i="2"/>
  <c r="W41" i="2"/>
  <c r="X41" i="2"/>
  <c r="Y41" i="2"/>
  <c r="Z41" i="2"/>
  <c r="AA41" i="2"/>
  <c r="AB41" i="2"/>
  <c r="AC41" i="2"/>
  <c r="AD41" i="2"/>
  <c r="AE41" i="2"/>
  <c r="AF41" i="2"/>
  <c r="AG41" i="2"/>
  <c r="AH41" i="2"/>
  <c r="AI41" i="2"/>
  <c r="AJ41" i="2"/>
  <c r="AK41" i="2"/>
  <c r="AL41" i="2"/>
  <c r="AM41" i="2"/>
  <c r="AN41" i="2"/>
  <c r="AO41" i="2"/>
  <c r="AP41" i="2"/>
  <c r="T42" i="2"/>
  <c r="U42" i="2"/>
  <c r="V42" i="2"/>
  <c r="W42" i="2"/>
  <c r="X42" i="2"/>
  <c r="Y42" i="2"/>
  <c r="Z42" i="2"/>
  <c r="AA42" i="2"/>
  <c r="AB42" i="2"/>
  <c r="AC42" i="2"/>
  <c r="AD42" i="2"/>
  <c r="AE42" i="2"/>
  <c r="AF42" i="2"/>
  <c r="AG42" i="2"/>
  <c r="AH42" i="2"/>
  <c r="AI42" i="2"/>
  <c r="AJ42" i="2"/>
  <c r="AK42" i="2"/>
  <c r="AL42" i="2"/>
  <c r="AM42" i="2"/>
  <c r="AN42" i="2"/>
  <c r="AO42" i="2"/>
  <c r="AP42" i="2"/>
  <c r="AQ42" i="2"/>
  <c r="T43" i="2"/>
  <c r="U43" i="2"/>
  <c r="V43" i="2"/>
  <c r="W43" i="2"/>
  <c r="X43" i="2"/>
  <c r="Y43" i="2"/>
  <c r="Z43" i="2"/>
  <c r="AA43" i="2"/>
  <c r="AB43" i="2"/>
  <c r="AC43" i="2"/>
  <c r="AD43" i="2"/>
  <c r="AE43" i="2"/>
  <c r="AF43" i="2"/>
  <c r="AG43" i="2"/>
  <c r="AH43" i="2"/>
  <c r="AI43" i="2"/>
  <c r="AJ43" i="2"/>
  <c r="AK43" i="2"/>
  <c r="AL43" i="2"/>
  <c r="AM43" i="2"/>
  <c r="AN43" i="2"/>
  <c r="AO43" i="2"/>
  <c r="AP43" i="2"/>
  <c r="AQ43" i="2"/>
  <c r="AR43"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BJ64" i="2"/>
  <c r="BK64" i="2"/>
  <c r="BL64" i="2"/>
  <c r="BM64"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BJ68" i="2"/>
  <c r="BK68" i="2"/>
  <c r="BL68" i="2"/>
  <c r="BM68" i="2"/>
  <c r="BN68" i="2"/>
  <c r="BO68" i="2"/>
  <c r="BP68" i="2"/>
  <c r="BQ68"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BJ70" i="2"/>
  <c r="BK70" i="2"/>
  <c r="BL70" i="2"/>
  <c r="BM70" i="2"/>
  <c r="BN70" i="2"/>
  <c r="BO70" i="2"/>
  <c r="BP70" i="2"/>
  <c r="BQ70" i="2"/>
  <c r="BR70" i="2"/>
  <c r="BS70"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BE72" i="2"/>
  <c r="BF72" i="2"/>
  <c r="BG72" i="2"/>
  <c r="BH72" i="2"/>
  <c r="BI72" i="2"/>
  <c r="BJ72" i="2"/>
  <c r="BK72" i="2"/>
  <c r="BL72" i="2"/>
  <c r="BM72" i="2"/>
  <c r="BN72" i="2"/>
  <c r="BO72" i="2"/>
  <c r="BP72" i="2"/>
  <c r="BQ72" i="2"/>
  <c r="BR72" i="2"/>
  <c r="BS72" i="2"/>
  <c r="BT72" i="2"/>
  <c r="BU72"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AZ73" i="2"/>
  <c r="BA73" i="2"/>
  <c r="BB73" i="2"/>
  <c r="BC73" i="2"/>
  <c r="BD73" i="2"/>
  <c r="BE73" i="2"/>
  <c r="BF73" i="2"/>
  <c r="BG73" i="2"/>
  <c r="BH73" i="2"/>
  <c r="BI73" i="2"/>
  <c r="BJ73" i="2"/>
  <c r="BK73" i="2"/>
  <c r="BL73" i="2"/>
  <c r="BM73" i="2"/>
  <c r="BN73" i="2"/>
  <c r="BO73" i="2"/>
  <c r="BP73" i="2"/>
  <c r="BQ73" i="2"/>
  <c r="BR73" i="2"/>
  <c r="BS73" i="2"/>
  <c r="BT73" i="2"/>
  <c r="BU73" i="2"/>
  <c r="BV73"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AZ74" i="2"/>
  <c r="BA74" i="2"/>
  <c r="BB74" i="2"/>
  <c r="BC74" i="2"/>
  <c r="BD74" i="2"/>
  <c r="BE74" i="2"/>
  <c r="BF74" i="2"/>
  <c r="BG74" i="2"/>
  <c r="BH74" i="2"/>
  <c r="BI74" i="2"/>
  <c r="BJ74" i="2"/>
  <c r="BK74" i="2"/>
  <c r="BL74" i="2"/>
  <c r="BM74" i="2"/>
  <c r="BN74" i="2"/>
  <c r="BO74" i="2"/>
  <c r="BP74" i="2"/>
  <c r="BQ74" i="2"/>
  <c r="BR74" i="2"/>
  <c r="BS74" i="2"/>
  <c r="BT74" i="2"/>
  <c r="BU74" i="2"/>
  <c r="BV74" i="2"/>
  <c r="BW74"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AT75" i="2"/>
  <c r="AU75" i="2"/>
  <c r="AV75" i="2"/>
  <c r="AW75" i="2"/>
  <c r="AX75" i="2"/>
  <c r="AY75" i="2"/>
  <c r="AZ75" i="2"/>
  <c r="BA75" i="2"/>
  <c r="BB75" i="2"/>
  <c r="BC75" i="2"/>
  <c r="BD75" i="2"/>
  <c r="BE75" i="2"/>
  <c r="BF75" i="2"/>
  <c r="BG75" i="2"/>
  <c r="BH75" i="2"/>
  <c r="BI75" i="2"/>
  <c r="BJ75" i="2"/>
  <c r="BK75" i="2"/>
  <c r="BL75" i="2"/>
  <c r="BM75" i="2"/>
  <c r="BN75" i="2"/>
  <c r="BO75" i="2"/>
  <c r="BP75" i="2"/>
  <c r="BQ75" i="2"/>
  <c r="BR75" i="2"/>
  <c r="BS75" i="2"/>
  <c r="BT75" i="2"/>
  <c r="BU75" i="2"/>
  <c r="BV75" i="2"/>
  <c r="BW75" i="2"/>
  <c r="BX75" i="2"/>
  <c r="T76" i="2"/>
  <c r="U76" i="2"/>
  <c r="V76" i="2"/>
  <c r="W76" i="2"/>
  <c r="X76" i="2"/>
  <c r="Y76" i="2"/>
  <c r="Z76" i="2"/>
  <c r="AA76" i="2"/>
  <c r="AB76" i="2"/>
  <c r="AC76" i="2"/>
  <c r="AD76" i="2"/>
  <c r="AE76" i="2"/>
  <c r="AF76" i="2"/>
  <c r="AG76" i="2"/>
  <c r="AH76" i="2"/>
  <c r="AI76" i="2"/>
  <c r="AJ76" i="2"/>
  <c r="AK76" i="2"/>
  <c r="AL76" i="2"/>
  <c r="AM76" i="2"/>
  <c r="AN76" i="2"/>
  <c r="AO76" i="2"/>
  <c r="AP76" i="2"/>
  <c r="AQ76" i="2"/>
  <c r="AR76" i="2"/>
  <c r="AS76" i="2"/>
  <c r="AT76" i="2"/>
  <c r="AU76" i="2"/>
  <c r="AV76" i="2"/>
  <c r="AW76" i="2"/>
  <c r="AX76" i="2"/>
  <c r="AY76" i="2"/>
  <c r="AZ76" i="2"/>
  <c r="BA76" i="2"/>
  <c r="BB76" i="2"/>
  <c r="BC76" i="2"/>
  <c r="BD76" i="2"/>
  <c r="BE76" i="2"/>
  <c r="BF76" i="2"/>
  <c r="BG76" i="2"/>
  <c r="BH76" i="2"/>
  <c r="BI76" i="2"/>
  <c r="BJ76" i="2"/>
  <c r="BK76" i="2"/>
  <c r="BL76" i="2"/>
  <c r="BM76" i="2"/>
  <c r="BN76" i="2"/>
  <c r="BO76" i="2"/>
  <c r="BP76" i="2"/>
  <c r="BQ76" i="2"/>
  <c r="BR76" i="2"/>
  <c r="BS76" i="2"/>
  <c r="BT76" i="2"/>
  <c r="BU76" i="2"/>
  <c r="BV76" i="2"/>
  <c r="BW76" i="2"/>
  <c r="BX76" i="2"/>
  <c r="BY76"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BR77" i="2"/>
  <c r="BS77" i="2"/>
  <c r="BT77" i="2"/>
  <c r="BU77" i="2"/>
  <c r="BV77" i="2"/>
  <c r="BW77" i="2"/>
  <c r="BX77" i="2"/>
  <c r="BY77" i="2"/>
  <c r="BZ77"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AZ78" i="2"/>
  <c r="BA78" i="2"/>
  <c r="BB78" i="2"/>
  <c r="BC78" i="2"/>
  <c r="BD78" i="2"/>
  <c r="BE78" i="2"/>
  <c r="BF78" i="2"/>
  <c r="BG78" i="2"/>
  <c r="BH78" i="2"/>
  <c r="BI78" i="2"/>
  <c r="BJ78" i="2"/>
  <c r="BK78" i="2"/>
  <c r="BL78" i="2"/>
  <c r="BM78" i="2"/>
  <c r="BN78" i="2"/>
  <c r="BO78" i="2"/>
  <c r="BP78" i="2"/>
  <c r="BQ78" i="2"/>
  <c r="BR78" i="2"/>
  <c r="BS78" i="2"/>
  <c r="BT78" i="2"/>
  <c r="BU78" i="2"/>
  <c r="BV78" i="2"/>
  <c r="BW78" i="2"/>
  <c r="BX78" i="2"/>
  <c r="BY78" i="2"/>
  <c r="BZ78" i="2"/>
  <c r="CA78" i="2"/>
  <c r="T79" i="2"/>
  <c r="U79" i="2"/>
  <c r="V79" i="2"/>
  <c r="W79" i="2"/>
  <c r="X79" i="2"/>
  <c r="Y79" i="2"/>
  <c r="Z79" i="2"/>
  <c r="AA79" i="2"/>
  <c r="AB79" i="2"/>
  <c r="AC79" i="2"/>
  <c r="AD79" i="2"/>
  <c r="AE79" i="2"/>
  <c r="AF79" i="2"/>
  <c r="AG79" i="2"/>
  <c r="AH79" i="2"/>
  <c r="AI79" i="2"/>
  <c r="AJ79" i="2"/>
  <c r="AK79" i="2"/>
  <c r="AL79" i="2"/>
  <c r="AM79" i="2"/>
  <c r="AN79" i="2"/>
  <c r="AO79" i="2"/>
  <c r="AP79" i="2"/>
  <c r="AQ79" i="2"/>
  <c r="AR79" i="2"/>
  <c r="AS79" i="2"/>
  <c r="AT79" i="2"/>
  <c r="AU79" i="2"/>
  <c r="AV79" i="2"/>
  <c r="AW79" i="2"/>
  <c r="AX79" i="2"/>
  <c r="AY79" i="2"/>
  <c r="AZ79" i="2"/>
  <c r="BA79" i="2"/>
  <c r="BB79" i="2"/>
  <c r="BC79" i="2"/>
  <c r="BD79" i="2"/>
  <c r="BE79" i="2"/>
  <c r="BF79" i="2"/>
  <c r="BG79" i="2"/>
  <c r="BH79" i="2"/>
  <c r="BI79" i="2"/>
  <c r="BJ79" i="2"/>
  <c r="BK79" i="2"/>
  <c r="BL79" i="2"/>
  <c r="BM79" i="2"/>
  <c r="BN79" i="2"/>
  <c r="BO79" i="2"/>
  <c r="BP79" i="2"/>
  <c r="BQ79" i="2"/>
  <c r="BR79" i="2"/>
  <c r="BS79" i="2"/>
  <c r="BT79" i="2"/>
  <c r="BU79" i="2"/>
  <c r="BV79" i="2"/>
  <c r="BW79" i="2"/>
  <c r="BX79" i="2"/>
  <c r="BY79" i="2"/>
  <c r="BZ79" i="2"/>
  <c r="CA79" i="2"/>
  <c r="CB79"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BR80" i="2"/>
  <c r="BS80" i="2"/>
  <c r="BT80" i="2"/>
  <c r="BU80" i="2"/>
  <c r="BV80" i="2"/>
  <c r="BW80" i="2"/>
  <c r="BX80" i="2"/>
  <c r="BY80" i="2"/>
  <c r="BZ80" i="2"/>
  <c r="CA80" i="2"/>
  <c r="CB80" i="2"/>
  <c r="CC80" i="2"/>
  <c r="T81" i="2"/>
  <c r="U81" i="2"/>
  <c r="V81" i="2"/>
  <c r="W81" i="2"/>
  <c r="X81" i="2"/>
  <c r="Y81" i="2"/>
  <c r="Z81" i="2"/>
  <c r="AA81" i="2"/>
  <c r="AB81" i="2"/>
  <c r="AC81" i="2"/>
  <c r="AD81" i="2"/>
  <c r="AE81" i="2"/>
  <c r="AF81" i="2"/>
  <c r="AG81" i="2"/>
  <c r="AH81" i="2"/>
  <c r="AI81" i="2"/>
  <c r="AJ81" i="2"/>
  <c r="AK81" i="2"/>
  <c r="AL81" i="2"/>
  <c r="AM81" i="2"/>
  <c r="AN81" i="2"/>
  <c r="AO81" i="2"/>
  <c r="AP81" i="2"/>
  <c r="AQ81" i="2"/>
  <c r="AR81" i="2"/>
  <c r="AS81" i="2"/>
  <c r="AT81" i="2"/>
  <c r="AU81" i="2"/>
  <c r="AV81" i="2"/>
  <c r="AW81" i="2"/>
  <c r="AX81" i="2"/>
  <c r="AY81" i="2"/>
  <c r="AZ81" i="2"/>
  <c r="BA81" i="2"/>
  <c r="BB81" i="2"/>
  <c r="BC81" i="2"/>
  <c r="BD81" i="2"/>
  <c r="BE81" i="2"/>
  <c r="BF81" i="2"/>
  <c r="BG81" i="2"/>
  <c r="BH81" i="2"/>
  <c r="BI81" i="2"/>
  <c r="BJ81" i="2"/>
  <c r="BK81" i="2"/>
  <c r="BL81" i="2"/>
  <c r="BM81" i="2"/>
  <c r="BN81" i="2"/>
  <c r="BO81" i="2"/>
  <c r="BP81" i="2"/>
  <c r="BQ81" i="2"/>
  <c r="BR81" i="2"/>
  <c r="BS81" i="2"/>
  <c r="BT81" i="2"/>
  <c r="BU81" i="2"/>
  <c r="BV81" i="2"/>
  <c r="BW81" i="2"/>
  <c r="BX81" i="2"/>
  <c r="BY81" i="2"/>
  <c r="BZ81" i="2"/>
  <c r="CA81" i="2"/>
  <c r="CB81" i="2"/>
  <c r="CC81" i="2"/>
  <c r="CD81" i="2"/>
  <c r="T82" i="2"/>
  <c r="U82" i="2"/>
  <c r="V82" i="2"/>
  <c r="W82" i="2"/>
  <c r="X82" i="2"/>
  <c r="Y82" i="2"/>
  <c r="Z82" i="2"/>
  <c r="AA82" i="2"/>
  <c r="AB82" i="2"/>
  <c r="AC82" i="2"/>
  <c r="AD82" i="2"/>
  <c r="AE82" i="2"/>
  <c r="AF82" i="2"/>
  <c r="AG82" i="2"/>
  <c r="AH82" i="2"/>
  <c r="AI82" i="2"/>
  <c r="AJ82" i="2"/>
  <c r="AK82" i="2"/>
  <c r="AL82" i="2"/>
  <c r="AM82" i="2"/>
  <c r="AN82" i="2"/>
  <c r="AO82" i="2"/>
  <c r="AP82" i="2"/>
  <c r="AQ82" i="2"/>
  <c r="AR82" i="2"/>
  <c r="AS82" i="2"/>
  <c r="AT82" i="2"/>
  <c r="AU82" i="2"/>
  <c r="AV82" i="2"/>
  <c r="AW82" i="2"/>
  <c r="AX82" i="2"/>
  <c r="AY82" i="2"/>
  <c r="AZ82" i="2"/>
  <c r="BA82" i="2"/>
  <c r="BB82" i="2"/>
  <c r="BC82" i="2"/>
  <c r="BD82" i="2"/>
  <c r="BE82" i="2"/>
  <c r="BF82" i="2"/>
  <c r="BG82" i="2"/>
  <c r="BH82" i="2"/>
  <c r="BI82" i="2"/>
  <c r="BJ82" i="2"/>
  <c r="BK82" i="2"/>
  <c r="BL82" i="2"/>
  <c r="BM82" i="2"/>
  <c r="BN82" i="2"/>
  <c r="BO82" i="2"/>
  <c r="BP82" i="2"/>
  <c r="BQ82" i="2"/>
  <c r="BR82" i="2"/>
  <c r="BS82" i="2"/>
  <c r="BT82" i="2"/>
  <c r="BU82" i="2"/>
  <c r="BV82" i="2"/>
  <c r="BW82" i="2"/>
  <c r="BX82" i="2"/>
  <c r="BY82" i="2"/>
  <c r="BZ82" i="2"/>
  <c r="CA82" i="2"/>
  <c r="CB82" i="2"/>
  <c r="CC82" i="2"/>
  <c r="CD82" i="2"/>
  <c r="CE82" i="2"/>
  <c r="T83" i="2"/>
  <c r="U83" i="2"/>
  <c r="V83" i="2"/>
  <c r="W83" i="2"/>
  <c r="X83" i="2"/>
  <c r="Y83" i="2"/>
  <c r="Z83" i="2"/>
  <c r="AA83" i="2"/>
  <c r="AB83" i="2"/>
  <c r="AC83" i="2"/>
  <c r="AD83" i="2"/>
  <c r="AE83" i="2"/>
  <c r="AF83" i="2"/>
  <c r="AG83" i="2"/>
  <c r="AH83" i="2"/>
  <c r="AI83" i="2"/>
  <c r="AJ83" i="2"/>
  <c r="AK83" i="2"/>
  <c r="AL83" i="2"/>
  <c r="AM83" i="2"/>
  <c r="AN83" i="2"/>
  <c r="AO83" i="2"/>
  <c r="AP83" i="2"/>
  <c r="AQ83" i="2"/>
  <c r="AR83" i="2"/>
  <c r="AS83" i="2"/>
  <c r="AT83" i="2"/>
  <c r="AU83" i="2"/>
  <c r="AV83" i="2"/>
  <c r="AW83" i="2"/>
  <c r="AX83" i="2"/>
  <c r="AY83" i="2"/>
  <c r="AZ83" i="2"/>
  <c r="BA83" i="2"/>
  <c r="BB83" i="2"/>
  <c r="BC83" i="2"/>
  <c r="BD83" i="2"/>
  <c r="BE83" i="2"/>
  <c r="BF83" i="2"/>
  <c r="BG83" i="2"/>
  <c r="BH83" i="2"/>
  <c r="BI83" i="2"/>
  <c r="BJ83" i="2"/>
  <c r="BK83" i="2"/>
  <c r="BL83" i="2"/>
  <c r="BM83" i="2"/>
  <c r="BN83" i="2"/>
  <c r="BO83" i="2"/>
  <c r="BP83" i="2"/>
  <c r="BQ83" i="2"/>
  <c r="BR83" i="2"/>
  <c r="BS83" i="2"/>
  <c r="BT83" i="2"/>
  <c r="BU83" i="2"/>
  <c r="BV83" i="2"/>
  <c r="BW83" i="2"/>
  <c r="BX83" i="2"/>
  <c r="BY83" i="2"/>
  <c r="BZ83" i="2"/>
  <c r="CA83" i="2"/>
  <c r="CB83" i="2"/>
  <c r="CC83" i="2"/>
  <c r="CD83" i="2"/>
  <c r="CE83" i="2"/>
  <c r="CF83" i="2"/>
  <c r="T84" i="2"/>
  <c r="U84" i="2"/>
  <c r="V84" i="2"/>
  <c r="W84" i="2"/>
  <c r="X84" i="2"/>
  <c r="Y84" i="2"/>
  <c r="Z84" i="2"/>
  <c r="AA84" i="2"/>
  <c r="AB84" i="2"/>
  <c r="AC84" i="2"/>
  <c r="AD84" i="2"/>
  <c r="AE84" i="2"/>
  <c r="AF84" i="2"/>
  <c r="AG84" i="2"/>
  <c r="AH84" i="2"/>
  <c r="AI84" i="2"/>
  <c r="AJ84" i="2"/>
  <c r="AK84" i="2"/>
  <c r="AL84" i="2"/>
  <c r="AM84" i="2"/>
  <c r="AN84" i="2"/>
  <c r="AO84" i="2"/>
  <c r="AP84" i="2"/>
  <c r="AQ84" i="2"/>
  <c r="AR84" i="2"/>
  <c r="AS84" i="2"/>
  <c r="AT84" i="2"/>
  <c r="AU84" i="2"/>
  <c r="AV84" i="2"/>
  <c r="AW84" i="2"/>
  <c r="AX84" i="2"/>
  <c r="AY84" i="2"/>
  <c r="AZ84" i="2"/>
  <c r="BA84" i="2"/>
  <c r="BB84" i="2"/>
  <c r="BC84" i="2"/>
  <c r="BD84" i="2"/>
  <c r="BE84" i="2"/>
  <c r="BF84" i="2"/>
  <c r="BG84" i="2"/>
  <c r="BH84" i="2"/>
  <c r="BI84" i="2"/>
  <c r="BJ84" i="2"/>
  <c r="BK84" i="2"/>
  <c r="BL84" i="2"/>
  <c r="BM84" i="2"/>
  <c r="BN84" i="2"/>
  <c r="BO84" i="2"/>
  <c r="BP84" i="2"/>
  <c r="BQ84" i="2"/>
  <c r="BR84" i="2"/>
  <c r="BS84" i="2"/>
  <c r="BT84" i="2"/>
  <c r="BU84" i="2"/>
  <c r="BV84" i="2"/>
  <c r="BW84" i="2"/>
  <c r="BX84" i="2"/>
  <c r="BY84" i="2"/>
  <c r="BZ84" i="2"/>
  <c r="CA84" i="2"/>
  <c r="CB84" i="2"/>
  <c r="CC84" i="2"/>
  <c r="CD84" i="2"/>
  <c r="CE84" i="2"/>
  <c r="CF84" i="2"/>
  <c r="CG84"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AZ85" i="2"/>
  <c r="BA85" i="2"/>
  <c r="BB85" i="2"/>
  <c r="BC85" i="2"/>
  <c r="BD85" i="2"/>
  <c r="BE85" i="2"/>
  <c r="BF85" i="2"/>
  <c r="BG85" i="2"/>
  <c r="BH85" i="2"/>
  <c r="BI85" i="2"/>
  <c r="BJ85" i="2"/>
  <c r="BK85" i="2"/>
  <c r="BL85" i="2"/>
  <c r="BM85" i="2"/>
  <c r="BN85" i="2"/>
  <c r="BO85" i="2"/>
  <c r="BP85" i="2"/>
  <c r="BQ85" i="2"/>
  <c r="BR85" i="2"/>
  <c r="BS85" i="2"/>
  <c r="BT85" i="2"/>
  <c r="BU85" i="2"/>
  <c r="BV85" i="2"/>
  <c r="BW85" i="2"/>
  <c r="BX85" i="2"/>
  <c r="BY85" i="2"/>
  <c r="BZ85" i="2"/>
  <c r="CA85" i="2"/>
  <c r="CB85" i="2"/>
  <c r="CC85" i="2"/>
  <c r="CD85" i="2"/>
  <c r="CE85" i="2"/>
  <c r="CF85" i="2"/>
  <c r="CG85" i="2"/>
  <c r="CH85" i="2"/>
  <c r="T86" i="2"/>
  <c r="U86" i="2"/>
  <c r="V86" i="2"/>
  <c r="W86" i="2"/>
  <c r="X86" i="2"/>
  <c r="Y86" i="2"/>
  <c r="Z86" i="2"/>
  <c r="AA86" i="2"/>
  <c r="AB86" i="2"/>
  <c r="AC86" i="2"/>
  <c r="AD86" i="2"/>
  <c r="AE86" i="2"/>
  <c r="AF86" i="2"/>
  <c r="AG86" i="2"/>
  <c r="AH86" i="2"/>
  <c r="AI86" i="2"/>
  <c r="AJ86" i="2"/>
  <c r="AK86" i="2"/>
  <c r="AL86" i="2"/>
  <c r="AM86" i="2"/>
  <c r="AN86" i="2"/>
  <c r="AO86" i="2"/>
  <c r="AP86" i="2"/>
  <c r="AQ86" i="2"/>
  <c r="AR86" i="2"/>
  <c r="AS86" i="2"/>
  <c r="AT86" i="2"/>
  <c r="AU86" i="2"/>
  <c r="AV86" i="2"/>
  <c r="AW86" i="2"/>
  <c r="AX86" i="2"/>
  <c r="AY86" i="2"/>
  <c r="AZ86" i="2"/>
  <c r="BA86" i="2"/>
  <c r="BB86" i="2"/>
  <c r="BC86" i="2"/>
  <c r="BD86" i="2"/>
  <c r="BE86" i="2"/>
  <c r="BF86" i="2"/>
  <c r="BG86" i="2"/>
  <c r="BH86" i="2"/>
  <c r="BI86" i="2"/>
  <c r="BJ86" i="2"/>
  <c r="BK86" i="2"/>
  <c r="BL86" i="2"/>
  <c r="BM86" i="2"/>
  <c r="BN86" i="2"/>
  <c r="BO86" i="2"/>
  <c r="BP86" i="2"/>
  <c r="BQ86" i="2"/>
  <c r="BR86" i="2"/>
  <c r="BS86" i="2"/>
  <c r="BT86" i="2"/>
  <c r="BU86" i="2"/>
  <c r="BV86" i="2"/>
  <c r="BW86" i="2"/>
  <c r="BX86" i="2"/>
  <c r="BY86" i="2"/>
  <c r="BZ86" i="2"/>
  <c r="CA86" i="2"/>
  <c r="CB86" i="2"/>
  <c r="CC86" i="2"/>
  <c r="CD86" i="2"/>
  <c r="CE86" i="2"/>
  <c r="CF86" i="2"/>
  <c r="CG86" i="2"/>
  <c r="CH86" i="2"/>
  <c r="CI86" i="2"/>
  <c r="T87" i="2"/>
  <c r="U87" i="2"/>
  <c r="V87" i="2"/>
  <c r="W87" i="2"/>
  <c r="X87" i="2"/>
  <c r="Y87" i="2"/>
  <c r="Z87" i="2"/>
  <c r="AA87" i="2"/>
  <c r="AB87" i="2"/>
  <c r="AC87" i="2"/>
  <c r="AD87" i="2"/>
  <c r="AE87" i="2"/>
  <c r="AF87" i="2"/>
  <c r="AG87" i="2"/>
  <c r="AH87" i="2"/>
  <c r="AI87" i="2"/>
  <c r="AJ87" i="2"/>
  <c r="AK87" i="2"/>
  <c r="AL87" i="2"/>
  <c r="AM87" i="2"/>
  <c r="AN87" i="2"/>
  <c r="AO87" i="2"/>
  <c r="AP87" i="2"/>
  <c r="AQ87" i="2"/>
  <c r="AR87" i="2"/>
  <c r="AS87" i="2"/>
  <c r="AT87" i="2"/>
  <c r="AU87" i="2"/>
  <c r="AV87" i="2"/>
  <c r="AW87" i="2"/>
  <c r="AX87" i="2"/>
  <c r="AY87" i="2"/>
  <c r="AZ87" i="2"/>
  <c r="BA87" i="2"/>
  <c r="BB87" i="2"/>
  <c r="BC87" i="2"/>
  <c r="BD87" i="2"/>
  <c r="BE87" i="2"/>
  <c r="BF87" i="2"/>
  <c r="BG87" i="2"/>
  <c r="BH87" i="2"/>
  <c r="BI87" i="2"/>
  <c r="BJ87" i="2"/>
  <c r="BK87" i="2"/>
  <c r="BL87" i="2"/>
  <c r="BM87" i="2"/>
  <c r="BN87" i="2"/>
  <c r="BO87" i="2"/>
  <c r="BP87" i="2"/>
  <c r="BQ87" i="2"/>
  <c r="BR87" i="2"/>
  <c r="BS87" i="2"/>
  <c r="BT87" i="2"/>
  <c r="BU87" i="2"/>
  <c r="BV87" i="2"/>
  <c r="BW87" i="2"/>
  <c r="BX87" i="2"/>
  <c r="BY87" i="2"/>
  <c r="BZ87" i="2"/>
  <c r="CA87" i="2"/>
  <c r="CB87" i="2"/>
  <c r="CC87" i="2"/>
  <c r="CD87" i="2"/>
  <c r="CE87" i="2"/>
  <c r="CF87" i="2"/>
  <c r="CG87" i="2"/>
  <c r="CH87" i="2"/>
  <c r="CI87" i="2"/>
  <c r="CJ87" i="2"/>
  <c r="T88" i="2"/>
  <c r="U88" i="2"/>
  <c r="V88" i="2"/>
  <c r="W88" i="2"/>
  <c r="X88" i="2"/>
  <c r="Y88" i="2"/>
  <c r="Z88" i="2"/>
  <c r="AA88" i="2"/>
  <c r="AB88" i="2"/>
  <c r="AC88" i="2"/>
  <c r="AD88" i="2"/>
  <c r="AE88" i="2"/>
  <c r="AF88" i="2"/>
  <c r="AG88" i="2"/>
  <c r="AH88" i="2"/>
  <c r="AI88" i="2"/>
  <c r="AJ88" i="2"/>
  <c r="AK88" i="2"/>
  <c r="AL88" i="2"/>
  <c r="AM88" i="2"/>
  <c r="AN88" i="2"/>
  <c r="AO88" i="2"/>
  <c r="AP88" i="2"/>
  <c r="AQ88" i="2"/>
  <c r="AR88" i="2"/>
  <c r="AS88" i="2"/>
  <c r="AT88" i="2"/>
  <c r="AU88" i="2"/>
  <c r="AV88" i="2"/>
  <c r="AW88" i="2"/>
  <c r="AX88" i="2"/>
  <c r="AY88" i="2"/>
  <c r="AZ88" i="2"/>
  <c r="BA88" i="2"/>
  <c r="BB88" i="2"/>
  <c r="BC88" i="2"/>
  <c r="BD88" i="2"/>
  <c r="BE88" i="2"/>
  <c r="BF88" i="2"/>
  <c r="BG88" i="2"/>
  <c r="BH88" i="2"/>
  <c r="BI88" i="2"/>
  <c r="BJ88" i="2"/>
  <c r="BK88" i="2"/>
  <c r="BL88" i="2"/>
  <c r="BM88" i="2"/>
  <c r="BN88" i="2"/>
  <c r="BO88" i="2"/>
  <c r="BP88" i="2"/>
  <c r="BQ88" i="2"/>
  <c r="BR88" i="2"/>
  <c r="BS88" i="2"/>
  <c r="BT88" i="2"/>
  <c r="BU88" i="2"/>
  <c r="BV88" i="2"/>
  <c r="BW88" i="2"/>
  <c r="BX88" i="2"/>
  <c r="BY88" i="2"/>
  <c r="BZ88" i="2"/>
  <c r="CA88" i="2"/>
  <c r="CB88" i="2"/>
  <c r="CC88" i="2"/>
  <c r="CD88" i="2"/>
  <c r="CE88" i="2"/>
  <c r="CF88" i="2"/>
  <c r="CG88" i="2"/>
  <c r="CH88" i="2"/>
  <c r="CI88" i="2"/>
  <c r="CJ88" i="2"/>
  <c r="CK88" i="2"/>
  <c r="T89" i="2"/>
  <c r="U89" i="2"/>
  <c r="V89" i="2"/>
  <c r="W89" i="2"/>
  <c r="X89" i="2"/>
  <c r="Y89" i="2"/>
  <c r="Z89" i="2"/>
  <c r="AA89" i="2"/>
  <c r="AB89" i="2"/>
  <c r="AC89" i="2"/>
  <c r="AD89" i="2"/>
  <c r="AE89" i="2"/>
  <c r="AF89" i="2"/>
  <c r="AG89" i="2"/>
  <c r="AH89" i="2"/>
  <c r="AI89" i="2"/>
  <c r="AJ89" i="2"/>
  <c r="AK89" i="2"/>
  <c r="AL89" i="2"/>
  <c r="AM89" i="2"/>
  <c r="AN89" i="2"/>
  <c r="AO89" i="2"/>
  <c r="AP89" i="2"/>
  <c r="AQ89" i="2"/>
  <c r="AR89" i="2"/>
  <c r="AS89" i="2"/>
  <c r="AT89" i="2"/>
  <c r="AU89" i="2"/>
  <c r="AV89" i="2"/>
  <c r="AW89" i="2"/>
  <c r="AX89" i="2"/>
  <c r="AY89" i="2"/>
  <c r="AZ89" i="2"/>
  <c r="BA89" i="2"/>
  <c r="BB89" i="2"/>
  <c r="BC89" i="2"/>
  <c r="BD89" i="2"/>
  <c r="BE89" i="2"/>
  <c r="BF89" i="2"/>
  <c r="BG89" i="2"/>
  <c r="BH89" i="2"/>
  <c r="BI89" i="2"/>
  <c r="BJ89" i="2"/>
  <c r="BK89" i="2"/>
  <c r="BL89" i="2"/>
  <c r="BM89" i="2"/>
  <c r="BN89" i="2"/>
  <c r="BO89" i="2"/>
  <c r="BP89" i="2"/>
  <c r="BQ89" i="2"/>
  <c r="BR89" i="2"/>
  <c r="BS89" i="2"/>
  <c r="BT89" i="2"/>
  <c r="BU89" i="2"/>
  <c r="BV89" i="2"/>
  <c r="BW89" i="2"/>
  <c r="BX89" i="2"/>
  <c r="BY89" i="2"/>
  <c r="BZ89" i="2"/>
  <c r="CA89" i="2"/>
  <c r="CB89" i="2"/>
  <c r="CC89" i="2"/>
  <c r="CD89" i="2"/>
  <c r="CE89" i="2"/>
  <c r="CF89" i="2"/>
  <c r="CG89" i="2"/>
  <c r="CH89" i="2"/>
  <c r="CI89" i="2"/>
  <c r="CJ89" i="2"/>
  <c r="CK89" i="2"/>
  <c r="CL89" i="2"/>
  <c r="T90" i="2"/>
  <c r="U90" i="2"/>
  <c r="V90" i="2"/>
  <c r="W90" i="2"/>
  <c r="X90" i="2"/>
  <c r="Y90" i="2"/>
  <c r="Z90" i="2"/>
  <c r="AA90" i="2"/>
  <c r="AB90" i="2"/>
  <c r="AC90" i="2"/>
  <c r="AD90" i="2"/>
  <c r="AE90" i="2"/>
  <c r="AF90" i="2"/>
  <c r="AG90" i="2"/>
  <c r="AH90" i="2"/>
  <c r="AI90" i="2"/>
  <c r="AJ90" i="2"/>
  <c r="AK90" i="2"/>
  <c r="AL90" i="2"/>
  <c r="AM90" i="2"/>
  <c r="AN90" i="2"/>
  <c r="AO90" i="2"/>
  <c r="AP90" i="2"/>
  <c r="AQ90" i="2"/>
  <c r="AR90" i="2"/>
  <c r="AS90" i="2"/>
  <c r="AT90" i="2"/>
  <c r="AU90" i="2"/>
  <c r="AV90" i="2"/>
  <c r="AW90" i="2"/>
  <c r="AX90" i="2"/>
  <c r="AY90" i="2"/>
  <c r="AZ90" i="2"/>
  <c r="BA90" i="2"/>
  <c r="BB90" i="2"/>
  <c r="BC90" i="2"/>
  <c r="BD90" i="2"/>
  <c r="BE90" i="2"/>
  <c r="BF90" i="2"/>
  <c r="BG90" i="2"/>
  <c r="BH90" i="2"/>
  <c r="BI90" i="2"/>
  <c r="BJ90" i="2"/>
  <c r="BK90" i="2"/>
  <c r="BL90" i="2"/>
  <c r="BM90" i="2"/>
  <c r="BN90" i="2"/>
  <c r="BO90" i="2"/>
  <c r="BP90" i="2"/>
  <c r="BQ90" i="2"/>
  <c r="BR90" i="2"/>
  <c r="BS90" i="2"/>
  <c r="BT90" i="2"/>
  <c r="BU90" i="2"/>
  <c r="BV90" i="2"/>
  <c r="BW90" i="2"/>
  <c r="BX90" i="2"/>
  <c r="BY90" i="2"/>
  <c r="BZ90" i="2"/>
  <c r="CA90" i="2"/>
  <c r="CB90" i="2"/>
  <c r="CC90" i="2"/>
  <c r="CD90" i="2"/>
  <c r="CE90" i="2"/>
  <c r="CF90" i="2"/>
  <c r="CG90" i="2"/>
  <c r="CH90" i="2"/>
  <c r="CI90" i="2"/>
  <c r="CJ90" i="2"/>
  <c r="CK90" i="2"/>
  <c r="CL90" i="2"/>
  <c r="CM90"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AU91" i="2"/>
  <c r="AV91" i="2"/>
  <c r="AW91" i="2"/>
  <c r="AX91" i="2"/>
  <c r="AY91" i="2"/>
  <c r="AZ91" i="2"/>
  <c r="BA91" i="2"/>
  <c r="BB91" i="2"/>
  <c r="BC91" i="2"/>
  <c r="BD91" i="2"/>
  <c r="BE91" i="2"/>
  <c r="BF91" i="2"/>
  <c r="BG91" i="2"/>
  <c r="BH91" i="2"/>
  <c r="BI91" i="2"/>
  <c r="BJ91" i="2"/>
  <c r="BK91" i="2"/>
  <c r="BL91" i="2"/>
  <c r="BM91" i="2"/>
  <c r="BN91" i="2"/>
  <c r="BO91" i="2"/>
  <c r="BP91" i="2"/>
  <c r="BQ91" i="2"/>
  <c r="BR91" i="2"/>
  <c r="BS91" i="2"/>
  <c r="BT91" i="2"/>
  <c r="BU91" i="2"/>
  <c r="BV91" i="2"/>
  <c r="BW91" i="2"/>
  <c r="BX91" i="2"/>
  <c r="BY91" i="2"/>
  <c r="BZ91" i="2"/>
  <c r="CA91" i="2"/>
  <c r="CB91" i="2"/>
  <c r="CC91" i="2"/>
  <c r="CD91" i="2"/>
  <c r="CE91" i="2"/>
  <c r="CF91" i="2"/>
  <c r="CG91" i="2"/>
  <c r="CH91" i="2"/>
  <c r="CI91" i="2"/>
  <c r="CJ91" i="2"/>
  <c r="CK91" i="2"/>
  <c r="CL91" i="2"/>
  <c r="CM91" i="2"/>
  <c r="CN91" i="2"/>
  <c r="T92" i="2"/>
  <c r="U92" i="2"/>
  <c r="V92" i="2"/>
  <c r="W92" i="2"/>
  <c r="X92" i="2"/>
  <c r="Y92" i="2"/>
  <c r="Z92" i="2"/>
  <c r="AA92" i="2"/>
  <c r="AB92" i="2"/>
  <c r="AC92" i="2"/>
  <c r="AD92" i="2"/>
  <c r="AE92" i="2"/>
  <c r="AF92" i="2"/>
  <c r="AG92" i="2"/>
  <c r="AH92" i="2"/>
  <c r="AI92" i="2"/>
  <c r="AJ92" i="2"/>
  <c r="AK92" i="2"/>
  <c r="AL92" i="2"/>
  <c r="AM92" i="2"/>
  <c r="AN92" i="2"/>
  <c r="AO92" i="2"/>
  <c r="AP92" i="2"/>
  <c r="AQ92" i="2"/>
  <c r="AR92" i="2"/>
  <c r="AS92" i="2"/>
  <c r="AT92" i="2"/>
  <c r="AU92" i="2"/>
  <c r="AV92" i="2"/>
  <c r="AW92" i="2"/>
  <c r="AX92" i="2"/>
  <c r="AY92" i="2"/>
  <c r="AZ92" i="2"/>
  <c r="BA92" i="2"/>
  <c r="BB92" i="2"/>
  <c r="BC92" i="2"/>
  <c r="BD92" i="2"/>
  <c r="BE92" i="2"/>
  <c r="BF92" i="2"/>
  <c r="BG92" i="2"/>
  <c r="BH92" i="2"/>
  <c r="BI92" i="2"/>
  <c r="BJ92" i="2"/>
  <c r="BK92" i="2"/>
  <c r="BL92" i="2"/>
  <c r="BM92" i="2"/>
  <c r="BN92" i="2"/>
  <c r="BO92" i="2"/>
  <c r="BP92" i="2"/>
  <c r="BQ92" i="2"/>
  <c r="BR92" i="2"/>
  <c r="BS92" i="2"/>
  <c r="BT92" i="2"/>
  <c r="BU92" i="2"/>
  <c r="BV92" i="2"/>
  <c r="BW92" i="2"/>
  <c r="BX92" i="2"/>
  <c r="BY92" i="2"/>
  <c r="BZ92" i="2"/>
  <c r="CA92" i="2"/>
  <c r="CB92" i="2"/>
  <c r="CC92" i="2"/>
  <c r="CD92" i="2"/>
  <c r="CE92" i="2"/>
  <c r="CF92" i="2"/>
  <c r="CG92" i="2"/>
  <c r="CH92" i="2"/>
  <c r="CI92" i="2"/>
  <c r="CJ92" i="2"/>
  <c r="CK92" i="2"/>
  <c r="CL92" i="2"/>
  <c r="CM92" i="2"/>
  <c r="CN92" i="2"/>
  <c r="CO92"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AU93" i="2"/>
  <c r="AV93" i="2"/>
  <c r="AW93" i="2"/>
  <c r="AX93" i="2"/>
  <c r="AY93" i="2"/>
  <c r="AZ93" i="2"/>
  <c r="BA93" i="2"/>
  <c r="BB93" i="2"/>
  <c r="BC93" i="2"/>
  <c r="BD93" i="2"/>
  <c r="BE93" i="2"/>
  <c r="BF93" i="2"/>
  <c r="BG93" i="2"/>
  <c r="BH93" i="2"/>
  <c r="BI93" i="2"/>
  <c r="BJ93" i="2"/>
  <c r="BK93" i="2"/>
  <c r="BL93" i="2"/>
  <c r="BM93" i="2"/>
  <c r="BN93" i="2"/>
  <c r="BO93" i="2"/>
  <c r="BP93" i="2"/>
  <c r="BQ93" i="2"/>
  <c r="BR93" i="2"/>
  <c r="BS93" i="2"/>
  <c r="BT93" i="2"/>
  <c r="BU93" i="2"/>
  <c r="BV93" i="2"/>
  <c r="BW93" i="2"/>
  <c r="BX93" i="2"/>
  <c r="BY93" i="2"/>
  <c r="BZ93" i="2"/>
  <c r="CA93" i="2"/>
  <c r="CB93" i="2"/>
  <c r="CC93" i="2"/>
  <c r="CD93" i="2"/>
  <c r="CE93" i="2"/>
  <c r="CF93" i="2"/>
  <c r="CG93" i="2"/>
  <c r="CH93" i="2"/>
  <c r="CI93" i="2"/>
  <c r="CJ93" i="2"/>
  <c r="CK93" i="2"/>
  <c r="CL93" i="2"/>
  <c r="CM93" i="2"/>
  <c r="CN93" i="2"/>
  <c r="CO93" i="2"/>
  <c r="CP93" i="2"/>
  <c r="T94" i="2"/>
  <c r="U94" i="2"/>
  <c r="V94" i="2"/>
  <c r="W94" i="2"/>
  <c r="X94" i="2"/>
  <c r="Y94" i="2"/>
  <c r="Z94" i="2"/>
  <c r="AA94" i="2"/>
  <c r="AB94" i="2"/>
  <c r="AC94" i="2"/>
  <c r="AD94" i="2"/>
  <c r="AE94" i="2"/>
  <c r="AF94" i="2"/>
  <c r="AG94" i="2"/>
  <c r="AH94" i="2"/>
  <c r="AI94" i="2"/>
  <c r="AJ94" i="2"/>
  <c r="AK94" i="2"/>
  <c r="AL94" i="2"/>
  <c r="AM94" i="2"/>
  <c r="AN94" i="2"/>
  <c r="AO94" i="2"/>
  <c r="AP94" i="2"/>
  <c r="AQ94" i="2"/>
  <c r="AR94" i="2"/>
  <c r="AS94" i="2"/>
  <c r="AT94" i="2"/>
  <c r="AU94" i="2"/>
  <c r="AV94" i="2"/>
  <c r="AW94" i="2"/>
  <c r="AX94" i="2"/>
  <c r="AY94" i="2"/>
  <c r="AZ94" i="2"/>
  <c r="BA94" i="2"/>
  <c r="BB94" i="2"/>
  <c r="BC94" i="2"/>
  <c r="BD94" i="2"/>
  <c r="BE94" i="2"/>
  <c r="BF94" i="2"/>
  <c r="BG94" i="2"/>
  <c r="BH94" i="2"/>
  <c r="BI94" i="2"/>
  <c r="BJ94" i="2"/>
  <c r="BK94" i="2"/>
  <c r="BL94" i="2"/>
  <c r="BM94" i="2"/>
  <c r="BN94" i="2"/>
  <c r="BO94" i="2"/>
  <c r="BP94" i="2"/>
  <c r="BQ94" i="2"/>
  <c r="BR94" i="2"/>
  <c r="BS94" i="2"/>
  <c r="BT94" i="2"/>
  <c r="BU94" i="2"/>
  <c r="BV94" i="2"/>
  <c r="BW94" i="2"/>
  <c r="BX94" i="2"/>
  <c r="BY94" i="2"/>
  <c r="BZ94" i="2"/>
  <c r="CA94" i="2"/>
  <c r="CB94" i="2"/>
  <c r="CC94" i="2"/>
  <c r="CD94" i="2"/>
  <c r="CE94" i="2"/>
  <c r="CF94" i="2"/>
  <c r="CG94" i="2"/>
  <c r="CH94" i="2"/>
  <c r="CI94" i="2"/>
  <c r="CJ94" i="2"/>
  <c r="CK94" i="2"/>
  <c r="CL94" i="2"/>
  <c r="CM94" i="2"/>
  <c r="CN94" i="2"/>
  <c r="CO94" i="2"/>
  <c r="CP94" i="2"/>
  <c r="CQ94" i="2"/>
  <c r="T95" i="2"/>
  <c r="U95" i="2"/>
  <c r="V95" i="2"/>
  <c r="W95" i="2"/>
  <c r="X95" i="2"/>
  <c r="Y95" i="2"/>
  <c r="Z95" i="2"/>
  <c r="AA95" i="2"/>
  <c r="AB95" i="2"/>
  <c r="AC95" i="2"/>
  <c r="AD95" i="2"/>
  <c r="AE95" i="2"/>
  <c r="AF95" i="2"/>
  <c r="AG95" i="2"/>
  <c r="AH95" i="2"/>
  <c r="AI95" i="2"/>
  <c r="AJ95" i="2"/>
  <c r="AK95" i="2"/>
  <c r="AL95" i="2"/>
  <c r="AM95" i="2"/>
  <c r="AN95" i="2"/>
  <c r="AO95" i="2"/>
  <c r="AP95" i="2"/>
  <c r="AQ95" i="2"/>
  <c r="AR95" i="2"/>
  <c r="AS95" i="2"/>
  <c r="AT95" i="2"/>
  <c r="AU95" i="2"/>
  <c r="AV95" i="2"/>
  <c r="AW95" i="2"/>
  <c r="AX95" i="2"/>
  <c r="AY95" i="2"/>
  <c r="AZ95" i="2"/>
  <c r="BA95" i="2"/>
  <c r="BB95" i="2"/>
  <c r="BC95" i="2"/>
  <c r="BD95" i="2"/>
  <c r="BE95" i="2"/>
  <c r="BF95" i="2"/>
  <c r="BG95" i="2"/>
  <c r="BH95" i="2"/>
  <c r="BI95" i="2"/>
  <c r="BJ95" i="2"/>
  <c r="BK95" i="2"/>
  <c r="BL95" i="2"/>
  <c r="BM95" i="2"/>
  <c r="BN95" i="2"/>
  <c r="BO95" i="2"/>
  <c r="BP95" i="2"/>
  <c r="BQ95" i="2"/>
  <c r="BR95" i="2"/>
  <c r="BS95" i="2"/>
  <c r="BT95" i="2"/>
  <c r="BU95" i="2"/>
  <c r="BV95" i="2"/>
  <c r="BW95" i="2"/>
  <c r="BX95" i="2"/>
  <c r="BY95" i="2"/>
  <c r="BZ95" i="2"/>
  <c r="CA95" i="2"/>
  <c r="CB95" i="2"/>
  <c r="CC95" i="2"/>
  <c r="CD95" i="2"/>
  <c r="CE95" i="2"/>
  <c r="CF95" i="2"/>
  <c r="CG95" i="2"/>
  <c r="CH95" i="2"/>
  <c r="CI95" i="2"/>
  <c r="CJ95" i="2"/>
  <c r="CK95" i="2"/>
  <c r="CL95" i="2"/>
  <c r="CM95" i="2"/>
  <c r="CN95" i="2"/>
  <c r="CO95" i="2"/>
  <c r="CP95" i="2"/>
  <c r="CQ95" i="2"/>
  <c r="CR95" i="2"/>
  <c r="T96" i="2"/>
  <c r="U96" i="2"/>
  <c r="V96" i="2"/>
  <c r="W96" i="2"/>
  <c r="X96" i="2"/>
  <c r="Y96" i="2"/>
  <c r="Z96" i="2"/>
  <c r="AA96" i="2"/>
  <c r="AB96" i="2"/>
  <c r="AC96" i="2"/>
  <c r="AD96" i="2"/>
  <c r="AE96" i="2"/>
  <c r="AF96" i="2"/>
  <c r="AG96" i="2"/>
  <c r="AH96" i="2"/>
  <c r="AI96" i="2"/>
  <c r="AJ96" i="2"/>
  <c r="AK96" i="2"/>
  <c r="AL96" i="2"/>
  <c r="AM96" i="2"/>
  <c r="AN96" i="2"/>
  <c r="AO96" i="2"/>
  <c r="AP96" i="2"/>
  <c r="AQ96" i="2"/>
  <c r="AR96" i="2"/>
  <c r="AS96" i="2"/>
  <c r="AT96" i="2"/>
  <c r="AU96" i="2"/>
  <c r="AV96" i="2"/>
  <c r="AW96" i="2"/>
  <c r="AX96" i="2"/>
  <c r="AY96" i="2"/>
  <c r="AZ96" i="2"/>
  <c r="BA96" i="2"/>
  <c r="BB96" i="2"/>
  <c r="BC96" i="2"/>
  <c r="BD96" i="2"/>
  <c r="BE96" i="2"/>
  <c r="BF96" i="2"/>
  <c r="BG96" i="2"/>
  <c r="BH96" i="2"/>
  <c r="BI96" i="2"/>
  <c r="BJ96" i="2"/>
  <c r="BK96" i="2"/>
  <c r="BL96" i="2"/>
  <c r="BM96" i="2"/>
  <c r="BN96" i="2"/>
  <c r="BO96" i="2"/>
  <c r="BP96" i="2"/>
  <c r="BQ96" i="2"/>
  <c r="BR96" i="2"/>
  <c r="BS96" i="2"/>
  <c r="BT96" i="2"/>
  <c r="BU96" i="2"/>
  <c r="BV96" i="2"/>
  <c r="BW96" i="2"/>
  <c r="BX96" i="2"/>
  <c r="BY96" i="2"/>
  <c r="BZ96" i="2"/>
  <c r="CA96" i="2"/>
  <c r="CB96" i="2"/>
  <c r="CC96" i="2"/>
  <c r="CD96" i="2"/>
  <c r="CE96" i="2"/>
  <c r="CF96" i="2"/>
  <c r="CG96" i="2"/>
  <c r="CH96" i="2"/>
  <c r="CI96" i="2"/>
  <c r="CJ96" i="2"/>
  <c r="CK96" i="2"/>
  <c r="CL96" i="2"/>
  <c r="CM96" i="2"/>
  <c r="CN96" i="2"/>
  <c r="CO96" i="2"/>
  <c r="CP96" i="2"/>
  <c r="CQ96" i="2"/>
  <c r="CR96" i="2"/>
  <c r="CS96" i="2"/>
  <c r="U20" i="2"/>
  <c r="U300" i="2" s="1"/>
  <c r="U21" i="2"/>
  <c r="V21" i="2"/>
  <c r="U22" i="2"/>
  <c r="V22" i="2"/>
  <c r="W22" i="2"/>
  <c r="U23" i="2"/>
  <c r="V23" i="2"/>
  <c r="W23" i="2"/>
  <c r="X23" i="2"/>
  <c r="T20" i="2"/>
  <c r="T21" i="2"/>
  <c r="T22" i="2"/>
  <c r="T23" i="2"/>
  <c r="T19" i="2"/>
  <c r="T299" i="2" s="1"/>
  <c r="B4" i="11"/>
  <c r="O73" i="16" l="1"/>
  <c r="O82" i="16" s="1"/>
  <c r="O58" i="16" s="1"/>
  <c r="P50" i="16"/>
  <c r="P64" i="16"/>
  <c r="T303" i="2"/>
  <c r="X303" i="2"/>
  <c r="W302" i="2"/>
  <c r="U301" i="2"/>
  <c r="CQ376" i="2"/>
  <c r="CM376" i="2"/>
  <c r="CI376" i="2"/>
  <c r="CE376" i="2"/>
  <c r="CA376" i="2"/>
  <c r="BW376" i="2"/>
  <c r="BS376" i="2"/>
  <c r="BO376" i="2"/>
  <c r="BK376" i="2"/>
  <c r="BG376" i="2"/>
  <c r="BC376" i="2"/>
  <c r="AY376" i="2"/>
  <c r="AU376" i="2"/>
  <c r="AQ376" i="2"/>
  <c r="AM376" i="2"/>
  <c r="AI376" i="2"/>
  <c r="AE376" i="2"/>
  <c r="AA376" i="2"/>
  <c r="W376" i="2"/>
  <c r="CR375" i="2"/>
  <c r="CN375" i="2"/>
  <c r="CJ375" i="2"/>
  <c r="CF375" i="2"/>
  <c r="CB375" i="2"/>
  <c r="BX375" i="2"/>
  <c r="BT375" i="2"/>
  <c r="BP375" i="2"/>
  <c r="BL375" i="2"/>
  <c r="BH375" i="2"/>
  <c r="BD375" i="2"/>
  <c r="AZ375" i="2"/>
  <c r="AV375" i="2"/>
  <c r="AR375" i="2"/>
  <c r="AN375" i="2"/>
  <c r="AJ375" i="2"/>
  <c r="AF375" i="2"/>
  <c r="AB375" i="2"/>
  <c r="X375" i="2"/>
  <c r="T375" i="2"/>
  <c r="CN374" i="2"/>
  <c r="CJ374" i="2"/>
  <c r="CF374" i="2"/>
  <c r="CB374" i="2"/>
  <c r="BX374" i="2"/>
  <c r="BT374" i="2"/>
  <c r="BP374" i="2"/>
  <c r="BL374" i="2"/>
  <c r="BH374" i="2"/>
  <c r="BD374" i="2"/>
  <c r="AZ374" i="2"/>
  <c r="AV374" i="2"/>
  <c r="AR374" i="2"/>
  <c r="AN374" i="2"/>
  <c r="AJ374" i="2"/>
  <c r="AF374" i="2"/>
  <c r="AB374" i="2"/>
  <c r="X374" i="2"/>
  <c r="T374" i="2"/>
  <c r="CM373" i="2"/>
  <c r="CI373" i="2"/>
  <c r="CE373" i="2"/>
  <c r="CA373" i="2"/>
  <c r="BW373" i="2"/>
  <c r="BS373" i="2"/>
  <c r="BO373" i="2"/>
  <c r="BK373" i="2"/>
  <c r="BG373" i="2"/>
  <c r="BC373" i="2"/>
  <c r="AY373" i="2"/>
  <c r="AU373" i="2"/>
  <c r="AQ373" i="2"/>
  <c r="AM373" i="2"/>
  <c r="AI373" i="2"/>
  <c r="AE373" i="2"/>
  <c r="AA373" i="2"/>
  <c r="W373" i="2"/>
  <c r="CO372" i="2"/>
  <c r="CK372" i="2"/>
  <c r="CG372" i="2"/>
  <c r="CC372" i="2"/>
  <c r="BY372" i="2"/>
  <c r="BU372" i="2"/>
  <c r="BQ372" i="2"/>
  <c r="BM372" i="2"/>
  <c r="BI372" i="2"/>
  <c r="BE372" i="2"/>
  <c r="BA372" i="2"/>
  <c r="AW372" i="2"/>
  <c r="AS372" i="2"/>
  <c r="AO372" i="2"/>
  <c r="AK372" i="2"/>
  <c r="AG372" i="2"/>
  <c r="AC372" i="2"/>
  <c r="Y372" i="2"/>
  <c r="U372" i="2"/>
  <c r="CL371" i="2"/>
  <c r="CH371" i="2"/>
  <c r="CD371" i="2"/>
  <c r="BZ371" i="2"/>
  <c r="BV371" i="2"/>
  <c r="BR371" i="2"/>
  <c r="BN371" i="2"/>
  <c r="BJ371" i="2"/>
  <c r="BF371" i="2"/>
  <c r="BB371" i="2"/>
  <c r="AX371" i="2"/>
  <c r="AT371" i="2"/>
  <c r="AP371" i="2"/>
  <c r="AL371" i="2"/>
  <c r="AH371" i="2"/>
  <c r="AD371" i="2"/>
  <c r="Z371" i="2"/>
  <c r="V371" i="2"/>
  <c r="CL370" i="2"/>
  <c r="CH370" i="2"/>
  <c r="CD370" i="2"/>
  <c r="BZ370" i="2"/>
  <c r="BV370" i="2"/>
  <c r="BR370" i="2"/>
  <c r="BN370" i="2"/>
  <c r="BJ370" i="2"/>
  <c r="BF370" i="2"/>
  <c r="BB370" i="2"/>
  <c r="AX370" i="2"/>
  <c r="AT370" i="2"/>
  <c r="AP370" i="2"/>
  <c r="AL370" i="2"/>
  <c r="AH370" i="2"/>
  <c r="AD370" i="2"/>
  <c r="Z370" i="2"/>
  <c r="V370" i="2"/>
  <c r="CK369" i="2"/>
  <c r="CG369" i="2"/>
  <c r="CC369" i="2"/>
  <c r="BY369" i="2"/>
  <c r="BU369" i="2"/>
  <c r="BQ369" i="2"/>
  <c r="BM369" i="2"/>
  <c r="BI369" i="2"/>
  <c r="BE369" i="2"/>
  <c r="BA369" i="2"/>
  <c r="AW369" i="2"/>
  <c r="AS369" i="2"/>
  <c r="AO369" i="2"/>
  <c r="AK369" i="2"/>
  <c r="AG369" i="2"/>
  <c r="AC369" i="2"/>
  <c r="Y369" i="2"/>
  <c r="U369" i="2"/>
  <c r="CI368" i="2"/>
  <c r="CE368" i="2"/>
  <c r="CA368" i="2"/>
  <c r="BW368" i="2"/>
  <c r="BS368" i="2"/>
  <c r="BO368" i="2"/>
  <c r="BK368" i="2"/>
  <c r="BG368" i="2"/>
  <c r="BC368" i="2"/>
  <c r="AY368" i="2"/>
  <c r="AU368" i="2"/>
  <c r="AQ368" i="2"/>
  <c r="AM368" i="2"/>
  <c r="AI368" i="2"/>
  <c r="AE368" i="2"/>
  <c r="AA368" i="2"/>
  <c r="W368" i="2"/>
  <c r="CJ367" i="2"/>
  <c r="CF367" i="2"/>
  <c r="CB367" i="2"/>
  <c r="BX367" i="2"/>
  <c r="BT367" i="2"/>
  <c r="BP367" i="2"/>
  <c r="BL367" i="2"/>
  <c r="BH367" i="2"/>
  <c r="BD367" i="2"/>
  <c r="AZ367" i="2"/>
  <c r="AV367" i="2"/>
  <c r="AR367" i="2"/>
  <c r="AN367" i="2"/>
  <c r="AJ367" i="2"/>
  <c r="AF367" i="2"/>
  <c r="AB367" i="2"/>
  <c r="X367" i="2"/>
  <c r="T367" i="2"/>
  <c r="CF366" i="2"/>
  <c r="CB366" i="2"/>
  <c r="BX366" i="2"/>
  <c r="BT366" i="2"/>
  <c r="BP366" i="2"/>
  <c r="BL366" i="2"/>
  <c r="BH366" i="2"/>
  <c r="BD366" i="2"/>
  <c r="AZ366" i="2"/>
  <c r="AV366" i="2"/>
  <c r="AR366" i="2"/>
  <c r="AN366" i="2"/>
  <c r="AJ366" i="2"/>
  <c r="AF366" i="2"/>
  <c r="AB366" i="2"/>
  <c r="X366" i="2"/>
  <c r="T366" i="2"/>
  <c r="CE365" i="2"/>
  <c r="CA365" i="2"/>
  <c r="BW365" i="2"/>
  <c r="BS365" i="2"/>
  <c r="BO365" i="2"/>
  <c r="BK365" i="2"/>
  <c r="BG365" i="2"/>
  <c r="BC365" i="2"/>
  <c r="AY365" i="2"/>
  <c r="AU365" i="2"/>
  <c r="AQ365" i="2"/>
  <c r="AM365" i="2"/>
  <c r="AI365" i="2"/>
  <c r="AE365" i="2"/>
  <c r="AA365" i="2"/>
  <c r="W365" i="2"/>
  <c r="CG364" i="2"/>
  <c r="CC364" i="2"/>
  <c r="BY364" i="2"/>
  <c r="BU364" i="2"/>
  <c r="BQ364" i="2"/>
  <c r="BM364" i="2"/>
  <c r="BI364" i="2"/>
  <c r="BE364" i="2"/>
  <c r="BA364" i="2"/>
  <c r="AW364" i="2"/>
  <c r="AS364" i="2"/>
  <c r="AO364" i="2"/>
  <c r="AK364" i="2"/>
  <c r="AG364" i="2"/>
  <c r="AC364" i="2"/>
  <c r="Y364" i="2"/>
  <c r="U364" i="2"/>
  <c r="CD363" i="2"/>
  <c r="BZ363" i="2"/>
  <c r="BV363" i="2"/>
  <c r="BR363" i="2"/>
  <c r="BN363" i="2"/>
  <c r="BJ363" i="2"/>
  <c r="BF363" i="2"/>
  <c r="BB363" i="2"/>
  <c r="AX363" i="2"/>
  <c r="AT363" i="2"/>
  <c r="AP363" i="2"/>
  <c r="AL363" i="2"/>
  <c r="AH363" i="2"/>
  <c r="AD363" i="2"/>
  <c r="Z363" i="2"/>
  <c r="V363" i="2"/>
  <c r="CD362" i="2"/>
  <c r="BZ362" i="2"/>
  <c r="BV362" i="2"/>
  <c r="BR362" i="2"/>
  <c r="BN362" i="2"/>
  <c r="BJ362" i="2"/>
  <c r="BF362" i="2"/>
  <c r="BB362" i="2"/>
  <c r="AX362" i="2"/>
  <c r="AT362" i="2"/>
  <c r="AP362" i="2"/>
  <c r="AL362" i="2"/>
  <c r="AH362" i="2"/>
  <c r="AD362" i="2"/>
  <c r="Z362" i="2"/>
  <c r="V362" i="2"/>
  <c r="CC361" i="2"/>
  <c r="BY361" i="2"/>
  <c r="BU361" i="2"/>
  <c r="BQ361" i="2"/>
  <c r="BM361" i="2"/>
  <c r="BI361" i="2"/>
  <c r="BE361" i="2"/>
  <c r="BA361" i="2"/>
  <c r="AW361" i="2"/>
  <c r="AS361" i="2"/>
  <c r="AO361" i="2"/>
  <c r="AK361" i="2"/>
  <c r="AG361" i="2"/>
  <c r="AC361" i="2"/>
  <c r="Y361" i="2"/>
  <c r="U361" i="2"/>
  <c r="CA360" i="2"/>
  <c r="BW360" i="2"/>
  <c r="BS360" i="2"/>
  <c r="BO360" i="2"/>
  <c r="BK360" i="2"/>
  <c r="BG360" i="2"/>
  <c r="BC360" i="2"/>
  <c r="AY360" i="2"/>
  <c r="AU360" i="2"/>
  <c r="AQ360" i="2"/>
  <c r="AM360" i="2"/>
  <c r="AI360" i="2"/>
  <c r="AE360" i="2"/>
  <c r="AA360" i="2"/>
  <c r="W360" i="2"/>
  <c r="CB359" i="2"/>
  <c r="BX359" i="2"/>
  <c r="BT359" i="2"/>
  <c r="BP359" i="2"/>
  <c r="BL359" i="2"/>
  <c r="BH359" i="2"/>
  <c r="BD359" i="2"/>
  <c r="AZ359" i="2"/>
  <c r="AV359" i="2"/>
  <c r="AR359" i="2"/>
  <c r="AN359" i="2"/>
  <c r="AJ359" i="2"/>
  <c r="AF359" i="2"/>
  <c r="AB359" i="2"/>
  <c r="X359" i="2"/>
  <c r="T359" i="2"/>
  <c r="BX358" i="2"/>
  <c r="BT358" i="2"/>
  <c r="BP358" i="2"/>
  <c r="BL358" i="2"/>
  <c r="BH358" i="2"/>
  <c r="BD358" i="2"/>
  <c r="AZ358" i="2"/>
  <c r="AV358" i="2"/>
  <c r="AR358" i="2"/>
  <c r="AN358" i="2"/>
  <c r="AJ358" i="2"/>
  <c r="AF358" i="2"/>
  <c r="AB358" i="2"/>
  <c r="X358" i="2"/>
  <c r="T358" i="2"/>
  <c r="BW357" i="2"/>
  <c r="BS357" i="2"/>
  <c r="BO357" i="2"/>
  <c r="BK357" i="2"/>
  <c r="BG357" i="2"/>
  <c r="BC357" i="2"/>
  <c r="AY357" i="2"/>
  <c r="AU357" i="2"/>
  <c r="AQ357" i="2"/>
  <c r="AM357" i="2"/>
  <c r="AI357" i="2"/>
  <c r="AE357" i="2"/>
  <c r="AA357" i="2"/>
  <c r="W357" i="2"/>
  <c r="BY356" i="2"/>
  <c r="BU356" i="2"/>
  <c r="BQ356" i="2"/>
  <c r="BM356" i="2"/>
  <c r="BI356" i="2"/>
  <c r="BE356" i="2"/>
  <c r="BA356" i="2"/>
  <c r="AW356" i="2"/>
  <c r="AS356" i="2"/>
  <c r="AO356" i="2"/>
  <c r="AK356" i="2"/>
  <c r="AG356" i="2"/>
  <c r="AC356" i="2"/>
  <c r="Y356" i="2"/>
  <c r="U356" i="2"/>
  <c r="BV355" i="2"/>
  <c r="BR355" i="2"/>
  <c r="BN355" i="2"/>
  <c r="BJ355" i="2"/>
  <c r="BF355" i="2"/>
  <c r="BB355" i="2"/>
  <c r="AX355" i="2"/>
  <c r="AT355" i="2"/>
  <c r="AP355" i="2"/>
  <c r="AL355" i="2"/>
  <c r="AH355" i="2"/>
  <c r="AD355" i="2"/>
  <c r="Z355" i="2"/>
  <c r="V355" i="2"/>
  <c r="BV354" i="2"/>
  <c r="BR354" i="2"/>
  <c r="BN354" i="2"/>
  <c r="BJ354" i="2"/>
  <c r="BF354" i="2"/>
  <c r="BB354" i="2"/>
  <c r="AX354" i="2"/>
  <c r="AT354" i="2"/>
  <c r="AP354" i="2"/>
  <c r="AL354" i="2"/>
  <c r="AH354" i="2"/>
  <c r="AD354" i="2"/>
  <c r="Z354" i="2"/>
  <c r="V354" i="2"/>
  <c r="BU353" i="2"/>
  <c r="BQ353" i="2"/>
  <c r="BM353" i="2"/>
  <c r="BI353" i="2"/>
  <c r="BE353" i="2"/>
  <c r="BA353" i="2"/>
  <c r="AW353" i="2"/>
  <c r="AS353" i="2"/>
  <c r="AO353" i="2"/>
  <c r="AK353" i="2"/>
  <c r="AG353" i="2"/>
  <c r="AC353" i="2"/>
  <c r="Y353" i="2"/>
  <c r="U353" i="2"/>
  <c r="BS352" i="2"/>
  <c r="BO352" i="2"/>
  <c r="BK352" i="2"/>
  <c r="BG352" i="2"/>
  <c r="BC352" i="2"/>
  <c r="AY352" i="2"/>
  <c r="AU352" i="2"/>
  <c r="AQ352" i="2"/>
  <c r="AM352" i="2"/>
  <c r="AI352" i="2"/>
  <c r="AE352" i="2"/>
  <c r="AA352" i="2"/>
  <c r="W352" i="2"/>
  <c r="BT351" i="2"/>
  <c r="BP351" i="2"/>
  <c r="BL351" i="2"/>
  <c r="BH351" i="2"/>
  <c r="BD351" i="2"/>
  <c r="AZ351" i="2"/>
  <c r="AV351" i="2"/>
  <c r="AR351" i="2"/>
  <c r="AN351" i="2"/>
  <c r="AJ351" i="2"/>
  <c r="AF351" i="2"/>
  <c r="AB351" i="2"/>
  <c r="X351" i="2"/>
  <c r="T351" i="2"/>
  <c r="BP350" i="2"/>
  <c r="BL350" i="2"/>
  <c r="BH350" i="2"/>
  <c r="BD350" i="2"/>
  <c r="AZ350" i="2"/>
  <c r="AV350" i="2"/>
  <c r="AR350" i="2"/>
  <c r="AN350" i="2"/>
  <c r="AJ350" i="2"/>
  <c r="AF350" i="2"/>
  <c r="AB350" i="2"/>
  <c r="X350" i="2"/>
  <c r="T350" i="2"/>
  <c r="BO349" i="2"/>
  <c r="BK349" i="2"/>
  <c r="BG349" i="2"/>
  <c r="BC349" i="2"/>
  <c r="AY349" i="2"/>
  <c r="AU349" i="2"/>
  <c r="AQ349" i="2"/>
  <c r="AM349" i="2"/>
  <c r="AI349" i="2"/>
  <c r="AE349" i="2"/>
  <c r="AA349" i="2"/>
  <c r="W349" i="2"/>
  <c r="BQ348" i="2"/>
  <c r="BM348" i="2"/>
  <c r="BI348" i="2"/>
  <c r="BE348" i="2"/>
  <c r="BA348" i="2"/>
  <c r="AW348" i="2"/>
  <c r="AS348" i="2"/>
  <c r="AO348" i="2"/>
  <c r="AK348" i="2"/>
  <c r="AG348" i="2"/>
  <c r="AC348" i="2"/>
  <c r="Y348" i="2"/>
  <c r="U348" i="2"/>
  <c r="BN347" i="2"/>
  <c r="BJ347" i="2"/>
  <c r="BF347" i="2"/>
  <c r="BB347" i="2"/>
  <c r="AX347" i="2"/>
  <c r="AT347" i="2"/>
  <c r="AP347" i="2"/>
  <c r="AL347" i="2"/>
  <c r="AH347" i="2"/>
  <c r="AD347" i="2"/>
  <c r="Z347" i="2"/>
  <c r="V347" i="2"/>
  <c r="BN346" i="2"/>
  <c r="BJ346" i="2"/>
  <c r="BF346" i="2"/>
  <c r="BB346" i="2"/>
  <c r="AX346" i="2"/>
  <c r="AT346" i="2"/>
  <c r="AP346" i="2"/>
  <c r="AL346" i="2"/>
  <c r="AH346" i="2"/>
  <c r="AD346" i="2"/>
  <c r="Z346" i="2"/>
  <c r="V346" i="2"/>
  <c r="BM345" i="2"/>
  <c r="BI345" i="2"/>
  <c r="BE345" i="2"/>
  <c r="BA345" i="2"/>
  <c r="AW345" i="2"/>
  <c r="AS345" i="2"/>
  <c r="AO345" i="2"/>
  <c r="AK345" i="2"/>
  <c r="AG345" i="2"/>
  <c r="AC345" i="2"/>
  <c r="Y345" i="2"/>
  <c r="T302" i="2"/>
  <c r="W303" i="2"/>
  <c r="V302" i="2"/>
  <c r="CP376" i="2"/>
  <c r="CL376" i="2"/>
  <c r="CH376" i="2"/>
  <c r="CD376" i="2"/>
  <c r="BZ376" i="2"/>
  <c r="BV376" i="2"/>
  <c r="BR376" i="2"/>
  <c r="BN376" i="2"/>
  <c r="BJ376" i="2"/>
  <c r="BF376" i="2"/>
  <c r="BB376" i="2"/>
  <c r="AX376" i="2"/>
  <c r="AT376" i="2"/>
  <c r="AP376" i="2"/>
  <c r="AL376" i="2"/>
  <c r="AH376" i="2"/>
  <c r="AD376" i="2"/>
  <c r="Z376" i="2"/>
  <c r="V376" i="2"/>
  <c r="CQ375" i="2"/>
  <c r="CM375" i="2"/>
  <c r="CI375" i="2"/>
  <c r="CE375" i="2"/>
  <c r="CA375" i="2"/>
  <c r="BW375" i="2"/>
  <c r="BS375" i="2"/>
  <c r="BO375" i="2"/>
  <c r="BK375" i="2"/>
  <c r="BG375" i="2"/>
  <c r="BC375" i="2"/>
  <c r="AY375" i="2"/>
  <c r="AU375" i="2"/>
  <c r="AQ375" i="2"/>
  <c r="AM375" i="2"/>
  <c r="AI375" i="2"/>
  <c r="AE375" i="2"/>
  <c r="AA375" i="2"/>
  <c r="W375" i="2"/>
  <c r="CQ374" i="2"/>
  <c r="CM374" i="2"/>
  <c r="CI374" i="2"/>
  <c r="CE374" i="2"/>
  <c r="CA374" i="2"/>
  <c r="BW374" i="2"/>
  <c r="BS374" i="2"/>
  <c r="BO374" i="2"/>
  <c r="BK374" i="2"/>
  <c r="BG374" i="2"/>
  <c r="BC374" i="2"/>
  <c r="AY374" i="2"/>
  <c r="AU374" i="2"/>
  <c r="AQ374" i="2"/>
  <c r="AM374" i="2"/>
  <c r="AI374" i="2"/>
  <c r="AE374" i="2"/>
  <c r="AA374" i="2"/>
  <c r="W374" i="2"/>
  <c r="CP373" i="2"/>
  <c r="CL373" i="2"/>
  <c r="CH373" i="2"/>
  <c r="CD373" i="2"/>
  <c r="BZ373" i="2"/>
  <c r="BV373" i="2"/>
  <c r="BR373" i="2"/>
  <c r="BN373" i="2"/>
  <c r="BJ373" i="2"/>
  <c r="BF373" i="2"/>
  <c r="BB373" i="2"/>
  <c r="AX373" i="2"/>
  <c r="AT373" i="2"/>
  <c r="AP373" i="2"/>
  <c r="AL373" i="2"/>
  <c r="AH373" i="2"/>
  <c r="AD373" i="2"/>
  <c r="Z373" i="2"/>
  <c r="V373" i="2"/>
  <c r="CN372" i="2"/>
  <c r="CJ372" i="2"/>
  <c r="CF372" i="2"/>
  <c r="CB372" i="2"/>
  <c r="BX372" i="2"/>
  <c r="BT372" i="2"/>
  <c r="BP372" i="2"/>
  <c r="BL372" i="2"/>
  <c r="BH372" i="2"/>
  <c r="BD372" i="2"/>
  <c r="AZ372" i="2"/>
  <c r="AV372" i="2"/>
  <c r="AR372" i="2"/>
  <c r="AN372" i="2"/>
  <c r="AJ372" i="2"/>
  <c r="AF372" i="2"/>
  <c r="AB372" i="2"/>
  <c r="X372" i="2"/>
  <c r="T372" i="2"/>
  <c r="CK371" i="2"/>
  <c r="CG371" i="2"/>
  <c r="CC371" i="2"/>
  <c r="BY371" i="2"/>
  <c r="BU371" i="2"/>
  <c r="BQ371" i="2"/>
  <c r="BM371" i="2"/>
  <c r="BI371" i="2"/>
  <c r="BE371" i="2"/>
  <c r="BA371" i="2"/>
  <c r="AW371" i="2"/>
  <c r="AS371" i="2"/>
  <c r="AO371" i="2"/>
  <c r="AK371" i="2"/>
  <c r="AG371" i="2"/>
  <c r="AC371" i="2"/>
  <c r="Y371" i="2"/>
  <c r="U371" i="2"/>
  <c r="CK370" i="2"/>
  <c r="CG370" i="2"/>
  <c r="CC370" i="2"/>
  <c r="BY370" i="2"/>
  <c r="BU370" i="2"/>
  <c r="BQ370" i="2"/>
  <c r="BM370" i="2"/>
  <c r="BI370" i="2"/>
  <c r="BE370" i="2"/>
  <c r="BA370" i="2"/>
  <c r="AW370" i="2"/>
  <c r="AS370" i="2"/>
  <c r="AO370" i="2"/>
  <c r="AK370" i="2"/>
  <c r="AG370" i="2"/>
  <c r="AC370" i="2"/>
  <c r="Y370" i="2"/>
  <c r="U370" i="2"/>
  <c r="CJ369" i="2"/>
  <c r="CF369" i="2"/>
  <c r="CB369" i="2"/>
  <c r="BX369" i="2"/>
  <c r="BT369" i="2"/>
  <c r="BP369" i="2"/>
  <c r="BL369" i="2"/>
  <c r="BH369" i="2"/>
  <c r="BD369" i="2"/>
  <c r="AZ369" i="2"/>
  <c r="AV369" i="2"/>
  <c r="AR369" i="2"/>
  <c r="AN369" i="2"/>
  <c r="AJ369" i="2"/>
  <c r="AF369" i="2"/>
  <c r="AB369" i="2"/>
  <c r="X369" i="2"/>
  <c r="T369" i="2"/>
  <c r="CH368" i="2"/>
  <c r="CD368" i="2"/>
  <c r="BZ368" i="2"/>
  <c r="BV368" i="2"/>
  <c r="BR368" i="2"/>
  <c r="BN368" i="2"/>
  <c r="BJ368" i="2"/>
  <c r="BF368" i="2"/>
  <c r="BB368" i="2"/>
  <c r="AX368" i="2"/>
  <c r="AT368" i="2"/>
  <c r="AP368" i="2"/>
  <c r="AL368" i="2"/>
  <c r="AH368" i="2"/>
  <c r="AD368" i="2"/>
  <c r="Z368" i="2"/>
  <c r="V368" i="2"/>
  <c r="CI367" i="2"/>
  <c r="CE367" i="2"/>
  <c r="CA367" i="2"/>
  <c r="BW367" i="2"/>
  <c r="BS367" i="2"/>
  <c r="BO367" i="2"/>
  <c r="BK367" i="2"/>
  <c r="BG367" i="2"/>
  <c r="BC367" i="2"/>
  <c r="AY367" i="2"/>
  <c r="AU367" i="2"/>
  <c r="AQ367" i="2"/>
  <c r="AM367" i="2"/>
  <c r="AI367" i="2"/>
  <c r="AE367" i="2"/>
  <c r="AA367" i="2"/>
  <c r="W367" i="2"/>
  <c r="CI366" i="2"/>
  <c r="CE366" i="2"/>
  <c r="CA366" i="2"/>
  <c r="BW366" i="2"/>
  <c r="BS366" i="2"/>
  <c r="BO366" i="2"/>
  <c r="BK366" i="2"/>
  <c r="BG366" i="2"/>
  <c r="BC366" i="2"/>
  <c r="AY366" i="2"/>
  <c r="AU366" i="2"/>
  <c r="AQ366" i="2"/>
  <c r="AM366" i="2"/>
  <c r="AI366" i="2"/>
  <c r="AE366" i="2"/>
  <c r="AA366" i="2"/>
  <c r="W366" i="2"/>
  <c r="CH365" i="2"/>
  <c r="CD365" i="2"/>
  <c r="BZ365" i="2"/>
  <c r="BV365" i="2"/>
  <c r="BR365" i="2"/>
  <c r="BN365" i="2"/>
  <c r="BJ365" i="2"/>
  <c r="BF365" i="2"/>
  <c r="BB365" i="2"/>
  <c r="AX365" i="2"/>
  <c r="AT365" i="2"/>
  <c r="AP365" i="2"/>
  <c r="AL365" i="2"/>
  <c r="AH365" i="2"/>
  <c r="AD365" i="2"/>
  <c r="Z365" i="2"/>
  <c r="V365" i="2"/>
  <c r="CF364" i="2"/>
  <c r="CB364" i="2"/>
  <c r="BX364" i="2"/>
  <c r="BT364" i="2"/>
  <c r="BP364" i="2"/>
  <c r="BL364" i="2"/>
  <c r="BH364" i="2"/>
  <c r="BD364" i="2"/>
  <c r="AZ364" i="2"/>
  <c r="AV364" i="2"/>
  <c r="AR364" i="2"/>
  <c r="AN364" i="2"/>
  <c r="AJ364" i="2"/>
  <c r="AF364" i="2"/>
  <c r="AB364" i="2"/>
  <c r="X364" i="2"/>
  <c r="T364" i="2"/>
  <c r="CC363" i="2"/>
  <c r="BY363" i="2"/>
  <c r="BU363" i="2"/>
  <c r="BQ363" i="2"/>
  <c r="BM363" i="2"/>
  <c r="BI363" i="2"/>
  <c r="BE363" i="2"/>
  <c r="BA363" i="2"/>
  <c r="AW363" i="2"/>
  <c r="AS363" i="2"/>
  <c r="AO363" i="2"/>
  <c r="AK363" i="2"/>
  <c r="AG363" i="2"/>
  <c r="AC363" i="2"/>
  <c r="Y363" i="2"/>
  <c r="U363" i="2"/>
  <c r="CC362" i="2"/>
  <c r="BY362" i="2"/>
  <c r="BU362" i="2"/>
  <c r="BQ362" i="2"/>
  <c r="BM362" i="2"/>
  <c r="BI362" i="2"/>
  <c r="BE362" i="2"/>
  <c r="BA362" i="2"/>
  <c r="AW362" i="2"/>
  <c r="AS362" i="2"/>
  <c r="AO362" i="2"/>
  <c r="AK362" i="2"/>
  <c r="AG362" i="2"/>
  <c r="AC362" i="2"/>
  <c r="Y362" i="2"/>
  <c r="U362" i="2"/>
  <c r="CB361" i="2"/>
  <c r="BX361" i="2"/>
  <c r="BT361" i="2"/>
  <c r="BP361" i="2"/>
  <c r="BL361" i="2"/>
  <c r="BH361" i="2"/>
  <c r="BD361" i="2"/>
  <c r="AZ361" i="2"/>
  <c r="AV361" i="2"/>
  <c r="AR361" i="2"/>
  <c r="AN361" i="2"/>
  <c r="AJ361" i="2"/>
  <c r="AF361" i="2"/>
  <c r="AB361" i="2"/>
  <c r="X361" i="2"/>
  <c r="T361" i="2"/>
  <c r="BZ360" i="2"/>
  <c r="BV360" i="2"/>
  <c r="BR360" i="2"/>
  <c r="BN360" i="2"/>
  <c r="BJ360" i="2"/>
  <c r="BF360" i="2"/>
  <c r="BB360" i="2"/>
  <c r="AX360" i="2"/>
  <c r="AT360" i="2"/>
  <c r="AP360" i="2"/>
  <c r="AL360" i="2"/>
  <c r="AH360" i="2"/>
  <c r="AD360" i="2"/>
  <c r="Z360" i="2"/>
  <c r="V360" i="2"/>
  <c r="CA359" i="2"/>
  <c r="BW359" i="2"/>
  <c r="BS359" i="2"/>
  <c r="BO359" i="2"/>
  <c r="BK359" i="2"/>
  <c r="BG359" i="2"/>
  <c r="BC359" i="2"/>
  <c r="AY359" i="2"/>
  <c r="AU359" i="2"/>
  <c r="AQ359" i="2"/>
  <c r="AM359" i="2"/>
  <c r="AI359" i="2"/>
  <c r="AE359" i="2"/>
  <c r="AA359" i="2"/>
  <c r="W359" i="2"/>
  <c r="CA358" i="2"/>
  <c r="BW358" i="2"/>
  <c r="BS358" i="2"/>
  <c r="BO358" i="2"/>
  <c r="BK358" i="2"/>
  <c r="T301" i="2"/>
  <c r="V303" i="2"/>
  <c r="U302" i="2"/>
  <c r="CS376" i="2"/>
  <c r="CO376" i="2"/>
  <c r="CK376" i="2"/>
  <c r="CG376" i="2"/>
  <c r="CC376" i="2"/>
  <c r="BY376" i="2"/>
  <c r="BU376" i="2"/>
  <c r="BQ376" i="2"/>
  <c r="BM376" i="2"/>
  <c r="BI376" i="2"/>
  <c r="BE376" i="2"/>
  <c r="BA376" i="2"/>
  <c r="AW376" i="2"/>
  <c r="AS376" i="2"/>
  <c r="AO376" i="2"/>
  <c r="AK376" i="2"/>
  <c r="AG376" i="2"/>
  <c r="AC376" i="2"/>
  <c r="Y376" i="2"/>
  <c r="U376" i="2"/>
  <c r="CP375" i="2"/>
  <c r="CL375" i="2"/>
  <c r="CH375" i="2"/>
  <c r="CD375" i="2"/>
  <c r="BZ375" i="2"/>
  <c r="BV375" i="2"/>
  <c r="BR375" i="2"/>
  <c r="BN375" i="2"/>
  <c r="BJ375" i="2"/>
  <c r="BF375" i="2"/>
  <c r="BB375" i="2"/>
  <c r="AX375" i="2"/>
  <c r="AT375" i="2"/>
  <c r="AP375" i="2"/>
  <c r="AL375" i="2"/>
  <c r="AH375" i="2"/>
  <c r="AD375" i="2"/>
  <c r="Z375" i="2"/>
  <c r="V375" i="2"/>
  <c r="CP374" i="2"/>
  <c r="CL374" i="2"/>
  <c r="CH374" i="2"/>
  <c r="CD374" i="2"/>
  <c r="BZ374" i="2"/>
  <c r="BV374" i="2"/>
  <c r="BR374" i="2"/>
  <c r="BN374" i="2"/>
  <c r="BJ374" i="2"/>
  <c r="BF374" i="2"/>
  <c r="BB374" i="2"/>
  <c r="AX374" i="2"/>
  <c r="AT374" i="2"/>
  <c r="AP374" i="2"/>
  <c r="AL374" i="2"/>
  <c r="AH374" i="2"/>
  <c r="AD374" i="2"/>
  <c r="Z374" i="2"/>
  <c r="V374" i="2"/>
  <c r="CO373" i="2"/>
  <c r="CK373" i="2"/>
  <c r="CG373" i="2"/>
  <c r="CC373" i="2"/>
  <c r="BY373" i="2"/>
  <c r="BU373" i="2"/>
  <c r="BQ373" i="2"/>
  <c r="BM373" i="2"/>
  <c r="BI373" i="2"/>
  <c r="BE373" i="2"/>
  <c r="BA373" i="2"/>
  <c r="AW373" i="2"/>
  <c r="AS373" i="2"/>
  <c r="AO373" i="2"/>
  <c r="AK373" i="2"/>
  <c r="AG373" i="2"/>
  <c r="AC373" i="2"/>
  <c r="Y373" i="2"/>
  <c r="U373" i="2"/>
  <c r="CM372" i="2"/>
  <c r="CI372" i="2"/>
  <c r="CE372" i="2"/>
  <c r="CA372" i="2"/>
  <c r="BW372" i="2"/>
  <c r="BS372" i="2"/>
  <c r="BO372" i="2"/>
  <c r="BK372" i="2"/>
  <c r="BG372" i="2"/>
  <c r="BC372" i="2"/>
  <c r="AY372" i="2"/>
  <c r="AU372" i="2"/>
  <c r="AQ372" i="2"/>
  <c r="AM372" i="2"/>
  <c r="AI372" i="2"/>
  <c r="AE372" i="2"/>
  <c r="AA372" i="2"/>
  <c r="W372" i="2"/>
  <c r="CN371" i="2"/>
  <c r="CJ371" i="2"/>
  <c r="CF371" i="2"/>
  <c r="CB371" i="2"/>
  <c r="BX371" i="2"/>
  <c r="BT371" i="2"/>
  <c r="BP371" i="2"/>
  <c r="BL371" i="2"/>
  <c r="BH371" i="2"/>
  <c r="BD371" i="2"/>
  <c r="AZ371" i="2"/>
  <c r="AV371" i="2"/>
  <c r="AR371" i="2"/>
  <c r="AN371" i="2"/>
  <c r="AJ371" i="2"/>
  <c r="AF371" i="2"/>
  <c r="AB371" i="2"/>
  <c r="X371" i="2"/>
  <c r="T371" i="2"/>
  <c r="CJ370" i="2"/>
  <c r="CF370" i="2"/>
  <c r="CB370" i="2"/>
  <c r="BX370" i="2"/>
  <c r="BT370" i="2"/>
  <c r="BP370" i="2"/>
  <c r="BL370" i="2"/>
  <c r="BH370" i="2"/>
  <c r="BD370" i="2"/>
  <c r="AZ370" i="2"/>
  <c r="AV370" i="2"/>
  <c r="AR370" i="2"/>
  <c r="AN370" i="2"/>
  <c r="AJ370" i="2"/>
  <c r="AF370" i="2"/>
  <c r="AB370" i="2"/>
  <c r="X370" i="2"/>
  <c r="T370" i="2"/>
  <c r="CI369" i="2"/>
  <c r="CE369" i="2"/>
  <c r="CA369" i="2"/>
  <c r="BW369" i="2"/>
  <c r="BS369" i="2"/>
  <c r="BO369" i="2"/>
  <c r="BK369" i="2"/>
  <c r="BG369" i="2"/>
  <c r="BC369" i="2"/>
  <c r="AY369" i="2"/>
  <c r="AU369" i="2"/>
  <c r="AQ369" i="2"/>
  <c r="AM369" i="2"/>
  <c r="AI369" i="2"/>
  <c r="AE369" i="2"/>
  <c r="AA369" i="2"/>
  <c r="W369" i="2"/>
  <c r="CK368" i="2"/>
  <c r="CG368" i="2"/>
  <c r="CC368" i="2"/>
  <c r="BY368" i="2"/>
  <c r="BU368" i="2"/>
  <c r="BQ368" i="2"/>
  <c r="BM368" i="2"/>
  <c r="BI368" i="2"/>
  <c r="BE368" i="2"/>
  <c r="BA368" i="2"/>
  <c r="AW368" i="2"/>
  <c r="AS368" i="2"/>
  <c r="AO368" i="2"/>
  <c r="AK368" i="2"/>
  <c r="AG368" i="2"/>
  <c r="AC368" i="2"/>
  <c r="Y368" i="2"/>
  <c r="U368" i="2"/>
  <c r="CH367" i="2"/>
  <c r="CD367" i="2"/>
  <c r="BZ367" i="2"/>
  <c r="BV367" i="2"/>
  <c r="BR367" i="2"/>
  <c r="BN367" i="2"/>
  <c r="BJ367" i="2"/>
  <c r="BF367" i="2"/>
  <c r="BB367" i="2"/>
  <c r="AX367" i="2"/>
  <c r="AT367" i="2"/>
  <c r="AP367" i="2"/>
  <c r="AL367" i="2"/>
  <c r="AH367" i="2"/>
  <c r="AD367" i="2"/>
  <c r="Z367" i="2"/>
  <c r="V367" i="2"/>
  <c r="CH366" i="2"/>
  <c r="CD366" i="2"/>
  <c r="BZ366" i="2"/>
  <c r="BV366" i="2"/>
  <c r="BR366" i="2"/>
  <c r="BN366" i="2"/>
  <c r="BJ366" i="2"/>
  <c r="BF366" i="2"/>
  <c r="BB366" i="2"/>
  <c r="AX366" i="2"/>
  <c r="AT366" i="2"/>
  <c r="AP366" i="2"/>
  <c r="AL366" i="2"/>
  <c r="AH366" i="2"/>
  <c r="AD366" i="2"/>
  <c r="Z366" i="2"/>
  <c r="V366" i="2"/>
  <c r="CG365" i="2"/>
  <c r="CC365" i="2"/>
  <c r="BY365" i="2"/>
  <c r="BU365" i="2"/>
  <c r="BQ365" i="2"/>
  <c r="BM365" i="2"/>
  <c r="BI365" i="2"/>
  <c r="BE365" i="2"/>
  <c r="BA365" i="2"/>
  <c r="AW365" i="2"/>
  <c r="AS365" i="2"/>
  <c r="AO365" i="2"/>
  <c r="AK365" i="2"/>
  <c r="AG365" i="2"/>
  <c r="AC365" i="2"/>
  <c r="Y365" i="2"/>
  <c r="U365" i="2"/>
  <c r="CE364" i="2"/>
  <c r="CA364" i="2"/>
  <c r="BW364" i="2"/>
  <c r="BS364" i="2"/>
  <c r="BO364" i="2"/>
  <c r="BK364" i="2"/>
  <c r="BG364" i="2"/>
  <c r="BC364" i="2"/>
  <c r="AY364" i="2"/>
  <c r="AU364" i="2"/>
  <c r="AQ364" i="2"/>
  <c r="AM364" i="2"/>
  <c r="AI364" i="2"/>
  <c r="AE364" i="2"/>
  <c r="AA364" i="2"/>
  <c r="W364" i="2"/>
  <c r="CF363" i="2"/>
  <c r="CB363" i="2"/>
  <c r="BX363" i="2"/>
  <c r="BT363" i="2"/>
  <c r="BP363" i="2"/>
  <c r="BL363" i="2"/>
  <c r="BH363" i="2"/>
  <c r="BD363" i="2"/>
  <c r="AZ363" i="2"/>
  <c r="AV363" i="2"/>
  <c r="AR363" i="2"/>
  <c r="AN363" i="2"/>
  <c r="AJ363" i="2"/>
  <c r="AF363" i="2"/>
  <c r="AB363" i="2"/>
  <c r="X363" i="2"/>
  <c r="T363" i="2"/>
  <c r="CB362" i="2"/>
  <c r="BX362" i="2"/>
  <c r="BT362" i="2"/>
  <c r="BP362" i="2"/>
  <c r="BL362" i="2"/>
  <c r="BH362" i="2"/>
  <c r="BD362" i="2"/>
  <c r="AZ362" i="2"/>
  <c r="AV362" i="2"/>
  <c r="AR362" i="2"/>
  <c r="AN362" i="2"/>
  <c r="AJ362" i="2"/>
  <c r="AF362" i="2"/>
  <c r="AB362" i="2"/>
  <c r="X362" i="2"/>
  <c r="T362" i="2"/>
  <c r="CA361" i="2"/>
  <c r="BW361" i="2"/>
  <c r="BS361" i="2"/>
  <c r="BO361" i="2"/>
  <c r="BK361" i="2"/>
  <c r="BG361" i="2"/>
  <c r="BC361" i="2"/>
  <c r="AY361" i="2"/>
  <c r="AU361" i="2"/>
  <c r="AQ361" i="2"/>
  <c r="AM361" i="2"/>
  <c r="AI361" i="2"/>
  <c r="AE361" i="2"/>
  <c r="AA361" i="2"/>
  <c r="W361" i="2"/>
  <c r="CC360" i="2"/>
  <c r="BY360" i="2"/>
  <c r="BU360" i="2"/>
  <c r="BQ360" i="2"/>
  <c r="BM360" i="2"/>
  <c r="BI360" i="2"/>
  <c r="BE360" i="2"/>
  <c r="BA360" i="2"/>
  <c r="AW360" i="2"/>
  <c r="AS360" i="2"/>
  <c r="AO360" i="2"/>
  <c r="AK360" i="2"/>
  <c r="T300" i="2"/>
  <c r="U303" i="2"/>
  <c r="V301" i="2"/>
  <c r="CR376" i="2"/>
  <c r="CN376" i="2"/>
  <c r="CJ376" i="2"/>
  <c r="CF376" i="2"/>
  <c r="CB376" i="2"/>
  <c r="BX376" i="2"/>
  <c r="BT376" i="2"/>
  <c r="BP376" i="2"/>
  <c r="BL376" i="2"/>
  <c r="BH376" i="2"/>
  <c r="BD376" i="2"/>
  <c r="AZ376" i="2"/>
  <c r="AV376" i="2"/>
  <c r="AR376" i="2"/>
  <c r="AN376" i="2"/>
  <c r="AJ376" i="2"/>
  <c r="AF376" i="2"/>
  <c r="AB376" i="2"/>
  <c r="X376" i="2"/>
  <c r="T376" i="2"/>
  <c r="CO375" i="2"/>
  <c r="CK375" i="2"/>
  <c r="CG375" i="2"/>
  <c r="CC375" i="2"/>
  <c r="BY375" i="2"/>
  <c r="BU375" i="2"/>
  <c r="BQ375" i="2"/>
  <c r="BM375" i="2"/>
  <c r="BI375" i="2"/>
  <c r="BE375" i="2"/>
  <c r="BA375" i="2"/>
  <c r="AW375" i="2"/>
  <c r="AS375" i="2"/>
  <c r="AO375" i="2"/>
  <c r="AK375" i="2"/>
  <c r="AG375" i="2"/>
  <c r="AC375" i="2"/>
  <c r="Y375" i="2"/>
  <c r="U375" i="2"/>
  <c r="CO374" i="2"/>
  <c r="CK374" i="2"/>
  <c r="CG374" i="2"/>
  <c r="CC374" i="2"/>
  <c r="BY374" i="2"/>
  <c r="BU374" i="2"/>
  <c r="BQ374" i="2"/>
  <c r="BM374" i="2"/>
  <c r="BI374" i="2"/>
  <c r="BE374" i="2"/>
  <c r="BA374" i="2"/>
  <c r="AW374" i="2"/>
  <c r="AS374" i="2"/>
  <c r="AO374" i="2"/>
  <c r="AK374" i="2"/>
  <c r="AG374" i="2"/>
  <c r="AC374" i="2"/>
  <c r="Y374" i="2"/>
  <c r="U374" i="2"/>
  <c r="CN373" i="2"/>
  <c r="CJ373" i="2"/>
  <c r="CF373" i="2"/>
  <c r="CB373" i="2"/>
  <c r="BX373" i="2"/>
  <c r="BT373" i="2"/>
  <c r="BP373" i="2"/>
  <c r="BL373" i="2"/>
  <c r="BH373" i="2"/>
  <c r="BD373" i="2"/>
  <c r="AZ373" i="2"/>
  <c r="AV373" i="2"/>
  <c r="AR373" i="2"/>
  <c r="AN373" i="2"/>
  <c r="AJ373" i="2"/>
  <c r="AF373" i="2"/>
  <c r="AB373" i="2"/>
  <c r="X373" i="2"/>
  <c r="T373" i="2"/>
  <c r="CL372" i="2"/>
  <c r="CH372" i="2"/>
  <c r="CD372" i="2"/>
  <c r="BZ372" i="2"/>
  <c r="BV372" i="2"/>
  <c r="BR372" i="2"/>
  <c r="BN372" i="2"/>
  <c r="BJ372" i="2"/>
  <c r="BF372" i="2"/>
  <c r="BB372" i="2"/>
  <c r="AX372" i="2"/>
  <c r="AT372" i="2"/>
  <c r="AP372" i="2"/>
  <c r="AL372" i="2"/>
  <c r="AH372" i="2"/>
  <c r="AD372" i="2"/>
  <c r="Z372" i="2"/>
  <c r="V372" i="2"/>
  <c r="CM371" i="2"/>
  <c r="CI371" i="2"/>
  <c r="CE371" i="2"/>
  <c r="CA371" i="2"/>
  <c r="BW371" i="2"/>
  <c r="BS371" i="2"/>
  <c r="BO371" i="2"/>
  <c r="BK371" i="2"/>
  <c r="BG371" i="2"/>
  <c r="BC371" i="2"/>
  <c r="AY371" i="2"/>
  <c r="AU371" i="2"/>
  <c r="AQ371" i="2"/>
  <c r="AM371" i="2"/>
  <c r="AI371" i="2"/>
  <c r="AE371" i="2"/>
  <c r="AA371" i="2"/>
  <c r="W371" i="2"/>
  <c r="CM370" i="2"/>
  <c r="CI370" i="2"/>
  <c r="CE370" i="2"/>
  <c r="CA370" i="2"/>
  <c r="BW370" i="2"/>
  <c r="BS370" i="2"/>
  <c r="BO370" i="2"/>
  <c r="BK370" i="2"/>
  <c r="BG370" i="2"/>
  <c r="BC370" i="2"/>
  <c r="AY370" i="2"/>
  <c r="AU370" i="2"/>
  <c r="AQ370" i="2"/>
  <c r="AM370" i="2"/>
  <c r="AI370" i="2"/>
  <c r="AE370" i="2"/>
  <c r="AA370" i="2"/>
  <c r="W370" i="2"/>
  <c r="CL369" i="2"/>
  <c r="CH369" i="2"/>
  <c r="CD369" i="2"/>
  <c r="BZ369" i="2"/>
  <c r="BV369" i="2"/>
  <c r="BR369" i="2"/>
  <c r="BN369" i="2"/>
  <c r="BJ369" i="2"/>
  <c r="BF369" i="2"/>
  <c r="BB369" i="2"/>
  <c r="AX369" i="2"/>
  <c r="AT369" i="2"/>
  <c r="AP369" i="2"/>
  <c r="AL369" i="2"/>
  <c r="AH369" i="2"/>
  <c r="AD369" i="2"/>
  <c r="Z369" i="2"/>
  <c r="V369" i="2"/>
  <c r="CJ368" i="2"/>
  <c r="CF368" i="2"/>
  <c r="CB368" i="2"/>
  <c r="BX368" i="2"/>
  <c r="BT368" i="2"/>
  <c r="BP368" i="2"/>
  <c r="BL368" i="2"/>
  <c r="BH368" i="2"/>
  <c r="BD368" i="2"/>
  <c r="AZ368" i="2"/>
  <c r="AV368" i="2"/>
  <c r="AR368" i="2"/>
  <c r="AN368" i="2"/>
  <c r="AJ368" i="2"/>
  <c r="AF368" i="2"/>
  <c r="AB368" i="2"/>
  <c r="X368" i="2"/>
  <c r="T368" i="2"/>
  <c r="CG367" i="2"/>
  <c r="CC367" i="2"/>
  <c r="BY367" i="2"/>
  <c r="BU367" i="2"/>
  <c r="BQ367" i="2"/>
  <c r="BM367" i="2"/>
  <c r="BI367" i="2"/>
  <c r="BE367" i="2"/>
  <c r="BA367" i="2"/>
  <c r="AW367" i="2"/>
  <c r="AS367" i="2"/>
  <c r="AO367" i="2"/>
  <c r="AK367" i="2"/>
  <c r="AG367" i="2"/>
  <c r="AC367" i="2"/>
  <c r="Y367" i="2"/>
  <c r="U367" i="2"/>
  <c r="CG366" i="2"/>
  <c r="CC366" i="2"/>
  <c r="BY366" i="2"/>
  <c r="BU366" i="2"/>
  <c r="BQ366" i="2"/>
  <c r="BM366" i="2"/>
  <c r="BI366" i="2"/>
  <c r="BE366" i="2"/>
  <c r="BA366" i="2"/>
  <c r="AW366" i="2"/>
  <c r="AS366" i="2"/>
  <c r="AO366" i="2"/>
  <c r="AK366" i="2"/>
  <c r="AG366" i="2"/>
  <c r="AC366" i="2"/>
  <c r="Y366" i="2"/>
  <c r="U366" i="2"/>
  <c r="CF365" i="2"/>
  <c r="CB365" i="2"/>
  <c r="BX365" i="2"/>
  <c r="BT365" i="2"/>
  <c r="BP365" i="2"/>
  <c r="BL365" i="2"/>
  <c r="BH365" i="2"/>
  <c r="BD365" i="2"/>
  <c r="AZ365" i="2"/>
  <c r="AV365" i="2"/>
  <c r="AR365" i="2"/>
  <c r="AN365" i="2"/>
  <c r="AJ365" i="2"/>
  <c r="AF365" i="2"/>
  <c r="AB365" i="2"/>
  <c r="X365" i="2"/>
  <c r="T365" i="2"/>
  <c r="CD364" i="2"/>
  <c r="BZ364" i="2"/>
  <c r="BV364" i="2"/>
  <c r="BR364" i="2"/>
  <c r="BN364" i="2"/>
  <c r="BJ364" i="2"/>
  <c r="BF364" i="2"/>
  <c r="BB364" i="2"/>
  <c r="AX364" i="2"/>
  <c r="AT364" i="2"/>
  <c r="AP364" i="2"/>
  <c r="AL364" i="2"/>
  <c r="AH364" i="2"/>
  <c r="AD364" i="2"/>
  <c r="Z364" i="2"/>
  <c r="V364" i="2"/>
  <c r="CE363" i="2"/>
  <c r="CA363" i="2"/>
  <c r="BW363" i="2"/>
  <c r="BS363" i="2"/>
  <c r="BO363" i="2"/>
  <c r="BK363" i="2"/>
  <c r="BG363" i="2"/>
  <c r="BC363" i="2"/>
  <c r="AY363" i="2"/>
  <c r="AU363" i="2"/>
  <c r="AQ363" i="2"/>
  <c r="BG358" i="2"/>
  <c r="BC358" i="2"/>
  <c r="AY358" i="2"/>
  <c r="AU358" i="2"/>
  <c r="AQ358" i="2"/>
  <c r="AM358" i="2"/>
  <c r="AI358" i="2"/>
  <c r="AE358" i="2"/>
  <c r="AA358" i="2"/>
  <c r="W358" i="2"/>
  <c r="BZ357" i="2"/>
  <c r="BV357" i="2"/>
  <c r="BR357" i="2"/>
  <c r="BN357" i="2"/>
  <c r="BJ357" i="2"/>
  <c r="BF357" i="2"/>
  <c r="BB357" i="2"/>
  <c r="AX357" i="2"/>
  <c r="AT357" i="2"/>
  <c r="AP357" i="2"/>
  <c r="AL357" i="2"/>
  <c r="AH357" i="2"/>
  <c r="AD357" i="2"/>
  <c r="Z357" i="2"/>
  <c r="V357" i="2"/>
  <c r="BX356" i="2"/>
  <c r="BT356" i="2"/>
  <c r="BP356" i="2"/>
  <c r="BL356" i="2"/>
  <c r="BH356" i="2"/>
  <c r="BD356" i="2"/>
  <c r="AZ356" i="2"/>
  <c r="AV356" i="2"/>
  <c r="AR356" i="2"/>
  <c r="AN356" i="2"/>
  <c r="AJ356" i="2"/>
  <c r="AF356" i="2"/>
  <c r="AB356" i="2"/>
  <c r="X356" i="2"/>
  <c r="T356" i="2"/>
  <c r="BU355" i="2"/>
  <c r="BQ355" i="2"/>
  <c r="BM355" i="2"/>
  <c r="BI355" i="2"/>
  <c r="BE355" i="2"/>
  <c r="BA355" i="2"/>
  <c r="AW355" i="2"/>
  <c r="AS355" i="2"/>
  <c r="AO355" i="2"/>
  <c r="AK355" i="2"/>
  <c r="AG355" i="2"/>
  <c r="AC355" i="2"/>
  <c r="Y355" i="2"/>
  <c r="U355" i="2"/>
  <c r="BU354" i="2"/>
  <c r="BQ354" i="2"/>
  <c r="BM354" i="2"/>
  <c r="BI354" i="2"/>
  <c r="BE354" i="2"/>
  <c r="BA354" i="2"/>
  <c r="AW354" i="2"/>
  <c r="AS354" i="2"/>
  <c r="AO354" i="2"/>
  <c r="AK354" i="2"/>
  <c r="AG354" i="2"/>
  <c r="AC354" i="2"/>
  <c r="Y354" i="2"/>
  <c r="U354" i="2"/>
  <c r="BT353" i="2"/>
  <c r="BP353" i="2"/>
  <c r="BL353" i="2"/>
  <c r="BH353" i="2"/>
  <c r="BD353" i="2"/>
  <c r="AZ353" i="2"/>
  <c r="AV353" i="2"/>
  <c r="AR353" i="2"/>
  <c r="AN353" i="2"/>
  <c r="AJ353" i="2"/>
  <c r="AF353" i="2"/>
  <c r="AB353" i="2"/>
  <c r="X353" i="2"/>
  <c r="T353" i="2"/>
  <c r="BR352" i="2"/>
  <c r="BN352" i="2"/>
  <c r="BJ352" i="2"/>
  <c r="BF352" i="2"/>
  <c r="BB352" i="2"/>
  <c r="AX352" i="2"/>
  <c r="AT352" i="2"/>
  <c r="AP352" i="2"/>
  <c r="AL352" i="2"/>
  <c r="AH352" i="2"/>
  <c r="AD352" i="2"/>
  <c r="Z352" i="2"/>
  <c r="V352" i="2"/>
  <c r="BS351" i="2"/>
  <c r="BO351" i="2"/>
  <c r="BK351" i="2"/>
  <c r="BG351" i="2"/>
  <c r="BC351" i="2"/>
  <c r="AY351" i="2"/>
  <c r="AU351" i="2"/>
  <c r="AQ351" i="2"/>
  <c r="AM351" i="2"/>
  <c r="AI351" i="2"/>
  <c r="AE351" i="2"/>
  <c r="AA351" i="2"/>
  <c r="W351" i="2"/>
  <c r="BS350" i="2"/>
  <c r="BO350" i="2"/>
  <c r="BK350" i="2"/>
  <c r="BG350" i="2"/>
  <c r="BC350" i="2"/>
  <c r="AY350" i="2"/>
  <c r="AU350" i="2"/>
  <c r="AQ350" i="2"/>
  <c r="AM350" i="2"/>
  <c r="AI350" i="2"/>
  <c r="AE350" i="2"/>
  <c r="AA350" i="2"/>
  <c r="W350" i="2"/>
  <c r="BR349" i="2"/>
  <c r="BN349" i="2"/>
  <c r="BJ349" i="2"/>
  <c r="BF349" i="2"/>
  <c r="BB349" i="2"/>
  <c r="AX349" i="2"/>
  <c r="AT349" i="2"/>
  <c r="AP349" i="2"/>
  <c r="AL349" i="2"/>
  <c r="AH349" i="2"/>
  <c r="AD349" i="2"/>
  <c r="Z349" i="2"/>
  <c r="V349" i="2"/>
  <c r="BP348" i="2"/>
  <c r="BL348" i="2"/>
  <c r="BH348" i="2"/>
  <c r="BD348" i="2"/>
  <c r="AZ348" i="2"/>
  <c r="AV348" i="2"/>
  <c r="AR348" i="2"/>
  <c r="AN348" i="2"/>
  <c r="AJ348" i="2"/>
  <c r="AF348" i="2"/>
  <c r="AB348" i="2"/>
  <c r="X348" i="2"/>
  <c r="T348" i="2"/>
  <c r="BM347" i="2"/>
  <c r="BI347" i="2"/>
  <c r="BE347" i="2"/>
  <c r="BA347" i="2"/>
  <c r="AW347" i="2"/>
  <c r="AS347" i="2"/>
  <c r="AO347" i="2"/>
  <c r="AK347" i="2"/>
  <c r="AG347" i="2"/>
  <c r="AC347" i="2"/>
  <c r="Y347" i="2"/>
  <c r="U347" i="2"/>
  <c r="BM346" i="2"/>
  <c r="BI346" i="2"/>
  <c r="BE346" i="2"/>
  <c r="BA346" i="2"/>
  <c r="AW346" i="2"/>
  <c r="AS346" i="2"/>
  <c r="AO346" i="2"/>
  <c r="AK346" i="2"/>
  <c r="AG346" i="2"/>
  <c r="AC346" i="2"/>
  <c r="Y346" i="2"/>
  <c r="U346" i="2"/>
  <c r="BL345" i="2"/>
  <c r="BH345" i="2"/>
  <c r="BD345" i="2"/>
  <c r="AZ345" i="2"/>
  <c r="AV345" i="2"/>
  <c r="AR345" i="2"/>
  <c r="AN345" i="2"/>
  <c r="AJ345" i="2"/>
  <c r="AF345" i="2"/>
  <c r="AB345" i="2"/>
  <c r="X345" i="2"/>
  <c r="T345" i="2"/>
  <c r="BJ344" i="2"/>
  <c r="BF344" i="2"/>
  <c r="BB344" i="2"/>
  <c r="AX344" i="2"/>
  <c r="AT344" i="2"/>
  <c r="AP344" i="2"/>
  <c r="AL344" i="2"/>
  <c r="AH344" i="2"/>
  <c r="AD344" i="2"/>
  <c r="Z344" i="2"/>
  <c r="V344" i="2"/>
  <c r="BK343" i="2"/>
  <c r="BG343" i="2"/>
  <c r="BC343" i="2"/>
  <c r="AY343" i="2"/>
  <c r="AU343" i="2"/>
  <c r="AQ343" i="2"/>
  <c r="AM343" i="2"/>
  <c r="AI343" i="2"/>
  <c r="AE343" i="2"/>
  <c r="AA343" i="2"/>
  <c r="W343" i="2"/>
  <c r="BK342" i="2"/>
  <c r="BG342" i="2"/>
  <c r="BC342" i="2"/>
  <c r="AY342" i="2"/>
  <c r="AU342" i="2"/>
  <c r="AQ342" i="2"/>
  <c r="AM342" i="2"/>
  <c r="AI342" i="2"/>
  <c r="AE342" i="2"/>
  <c r="AA342" i="2"/>
  <c r="W342" i="2"/>
  <c r="BJ341" i="2"/>
  <c r="BF341" i="2"/>
  <c r="BB341" i="2"/>
  <c r="AX341" i="2"/>
  <c r="AT341" i="2"/>
  <c r="AP341" i="2"/>
  <c r="AL341" i="2"/>
  <c r="AG360" i="2"/>
  <c r="AC360" i="2"/>
  <c r="Y360" i="2"/>
  <c r="U360" i="2"/>
  <c r="BZ359" i="2"/>
  <c r="BV359" i="2"/>
  <c r="BR359" i="2"/>
  <c r="BN359" i="2"/>
  <c r="BJ359" i="2"/>
  <c r="BF359" i="2"/>
  <c r="BB359" i="2"/>
  <c r="AX359" i="2"/>
  <c r="AT359" i="2"/>
  <c r="AP359" i="2"/>
  <c r="AL359" i="2"/>
  <c r="AH359" i="2"/>
  <c r="AD359" i="2"/>
  <c r="Z359" i="2"/>
  <c r="V359" i="2"/>
  <c r="BZ358" i="2"/>
  <c r="BV358" i="2"/>
  <c r="BR358" i="2"/>
  <c r="BN358" i="2"/>
  <c r="BJ358" i="2"/>
  <c r="BF358" i="2"/>
  <c r="BB358" i="2"/>
  <c r="AX358" i="2"/>
  <c r="AT358" i="2"/>
  <c r="AP358" i="2"/>
  <c r="AL358" i="2"/>
  <c r="AH358" i="2"/>
  <c r="AD358" i="2"/>
  <c r="Z358" i="2"/>
  <c r="V358" i="2"/>
  <c r="BY357" i="2"/>
  <c r="BU357" i="2"/>
  <c r="BQ357" i="2"/>
  <c r="BM357" i="2"/>
  <c r="BI357" i="2"/>
  <c r="BE357" i="2"/>
  <c r="BA357" i="2"/>
  <c r="AW357" i="2"/>
  <c r="AS357" i="2"/>
  <c r="AO357" i="2"/>
  <c r="AK357" i="2"/>
  <c r="AG357" i="2"/>
  <c r="AC357" i="2"/>
  <c r="Y357" i="2"/>
  <c r="U357" i="2"/>
  <c r="BW356" i="2"/>
  <c r="BS356" i="2"/>
  <c r="BO356" i="2"/>
  <c r="BK356" i="2"/>
  <c r="BG356" i="2"/>
  <c r="BC356" i="2"/>
  <c r="AY356" i="2"/>
  <c r="AU356" i="2"/>
  <c r="AQ356" i="2"/>
  <c r="AM356" i="2"/>
  <c r="AI356" i="2"/>
  <c r="AE356" i="2"/>
  <c r="AA356" i="2"/>
  <c r="W356" i="2"/>
  <c r="BX355" i="2"/>
  <c r="BT355" i="2"/>
  <c r="BP355" i="2"/>
  <c r="BL355" i="2"/>
  <c r="BH355" i="2"/>
  <c r="BD355" i="2"/>
  <c r="AZ355" i="2"/>
  <c r="AV355" i="2"/>
  <c r="AR355" i="2"/>
  <c r="AN355" i="2"/>
  <c r="AJ355" i="2"/>
  <c r="AF355" i="2"/>
  <c r="AB355" i="2"/>
  <c r="X355" i="2"/>
  <c r="T355" i="2"/>
  <c r="BT354" i="2"/>
  <c r="BP354" i="2"/>
  <c r="BL354" i="2"/>
  <c r="BH354" i="2"/>
  <c r="BD354" i="2"/>
  <c r="AZ354" i="2"/>
  <c r="AV354" i="2"/>
  <c r="AR354" i="2"/>
  <c r="AN354" i="2"/>
  <c r="AJ354" i="2"/>
  <c r="AF354" i="2"/>
  <c r="AB354" i="2"/>
  <c r="X354" i="2"/>
  <c r="T354" i="2"/>
  <c r="BS353" i="2"/>
  <c r="BO353" i="2"/>
  <c r="BK353" i="2"/>
  <c r="BG353" i="2"/>
  <c r="BC353" i="2"/>
  <c r="AY353" i="2"/>
  <c r="AU353" i="2"/>
  <c r="AQ353" i="2"/>
  <c r="AM353" i="2"/>
  <c r="AI353" i="2"/>
  <c r="AE353" i="2"/>
  <c r="AA353" i="2"/>
  <c r="W353" i="2"/>
  <c r="BU352" i="2"/>
  <c r="BQ352" i="2"/>
  <c r="BM352" i="2"/>
  <c r="BI352" i="2"/>
  <c r="BE352" i="2"/>
  <c r="BA352" i="2"/>
  <c r="AW352" i="2"/>
  <c r="AS352" i="2"/>
  <c r="AO352" i="2"/>
  <c r="AK352" i="2"/>
  <c r="AG352" i="2"/>
  <c r="AC352" i="2"/>
  <c r="Y352" i="2"/>
  <c r="U352" i="2"/>
  <c r="BR351" i="2"/>
  <c r="BN351" i="2"/>
  <c r="BJ351" i="2"/>
  <c r="BF351" i="2"/>
  <c r="BB351" i="2"/>
  <c r="AX351" i="2"/>
  <c r="AT351" i="2"/>
  <c r="AP351" i="2"/>
  <c r="AL351" i="2"/>
  <c r="AH351" i="2"/>
  <c r="AD351" i="2"/>
  <c r="Z351" i="2"/>
  <c r="V351" i="2"/>
  <c r="BR350" i="2"/>
  <c r="BN350" i="2"/>
  <c r="BJ350" i="2"/>
  <c r="BF350" i="2"/>
  <c r="AM363" i="2"/>
  <c r="AI363" i="2"/>
  <c r="AE363" i="2"/>
  <c r="AA363" i="2"/>
  <c r="W363" i="2"/>
  <c r="CE362" i="2"/>
  <c r="CA362" i="2"/>
  <c r="BW362" i="2"/>
  <c r="BS362" i="2"/>
  <c r="BO362" i="2"/>
  <c r="BK362" i="2"/>
  <c r="BG362" i="2"/>
  <c r="BC362" i="2"/>
  <c r="AY362" i="2"/>
  <c r="AU362" i="2"/>
  <c r="AQ362" i="2"/>
  <c r="AM362" i="2"/>
  <c r="AI362" i="2"/>
  <c r="AE362" i="2"/>
  <c r="AA362" i="2"/>
  <c r="W362" i="2"/>
  <c r="CD361" i="2"/>
  <c r="BZ361" i="2"/>
  <c r="BV361" i="2"/>
  <c r="BR361" i="2"/>
  <c r="BN361" i="2"/>
  <c r="BJ361" i="2"/>
  <c r="BF361" i="2"/>
  <c r="BB361" i="2"/>
  <c r="AX361" i="2"/>
  <c r="AT361" i="2"/>
  <c r="AP361" i="2"/>
  <c r="AL361" i="2"/>
  <c r="AH361" i="2"/>
  <c r="AD361" i="2"/>
  <c r="Z361" i="2"/>
  <c r="V361" i="2"/>
  <c r="CB360" i="2"/>
  <c r="BX360" i="2"/>
  <c r="BT360" i="2"/>
  <c r="BP360" i="2"/>
  <c r="BL360" i="2"/>
  <c r="BH360" i="2"/>
  <c r="BD360" i="2"/>
  <c r="AZ360" i="2"/>
  <c r="AV360" i="2"/>
  <c r="AR360" i="2"/>
  <c r="AN360" i="2"/>
  <c r="AJ360" i="2"/>
  <c r="AF360" i="2"/>
  <c r="AB360" i="2"/>
  <c r="X360" i="2"/>
  <c r="T360" i="2"/>
  <c r="BY359" i="2"/>
  <c r="BU359" i="2"/>
  <c r="BQ359" i="2"/>
  <c r="BM359" i="2"/>
  <c r="BI359" i="2"/>
  <c r="BE359" i="2"/>
  <c r="BA359" i="2"/>
  <c r="AW359" i="2"/>
  <c r="AS359" i="2"/>
  <c r="AO359" i="2"/>
  <c r="AK359" i="2"/>
  <c r="AG359" i="2"/>
  <c r="AC359" i="2"/>
  <c r="Y359" i="2"/>
  <c r="U359" i="2"/>
  <c r="BY358" i="2"/>
  <c r="BU358" i="2"/>
  <c r="BQ358" i="2"/>
  <c r="BM358" i="2"/>
  <c r="BI358" i="2"/>
  <c r="BE358" i="2"/>
  <c r="BA358" i="2"/>
  <c r="AW358" i="2"/>
  <c r="AS358" i="2"/>
  <c r="AO358" i="2"/>
  <c r="AK358" i="2"/>
  <c r="AG358" i="2"/>
  <c r="AC358" i="2"/>
  <c r="Y358" i="2"/>
  <c r="U358" i="2"/>
  <c r="BX357" i="2"/>
  <c r="BT357" i="2"/>
  <c r="BP357" i="2"/>
  <c r="BL357" i="2"/>
  <c r="BH357" i="2"/>
  <c r="BD357" i="2"/>
  <c r="AZ357" i="2"/>
  <c r="AV357" i="2"/>
  <c r="AR357" i="2"/>
  <c r="AN357" i="2"/>
  <c r="AJ357" i="2"/>
  <c r="AF357" i="2"/>
  <c r="AB357" i="2"/>
  <c r="X357" i="2"/>
  <c r="T357" i="2"/>
  <c r="BV356" i="2"/>
  <c r="BR356" i="2"/>
  <c r="BN356" i="2"/>
  <c r="BJ356" i="2"/>
  <c r="BF356" i="2"/>
  <c r="BB356" i="2"/>
  <c r="AX356" i="2"/>
  <c r="AT356" i="2"/>
  <c r="AP356" i="2"/>
  <c r="AL356" i="2"/>
  <c r="AH356" i="2"/>
  <c r="AD356" i="2"/>
  <c r="Z356" i="2"/>
  <c r="V356" i="2"/>
  <c r="BW355" i="2"/>
  <c r="BS355" i="2"/>
  <c r="BO355" i="2"/>
  <c r="BK355" i="2"/>
  <c r="BG355" i="2"/>
  <c r="BC355" i="2"/>
  <c r="AY355" i="2"/>
  <c r="AU355" i="2"/>
  <c r="AQ355" i="2"/>
  <c r="AM355" i="2"/>
  <c r="AI355" i="2"/>
  <c r="AE355" i="2"/>
  <c r="AA355" i="2"/>
  <c r="W355" i="2"/>
  <c r="BW354" i="2"/>
  <c r="BS354" i="2"/>
  <c r="BO354" i="2"/>
  <c r="BK354" i="2"/>
  <c r="BG354" i="2"/>
  <c r="BC354" i="2"/>
  <c r="AY354" i="2"/>
  <c r="AU354" i="2"/>
  <c r="AQ354" i="2"/>
  <c r="AM354" i="2"/>
  <c r="AI354" i="2"/>
  <c r="AE354" i="2"/>
  <c r="AA354" i="2"/>
  <c r="W354" i="2"/>
  <c r="BV353" i="2"/>
  <c r="BR353" i="2"/>
  <c r="BN353" i="2"/>
  <c r="BJ353" i="2"/>
  <c r="BF353" i="2"/>
  <c r="BB353" i="2"/>
  <c r="AX353" i="2"/>
  <c r="AT353" i="2"/>
  <c r="AP353" i="2"/>
  <c r="AL353" i="2"/>
  <c r="AH353" i="2"/>
  <c r="AD353" i="2"/>
  <c r="Z353" i="2"/>
  <c r="V353" i="2"/>
  <c r="BT352" i="2"/>
  <c r="BP352" i="2"/>
  <c r="BL352" i="2"/>
  <c r="BH352" i="2"/>
  <c r="BD352" i="2"/>
  <c r="AZ352" i="2"/>
  <c r="AV352" i="2"/>
  <c r="AR352" i="2"/>
  <c r="AN352" i="2"/>
  <c r="AJ352" i="2"/>
  <c r="AF352" i="2"/>
  <c r="AB352" i="2"/>
  <c r="X352" i="2"/>
  <c r="T352" i="2"/>
  <c r="BQ351" i="2"/>
  <c r="BM351" i="2"/>
  <c r="BB350" i="2"/>
  <c r="AX350" i="2"/>
  <c r="AT350" i="2"/>
  <c r="AP350" i="2"/>
  <c r="AL350" i="2"/>
  <c r="AH350" i="2"/>
  <c r="AD350" i="2"/>
  <c r="Z350" i="2"/>
  <c r="V350" i="2"/>
  <c r="BQ349" i="2"/>
  <c r="BM349" i="2"/>
  <c r="BI349" i="2"/>
  <c r="BE349" i="2"/>
  <c r="BA349" i="2"/>
  <c r="AW349" i="2"/>
  <c r="AS349" i="2"/>
  <c r="AO349" i="2"/>
  <c r="AK349" i="2"/>
  <c r="AG349" i="2"/>
  <c r="AC349" i="2"/>
  <c r="Y349" i="2"/>
  <c r="U349" i="2"/>
  <c r="BO348" i="2"/>
  <c r="BK348" i="2"/>
  <c r="BG348" i="2"/>
  <c r="BC348" i="2"/>
  <c r="AY348" i="2"/>
  <c r="AU348" i="2"/>
  <c r="AQ348" i="2"/>
  <c r="AM348" i="2"/>
  <c r="AI348" i="2"/>
  <c r="AE348" i="2"/>
  <c r="AA348" i="2"/>
  <c r="W348" i="2"/>
  <c r="BP347" i="2"/>
  <c r="BL347" i="2"/>
  <c r="BH347" i="2"/>
  <c r="BD347" i="2"/>
  <c r="AZ347" i="2"/>
  <c r="AV347" i="2"/>
  <c r="AR347" i="2"/>
  <c r="AN347" i="2"/>
  <c r="AJ347" i="2"/>
  <c r="AF347" i="2"/>
  <c r="AB347" i="2"/>
  <c r="X347" i="2"/>
  <c r="T347" i="2"/>
  <c r="BL346" i="2"/>
  <c r="BH346" i="2"/>
  <c r="BD346" i="2"/>
  <c r="AZ346" i="2"/>
  <c r="AV346" i="2"/>
  <c r="AR346" i="2"/>
  <c r="AN346" i="2"/>
  <c r="AJ346" i="2"/>
  <c r="AF346" i="2"/>
  <c r="AB346" i="2"/>
  <c r="X346" i="2"/>
  <c r="T346" i="2"/>
  <c r="BK345" i="2"/>
  <c r="BG345" i="2"/>
  <c r="BC345" i="2"/>
  <c r="AY345" i="2"/>
  <c r="AU345" i="2"/>
  <c r="AQ345" i="2"/>
  <c r="AM345" i="2"/>
  <c r="AI345" i="2"/>
  <c r="AE345" i="2"/>
  <c r="AA345" i="2"/>
  <c r="W345" i="2"/>
  <c r="BM344" i="2"/>
  <c r="BI344" i="2"/>
  <c r="BE344" i="2"/>
  <c r="BA344" i="2"/>
  <c r="AW344" i="2"/>
  <c r="AS344" i="2"/>
  <c r="AO344" i="2"/>
  <c r="AK344" i="2"/>
  <c r="AG344" i="2"/>
  <c r="AC344" i="2"/>
  <c r="Y344" i="2"/>
  <c r="U344" i="2"/>
  <c r="BJ343" i="2"/>
  <c r="BF343" i="2"/>
  <c r="BB343" i="2"/>
  <c r="AX343" i="2"/>
  <c r="AT343" i="2"/>
  <c r="AP343" i="2"/>
  <c r="AL343" i="2"/>
  <c r="AH343" i="2"/>
  <c r="AD343" i="2"/>
  <c r="Z343" i="2"/>
  <c r="V343" i="2"/>
  <c r="BJ342" i="2"/>
  <c r="BF342" i="2"/>
  <c r="BB342" i="2"/>
  <c r="AX342" i="2"/>
  <c r="AT342" i="2"/>
  <c r="AP342" i="2"/>
  <c r="AL342" i="2"/>
  <c r="AH342" i="2"/>
  <c r="AD342" i="2"/>
  <c r="Z342" i="2"/>
  <c r="V342" i="2"/>
  <c r="BI341" i="2"/>
  <c r="BE341" i="2"/>
  <c r="BA341" i="2"/>
  <c r="AW341" i="2"/>
  <c r="AS341" i="2"/>
  <c r="AO341" i="2"/>
  <c r="AK341" i="2"/>
  <c r="AG341" i="2"/>
  <c r="AC341" i="2"/>
  <c r="Y341" i="2"/>
  <c r="U341" i="2"/>
  <c r="BG340" i="2"/>
  <c r="BC340" i="2"/>
  <c r="AY340" i="2"/>
  <c r="AU340" i="2"/>
  <c r="AQ340" i="2"/>
  <c r="AM340" i="2"/>
  <c r="AI340" i="2"/>
  <c r="AE340" i="2"/>
  <c r="AA340" i="2"/>
  <c r="W340" i="2"/>
  <c r="BH339" i="2"/>
  <c r="BD339" i="2"/>
  <c r="AZ339" i="2"/>
  <c r="AV339" i="2"/>
  <c r="AR339" i="2"/>
  <c r="AN339" i="2"/>
  <c r="AJ339" i="2"/>
  <c r="AF339" i="2"/>
  <c r="AB339" i="2"/>
  <c r="X339" i="2"/>
  <c r="T339" i="2"/>
  <c r="BD338" i="2"/>
  <c r="AZ338" i="2"/>
  <c r="AV338" i="2"/>
  <c r="AR338" i="2"/>
  <c r="AN338" i="2"/>
  <c r="AJ338" i="2"/>
  <c r="AF338" i="2"/>
  <c r="AB338" i="2"/>
  <c r="X338" i="2"/>
  <c r="T338" i="2"/>
  <c r="BC337" i="2"/>
  <c r="AY337" i="2"/>
  <c r="AU337" i="2"/>
  <c r="AQ337" i="2"/>
  <c r="AM337" i="2"/>
  <c r="AI337" i="2"/>
  <c r="AE337" i="2"/>
  <c r="AA337" i="2"/>
  <c r="W337" i="2"/>
  <c r="BE336" i="2"/>
  <c r="BA336" i="2"/>
  <c r="AW336" i="2"/>
  <c r="AS336" i="2"/>
  <c r="AO336" i="2"/>
  <c r="AK336" i="2"/>
  <c r="AG336" i="2"/>
  <c r="AC336" i="2"/>
  <c r="Y336" i="2"/>
  <c r="U336" i="2"/>
  <c r="BB335" i="2"/>
  <c r="AX335" i="2"/>
  <c r="AT335" i="2"/>
  <c r="AP335" i="2"/>
  <c r="AL335" i="2"/>
  <c r="BI351" i="2"/>
  <c r="BE351" i="2"/>
  <c r="BA351" i="2"/>
  <c r="AW351" i="2"/>
  <c r="AS351" i="2"/>
  <c r="AO351" i="2"/>
  <c r="AK351" i="2"/>
  <c r="AG351" i="2"/>
  <c r="AC351" i="2"/>
  <c r="Y351" i="2"/>
  <c r="U351" i="2"/>
  <c r="BQ350" i="2"/>
  <c r="BM350" i="2"/>
  <c r="BI350" i="2"/>
  <c r="BE350" i="2"/>
  <c r="BA350" i="2"/>
  <c r="AW350" i="2"/>
  <c r="AS350" i="2"/>
  <c r="AO350" i="2"/>
  <c r="AK350" i="2"/>
  <c r="AG350" i="2"/>
  <c r="AC350" i="2"/>
  <c r="Y350" i="2"/>
  <c r="U350" i="2"/>
  <c r="BP349" i="2"/>
  <c r="BL349" i="2"/>
  <c r="BH349" i="2"/>
  <c r="BD349" i="2"/>
  <c r="AZ349" i="2"/>
  <c r="AV349" i="2"/>
  <c r="AR349" i="2"/>
  <c r="AN349" i="2"/>
  <c r="AJ349" i="2"/>
  <c r="AF349" i="2"/>
  <c r="AB349" i="2"/>
  <c r="X349" i="2"/>
  <c r="T349" i="2"/>
  <c r="BN348" i="2"/>
  <c r="BJ348" i="2"/>
  <c r="BF348" i="2"/>
  <c r="BB348" i="2"/>
  <c r="AX348" i="2"/>
  <c r="AT348" i="2"/>
  <c r="AP348" i="2"/>
  <c r="AL348" i="2"/>
  <c r="AH348" i="2"/>
  <c r="AD348" i="2"/>
  <c r="Z348" i="2"/>
  <c r="V348" i="2"/>
  <c r="BO347" i="2"/>
  <c r="BK347" i="2"/>
  <c r="BG347" i="2"/>
  <c r="BC347" i="2"/>
  <c r="AY347" i="2"/>
  <c r="AU347" i="2"/>
  <c r="AQ347" i="2"/>
  <c r="AM347" i="2"/>
  <c r="AI347" i="2"/>
  <c r="AE347" i="2"/>
  <c r="AA347" i="2"/>
  <c r="W347" i="2"/>
  <c r="BO346" i="2"/>
  <c r="BK346" i="2"/>
  <c r="BG346" i="2"/>
  <c r="BC346" i="2"/>
  <c r="AY346" i="2"/>
  <c r="AU346" i="2"/>
  <c r="AQ346" i="2"/>
  <c r="AM346" i="2"/>
  <c r="AI346" i="2"/>
  <c r="AE346" i="2"/>
  <c r="AA346" i="2"/>
  <c r="W346" i="2"/>
  <c r="BN345" i="2"/>
  <c r="BJ345" i="2"/>
  <c r="BF345" i="2"/>
  <c r="BB345" i="2"/>
  <c r="AX345" i="2"/>
  <c r="AT345" i="2"/>
  <c r="AP345" i="2"/>
  <c r="AL345" i="2"/>
  <c r="AH345" i="2"/>
  <c r="AD345" i="2"/>
  <c r="Z345" i="2"/>
  <c r="V345" i="2"/>
  <c r="BL344" i="2"/>
  <c r="BH344" i="2"/>
  <c r="BD344" i="2"/>
  <c r="AZ344" i="2"/>
  <c r="AV344" i="2"/>
  <c r="AR344" i="2"/>
  <c r="AN344" i="2"/>
  <c r="AJ344" i="2"/>
  <c r="AF344" i="2"/>
  <c r="AB344" i="2"/>
  <c r="X344" i="2"/>
  <c r="T344" i="2"/>
  <c r="BI343" i="2"/>
  <c r="BE343" i="2"/>
  <c r="BA343" i="2"/>
  <c r="AW343" i="2"/>
  <c r="AS343" i="2"/>
  <c r="AO343" i="2"/>
  <c r="AK343" i="2"/>
  <c r="AG343" i="2"/>
  <c r="AC343" i="2"/>
  <c r="Y343" i="2"/>
  <c r="U343" i="2"/>
  <c r="BI342" i="2"/>
  <c r="BE342" i="2"/>
  <c r="BA342" i="2"/>
  <c r="AW342" i="2"/>
  <c r="AS342" i="2"/>
  <c r="AO342" i="2"/>
  <c r="AK342" i="2"/>
  <c r="AG342" i="2"/>
  <c r="AC342" i="2"/>
  <c r="Y342" i="2"/>
  <c r="U342" i="2"/>
  <c r="BH341" i="2"/>
  <c r="BD341" i="2"/>
  <c r="AZ341" i="2"/>
  <c r="AV341" i="2"/>
  <c r="AR341" i="2"/>
  <c r="AN341" i="2"/>
  <c r="AJ341" i="2"/>
  <c r="AF341" i="2"/>
  <c r="AB341" i="2"/>
  <c r="X341" i="2"/>
  <c r="T341" i="2"/>
  <c r="BF340" i="2"/>
  <c r="BB340" i="2"/>
  <c r="AX340" i="2"/>
  <c r="AT340" i="2"/>
  <c r="AP340" i="2"/>
  <c r="AL340" i="2"/>
  <c r="AH340" i="2"/>
  <c r="AD340" i="2"/>
  <c r="Z340" i="2"/>
  <c r="V340" i="2"/>
  <c r="BG339" i="2"/>
  <c r="BC339" i="2"/>
  <c r="U345" i="2"/>
  <c r="BK344" i="2"/>
  <c r="BG344" i="2"/>
  <c r="BC344" i="2"/>
  <c r="AY344" i="2"/>
  <c r="AU344" i="2"/>
  <c r="AQ344" i="2"/>
  <c r="AM344" i="2"/>
  <c r="AI344" i="2"/>
  <c r="AE344" i="2"/>
  <c r="AA344" i="2"/>
  <c r="W344" i="2"/>
  <c r="BL343" i="2"/>
  <c r="BH343" i="2"/>
  <c r="BD343" i="2"/>
  <c r="AZ343" i="2"/>
  <c r="AV343" i="2"/>
  <c r="AR343" i="2"/>
  <c r="AN343" i="2"/>
  <c r="AJ343" i="2"/>
  <c r="AF343" i="2"/>
  <c r="AB343" i="2"/>
  <c r="X343" i="2"/>
  <c r="T343" i="2"/>
  <c r="BH342" i="2"/>
  <c r="BD342" i="2"/>
  <c r="AZ342" i="2"/>
  <c r="AV342" i="2"/>
  <c r="AR342" i="2"/>
  <c r="AN342" i="2"/>
  <c r="AJ342" i="2"/>
  <c r="AF342" i="2"/>
  <c r="AB342" i="2"/>
  <c r="X342" i="2"/>
  <c r="T342" i="2"/>
  <c r="BG341" i="2"/>
  <c r="BC341" i="2"/>
  <c r="AY341" i="2"/>
  <c r="AU341" i="2"/>
  <c r="AQ341" i="2"/>
  <c r="AM341" i="2"/>
  <c r="AI341" i="2"/>
  <c r="AE341" i="2"/>
  <c r="AA341" i="2"/>
  <c r="W341" i="2"/>
  <c r="BI340" i="2"/>
  <c r="BE340" i="2"/>
  <c r="BA340" i="2"/>
  <c r="AW340" i="2"/>
  <c r="AS340" i="2"/>
  <c r="AO340" i="2"/>
  <c r="AK340" i="2"/>
  <c r="AG340" i="2"/>
  <c r="AY339" i="2"/>
  <c r="AU339" i="2"/>
  <c r="AQ339" i="2"/>
  <c r="AM339" i="2"/>
  <c r="AI339" i="2"/>
  <c r="AE339" i="2"/>
  <c r="AA339" i="2"/>
  <c r="W339" i="2"/>
  <c r="BG338" i="2"/>
  <c r="BC338" i="2"/>
  <c r="AY338" i="2"/>
  <c r="AU338" i="2"/>
  <c r="AQ338" i="2"/>
  <c r="AM338" i="2"/>
  <c r="AI338" i="2"/>
  <c r="AE338" i="2"/>
  <c r="AA338" i="2"/>
  <c r="W338" i="2"/>
  <c r="BF337" i="2"/>
  <c r="BB337" i="2"/>
  <c r="AX337" i="2"/>
  <c r="AT337" i="2"/>
  <c r="AP337" i="2"/>
  <c r="AL337" i="2"/>
  <c r="AH337" i="2"/>
  <c r="AD337" i="2"/>
  <c r="Z337" i="2"/>
  <c r="V337" i="2"/>
  <c r="BD336" i="2"/>
  <c r="AZ336" i="2"/>
  <c r="AV336" i="2"/>
  <c r="AR336" i="2"/>
  <c r="AN336" i="2"/>
  <c r="AJ336" i="2"/>
  <c r="AF336" i="2"/>
  <c r="AB336" i="2"/>
  <c r="X336" i="2"/>
  <c r="T336" i="2"/>
  <c r="BA335" i="2"/>
  <c r="AW335" i="2"/>
  <c r="AS335" i="2"/>
  <c r="AO335" i="2"/>
  <c r="AK335" i="2"/>
  <c r="AG335" i="2"/>
  <c r="AC335" i="2"/>
  <c r="Y335" i="2"/>
  <c r="U335" i="2"/>
  <c r="BA334" i="2"/>
  <c r="AW334" i="2"/>
  <c r="AS334" i="2"/>
  <c r="AO334" i="2"/>
  <c r="AK334" i="2"/>
  <c r="AG334" i="2"/>
  <c r="AC334" i="2"/>
  <c r="Y334" i="2"/>
  <c r="U334" i="2"/>
  <c r="AZ333" i="2"/>
  <c r="AV333" i="2"/>
  <c r="AR333" i="2"/>
  <c r="AN333" i="2"/>
  <c r="AJ333" i="2"/>
  <c r="AF333" i="2"/>
  <c r="AB333" i="2"/>
  <c r="X333" i="2"/>
  <c r="T333" i="2"/>
  <c r="AX332" i="2"/>
  <c r="AT332" i="2"/>
  <c r="AP332" i="2"/>
  <c r="AL332" i="2"/>
  <c r="AH332" i="2"/>
  <c r="AD332" i="2"/>
  <c r="Z332" i="2"/>
  <c r="V332" i="2"/>
  <c r="AY331" i="2"/>
  <c r="AU331" i="2"/>
  <c r="AQ331" i="2"/>
  <c r="AM331" i="2"/>
  <c r="AI331" i="2"/>
  <c r="AE331" i="2"/>
  <c r="AA331" i="2"/>
  <c r="W331" i="2"/>
  <c r="AY330" i="2"/>
  <c r="AU330" i="2"/>
  <c r="AQ330" i="2"/>
  <c r="AC340" i="2"/>
  <c r="Y340" i="2"/>
  <c r="U340" i="2"/>
  <c r="BF339" i="2"/>
  <c r="BB339" i="2"/>
  <c r="AX339" i="2"/>
  <c r="AT339" i="2"/>
  <c r="AP339" i="2"/>
  <c r="AL339" i="2"/>
  <c r="AH339" i="2"/>
  <c r="AD339" i="2"/>
  <c r="Z339" i="2"/>
  <c r="V339" i="2"/>
  <c r="BF338" i="2"/>
  <c r="BB338" i="2"/>
  <c r="AX338" i="2"/>
  <c r="AT338" i="2"/>
  <c r="AP338" i="2"/>
  <c r="AL338" i="2"/>
  <c r="AH338" i="2"/>
  <c r="AD338" i="2"/>
  <c r="Z338" i="2"/>
  <c r="V338" i="2"/>
  <c r="BE337" i="2"/>
  <c r="BA337" i="2"/>
  <c r="AW337" i="2"/>
  <c r="AS337" i="2"/>
  <c r="AO337" i="2"/>
  <c r="AK337" i="2"/>
  <c r="AG337" i="2"/>
  <c r="AC337" i="2"/>
  <c r="Y337" i="2"/>
  <c r="U337" i="2"/>
  <c r="BC336" i="2"/>
  <c r="AY336" i="2"/>
  <c r="AU336" i="2"/>
  <c r="AQ336" i="2"/>
  <c r="AM336" i="2"/>
  <c r="AI336" i="2"/>
  <c r="AE336" i="2"/>
  <c r="AA336" i="2"/>
  <c r="W336" i="2"/>
  <c r="BD335" i="2"/>
  <c r="AZ335" i="2"/>
  <c r="AV335" i="2"/>
  <c r="AR335" i="2"/>
  <c r="AN335" i="2"/>
  <c r="AJ335" i="2"/>
  <c r="AF335" i="2"/>
  <c r="AB335" i="2"/>
  <c r="X335" i="2"/>
  <c r="T335" i="2"/>
  <c r="AZ334" i="2"/>
  <c r="AV334" i="2"/>
  <c r="AR334" i="2"/>
  <c r="AN334" i="2"/>
  <c r="AJ334" i="2"/>
  <c r="AF334" i="2"/>
  <c r="AB334" i="2"/>
  <c r="X334" i="2"/>
  <c r="T334" i="2"/>
  <c r="AY333" i="2"/>
  <c r="AU333" i="2"/>
  <c r="AQ333" i="2"/>
  <c r="AM333" i="2"/>
  <c r="AI333" i="2"/>
  <c r="AE333" i="2"/>
  <c r="AA333" i="2"/>
  <c r="W333" i="2"/>
  <c r="BA332" i="2"/>
  <c r="AW332" i="2"/>
  <c r="AS332" i="2"/>
  <c r="AO332" i="2"/>
  <c r="AK332" i="2"/>
  <c r="AG332" i="2"/>
  <c r="AC332" i="2"/>
  <c r="Y332" i="2"/>
  <c r="U332" i="2"/>
  <c r="AX331" i="2"/>
  <c r="AT331" i="2"/>
  <c r="AP331" i="2"/>
  <c r="AL331" i="2"/>
  <c r="AH331" i="2"/>
  <c r="AD331" i="2"/>
  <c r="Z331" i="2"/>
  <c r="V331" i="2"/>
  <c r="AX330" i="2"/>
  <c r="AT330" i="2"/>
  <c r="AP330" i="2"/>
  <c r="AL330" i="2"/>
  <c r="AH330" i="2"/>
  <c r="AD330" i="2"/>
  <c r="Z330" i="2"/>
  <c r="V330" i="2"/>
  <c r="AW329" i="2"/>
  <c r="AS329" i="2"/>
  <c r="AO329" i="2"/>
  <c r="AK329" i="2"/>
  <c r="AG329" i="2"/>
  <c r="AC329" i="2"/>
  <c r="Y329" i="2"/>
  <c r="U329" i="2"/>
  <c r="AU328" i="2"/>
  <c r="AQ328" i="2"/>
  <c r="AM328" i="2"/>
  <c r="AI328" i="2"/>
  <c r="AE328" i="2"/>
  <c r="AA328" i="2"/>
  <c r="W328" i="2"/>
  <c r="AV327" i="2"/>
  <c r="AR327" i="2"/>
  <c r="AN327" i="2"/>
  <c r="AJ327" i="2"/>
  <c r="AF327" i="2"/>
  <c r="AB327" i="2"/>
  <c r="X327" i="2"/>
  <c r="T327" i="2"/>
  <c r="AR326" i="2"/>
  <c r="AN326" i="2"/>
  <c r="AJ326" i="2"/>
  <c r="AF326" i="2"/>
  <c r="AB326" i="2"/>
  <c r="X326" i="2"/>
  <c r="T326" i="2"/>
  <c r="AQ325" i="2"/>
  <c r="AM325" i="2"/>
  <c r="AI325" i="2"/>
  <c r="AE325" i="2"/>
  <c r="AA325" i="2"/>
  <c r="W325" i="2"/>
  <c r="AS324" i="2"/>
  <c r="AO324" i="2"/>
  <c r="AK324" i="2"/>
  <c r="AG324" i="2"/>
  <c r="AC324" i="2"/>
  <c r="Y324" i="2"/>
  <c r="AH341" i="2"/>
  <c r="AD341" i="2"/>
  <c r="Z341" i="2"/>
  <c r="V341" i="2"/>
  <c r="BH340" i="2"/>
  <c r="BD340" i="2"/>
  <c r="AZ340" i="2"/>
  <c r="AV340" i="2"/>
  <c r="AR340" i="2"/>
  <c r="AN340" i="2"/>
  <c r="AJ340" i="2"/>
  <c r="AF340" i="2"/>
  <c r="AB340" i="2"/>
  <c r="X340" i="2"/>
  <c r="T340" i="2"/>
  <c r="BE339" i="2"/>
  <c r="BA339" i="2"/>
  <c r="AW339" i="2"/>
  <c r="AS339" i="2"/>
  <c r="AO339" i="2"/>
  <c r="AK339" i="2"/>
  <c r="AG339" i="2"/>
  <c r="AC339" i="2"/>
  <c r="Y339" i="2"/>
  <c r="U339" i="2"/>
  <c r="BE338" i="2"/>
  <c r="BA338" i="2"/>
  <c r="AW338" i="2"/>
  <c r="AS338" i="2"/>
  <c r="AO338" i="2"/>
  <c r="AK338" i="2"/>
  <c r="AG338" i="2"/>
  <c r="AC338" i="2"/>
  <c r="Y338" i="2"/>
  <c r="U338" i="2"/>
  <c r="BD337" i="2"/>
  <c r="AZ337" i="2"/>
  <c r="AV337" i="2"/>
  <c r="AR337" i="2"/>
  <c r="AN337" i="2"/>
  <c r="AJ337" i="2"/>
  <c r="AF337" i="2"/>
  <c r="AB337" i="2"/>
  <c r="X337" i="2"/>
  <c r="T337" i="2"/>
  <c r="BB336" i="2"/>
  <c r="AX336" i="2"/>
  <c r="AT336" i="2"/>
  <c r="AP336" i="2"/>
  <c r="AL336" i="2"/>
  <c r="AH336" i="2"/>
  <c r="AD336" i="2"/>
  <c r="Z336" i="2"/>
  <c r="V336" i="2"/>
  <c r="BC335" i="2"/>
  <c r="AY335" i="2"/>
  <c r="AU335" i="2"/>
  <c r="AQ335" i="2"/>
  <c r="AM335" i="2"/>
  <c r="AI335" i="2"/>
  <c r="AE335" i="2"/>
  <c r="AA335" i="2"/>
  <c r="W335" i="2"/>
  <c r="BC334" i="2"/>
  <c r="AY334" i="2"/>
  <c r="AU334" i="2"/>
  <c r="AQ334" i="2"/>
  <c r="AM334" i="2"/>
  <c r="AI334" i="2"/>
  <c r="AE334" i="2"/>
  <c r="AA334" i="2"/>
  <c r="W334" i="2"/>
  <c r="BB333" i="2"/>
  <c r="AX333" i="2"/>
  <c r="AT333" i="2"/>
  <c r="AP333" i="2"/>
  <c r="AL333" i="2"/>
  <c r="AH333" i="2"/>
  <c r="AD333" i="2"/>
  <c r="Z333" i="2"/>
  <c r="V333" i="2"/>
  <c r="AZ332" i="2"/>
  <c r="AV332" i="2"/>
  <c r="AR332" i="2"/>
  <c r="AN332" i="2"/>
  <c r="AJ332" i="2"/>
  <c r="AF332" i="2"/>
  <c r="AB332" i="2"/>
  <c r="X332" i="2"/>
  <c r="T332" i="2"/>
  <c r="AW331" i="2"/>
  <c r="AS331" i="2"/>
  <c r="AO331" i="2"/>
  <c r="AK331" i="2"/>
  <c r="AG331" i="2"/>
  <c r="AC331" i="2"/>
  <c r="Y331" i="2"/>
  <c r="U331" i="2"/>
  <c r="AW330" i="2"/>
  <c r="AS330" i="2"/>
  <c r="AO330" i="2"/>
  <c r="AK330" i="2"/>
  <c r="AG330" i="2"/>
  <c r="AC330" i="2"/>
  <c r="Y330" i="2"/>
  <c r="U330" i="2"/>
  <c r="AV329" i="2"/>
  <c r="AR329" i="2"/>
  <c r="AN329" i="2"/>
  <c r="AJ329" i="2"/>
  <c r="AF329" i="2"/>
  <c r="AB329" i="2"/>
  <c r="X329" i="2"/>
  <c r="T329" i="2"/>
  <c r="AT328" i="2"/>
  <c r="AP328" i="2"/>
  <c r="AL328" i="2"/>
  <c r="AH328" i="2"/>
  <c r="AD328" i="2"/>
  <c r="Z328" i="2"/>
  <c r="V328" i="2"/>
  <c r="AU327" i="2"/>
  <c r="AQ327" i="2"/>
  <c r="AM327" i="2"/>
  <c r="AI327" i="2"/>
  <c r="AH335" i="2"/>
  <c r="AD335" i="2"/>
  <c r="Z335" i="2"/>
  <c r="V335" i="2"/>
  <c r="BB334" i="2"/>
  <c r="AX334" i="2"/>
  <c r="AT334" i="2"/>
  <c r="AP334" i="2"/>
  <c r="AL334" i="2"/>
  <c r="AH334" i="2"/>
  <c r="AD334" i="2"/>
  <c r="Z334" i="2"/>
  <c r="V334" i="2"/>
  <c r="BA333" i="2"/>
  <c r="AW333" i="2"/>
  <c r="AS333" i="2"/>
  <c r="AO333" i="2"/>
  <c r="AK333" i="2"/>
  <c r="AG333" i="2"/>
  <c r="AC333" i="2"/>
  <c r="Y333" i="2"/>
  <c r="U333" i="2"/>
  <c r="AY332" i="2"/>
  <c r="AU332" i="2"/>
  <c r="AQ332" i="2"/>
  <c r="AM332" i="2"/>
  <c r="AI332" i="2"/>
  <c r="AE332" i="2"/>
  <c r="AA332" i="2"/>
  <c r="W332" i="2"/>
  <c r="AZ331" i="2"/>
  <c r="AV331" i="2"/>
  <c r="AR331" i="2"/>
  <c r="AN331" i="2"/>
  <c r="AJ331" i="2"/>
  <c r="AF331" i="2"/>
  <c r="AB331" i="2"/>
  <c r="X331" i="2"/>
  <c r="T331" i="2"/>
  <c r="AV330" i="2"/>
  <c r="AR330" i="2"/>
  <c r="AN330" i="2"/>
  <c r="AJ330" i="2"/>
  <c r="AF330" i="2"/>
  <c r="AB330" i="2"/>
  <c r="X330" i="2"/>
  <c r="T330" i="2"/>
  <c r="AU329" i="2"/>
  <c r="AQ329" i="2"/>
  <c r="AM329" i="2"/>
  <c r="AI329" i="2"/>
  <c r="AE329" i="2"/>
  <c r="AA329" i="2"/>
  <c r="W329" i="2"/>
  <c r="AW328" i="2"/>
  <c r="AS328" i="2"/>
  <c r="AO328" i="2"/>
  <c r="AK328" i="2"/>
  <c r="AG328" i="2"/>
  <c r="AC328" i="2"/>
  <c r="Y328" i="2"/>
  <c r="U328" i="2"/>
  <c r="AT327" i="2"/>
  <c r="AP327" i="2"/>
  <c r="AL327" i="2"/>
  <c r="AH327" i="2"/>
  <c r="AD327" i="2"/>
  <c r="Z327" i="2"/>
  <c r="V327" i="2"/>
  <c r="AT326" i="2"/>
  <c r="AP326" i="2"/>
  <c r="AL326" i="2"/>
  <c r="AH326" i="2"/>
  <c r="AD326" i="2"/>
  <c r="Z326" i="2"/>
  <c r="V326" i="2"/>
  <c r="AS325" i="2"/>
  <c r="AO325" i="2"/>
  <c r="AK325" i="2"/>
  <c r="AG325" i="2"/>
  <c r="AC325" i="2"/>
  <c r="Y325" i="2"/>
  <c r="U325" i="2"/>
  <c r="AQ324" i="2"/>
  <c r="AM324" i="2"/>
  <c r="AI324" i="2"/>
  <c r="AE324" i="2"/>
  <c r="AA324" i="2"/>
  <c r="W324" i="2"/>
  <c r="AR323" i="2"/>
  <c r="AN323" i="2"/>
  <c r="AJ323" i="2"/>
  <c r="AF323" i="2"/>
  <c r="AB323" i="2"/>
  <c r="X323" i="2"/>
  <c r="T323" i="2"/>
  <c r="AN322" i="2"/>
  <c r="AJ322" i="2"/>
  <c r="AF322" i="2"/>
  <c r="AB322" i="2"/>
  <c r="X322" i="2"/>
  <c r="T322" i="2"/>
  <c r="AM321" i="2"/>
  <c r="AI321" i="2"/>
  <c r="AE321" i="2"/>
  <c r="AA321" i="2"/>
  <c r="W321" i="2"/>
  <c r="AO320" i="2"/>
  <c r="AK320" i="2"/>
  <c r="AG320" i="2"/>
  <c r="AC320" i="2"/>
  <c r="Y320" i="2"/>
  <c r="U320" i="2"/>
  <c r="AL319" i="2"/>
  <c r="AH319" i="2"/>
  <c r="AD319" i="2"/>
  <c r="Z319" i="2"/>
  <c r="V319" i="2"/>
  <c r="AL318" i="2"/>
  <c r="AH318" i="2"/>
  <c r="AD318" i="2"/>
  <c r="Z318" i="2"/>
  <c r="V318" i="2"/>
  <c r="AK317" i="2"/>
  <c r="AG317" i="2"/>
  <c r="AC317" i="2"/>
  <c r="Y317" i="2"/>
  <c r="U317" i="2"/>
  <c r="AI316" i="2"/>
  <c r="AE316" i="2"/>
  <c r="AA316" i="2"/>
  <c r="W316" i="2"/>
  <c r="AJ315" i="2"/>
  <c r="AF315" i="2"/>
  <c r="AB315" i="2"/>
  <c r="X315" i="2"/>
  <c r="T315" i="2"/>
  <c r="AF314" i="2"/>
  <c r="AB314" i="2"/>
  <c r="X314" i="2"/>
  <c r="T314" i="2"/>
  <c r="AE313" i="2"/>
  <c r="AA313" i="2"/>
  <c r="W313" i="2"/>
  <c r="AG312" i="2"/>
  <c r="AC312" i="2"/>
  <c r="Y312" i="2"/>
  <c r="U312" i="2"/>
  <c r="AD311" i="2"/>
  <c r="Z311" i="2"/>
  <c r="V311" i="2"/>
  <c r="AD310" i="2"/>
  <c r="Z310" i="2"/>
  <c r="V310" i="2"/>
  <c r="AC309" i="2"/>
  <c r="Y309" i="2"/>
  <c r="U309" i="2"/>
  <c r="AA308" i="2"/>
  <c r="W308" i="2"/>
  <c r="AB307" i="2"/>
  <c r="X307" i="2"/>
  <c r="T307" i="2"/>
  <c r="X306" i="2"/>
  <c r="T306" i="2"/>
  <c r="W305" i="2"/>
  <c r="Y304" i="2"/>
  <c r="U304" i="2"/>
  <c r="AM330" i="2"/>
  <c r="AI330" i="2"/>
  <c r="AE330" i="2"/>
  <c r="AA330" i="2"/>
  <c r="W330" i="2"/>
  <c r="AX329" i="2"/>
  <c r="AT329" i="2"/>
  <c r="AP329" i="2"/>
  <c r="AL329" i="2"/>
  <c r="AH329" i="2"/>
  <c r="AD329" i="2"/>
  <c r="Z329" i="2"/>
  <c r="V329" i="2"/>
  <c r="AV328" i="2"/>
  <c r="AR328" i="2"/>
  <c r="AN328" i="2"/>
  <c r="AJ328" i="2"/>
  <c r="AF328" i="2"/>
  <c r="AB328" i="2"/>
  <c r="X328" i="2"/>
  <c r="T328" i="2"/>
  <c r="AS327" i="2"/>
  <c r="AO327" i="2"/>
  <c r="AK327" i="2"/>
  <c r="AG327" i="2"/>
  <c r="AC327" i="2"/>
  <c r="Y327" i="2"/>
  <c r="U327" i="2"/>
  <c r="AS326" i="2"/>
  <c r="AO326" i="2"/>
  <c r="AK326" i="2"/>
  <c r="AG326" i="2"/>
  <c r="AC326" i="2"/>
  <c r="Y326" i="2"/>
  <c r="U326" i="2"/>
  <c r="AR325" i="2"/>
  <c r="AN325" i="2"/>
  <c r="AJ325" i="2"/>
  <c r="AF325" i="2"/>
  <c r="AB325" i="2"/>
  <c r="X325" i="2"/>
  <c r="T325" i="2"/>
  <c r="AP324" i="2"/>
  <c r="AL324" i="2"/>
  <c r="AH324" i="2"/>
  <c r="AD324" i="2"/>
  <c r="Z324" i="2"/>
  <c r="V324" i="2"/>
  <c r="AQ323" i="2"/>
  <c r="AM323" i="2"/>
  <c r="AI323" i="2"/>
  <c r="AE323" i="2"/>
  <c r="AA323" i="2"/>
  <c r="W323" i="2"/>
  <c r="AQ322" i="2"/>
  <c r="AM322" i="2"/>
  <c r="AI322" i="2"/>
  <c r="AE322" i="2"/>
  <c r="AA322" i="2"/>
  <c r="W322" i="2"/>
  <c r="AP321" i="2"/>
  <c r="AL321" i="2"/>
  <c r="AH321" i="2"/>
  <c r="AD321" i="2"/>
  <c r="Z321" i="2"/>
  <c r="V321" i="2"/>
  <c r="AN320" i="2"/>
  <c r="AJ320" i="2"/>
  <c r="AF320" i="2"/>
  <c r="AB320" i="2"/>
  <c r="X320" i="2"/>
  <c r="T320" i="2"/>
  <c r="AK319" i="2"/>
  <c r="AG319" i="2"/>
  <c r="AC319" i="2"/>
  <c r="Y319" i="2"/>
  <c r="U319" i="2"/>
  <c r="AK318" i="2"/>
  <c r="AG318" i="2"/>
  <c r="AC318" i="2"/>
  <c r="Y318" i="2"/>
  <c r="U318" i="2"/>
  <c r="AJ317" i="2"/>
  <c r="AF317" i="2"/>
  <c r="AB317" i="2"/>
  <c r="X317" i="2"/>
  <c r="T317" i="2"/>
  <c r="AH316" i="2"/>
  <c r="AD316" i="2"/>
  <c r="Z316" i="2"/>
  <c r="V316" i="2"/>
  <c r="AI315" i="2"/>
  <c r="AE315" i="2"/>
  <c r="AA315" i="2"/>
  <c r="W315" i="2"/>
  <c r="AI314" i="2"/>
  <c r="AE314" i="2"/>
  <c r="AA314" i="2"/>
  <c r="W314" i="2"/>
  <c r="AH313" i="2"/>
  <c r="AD313" i="2"/>
  <c r="Z313" i="2"/>
  <c r="V313" i="2"/>
  <c r="AF312" i="2"/>
  <c r="AB312" i="2"/>
  <c r="X312" i="2"/>
  <c r="T312" i="2"/>
  <c r="AC311" i="2"/>
  <c r="Y311" i="2"/>
  <c r="U311" i="2"/>
  <c r="AC310" i="2"/>
  <c r="Y310" i="2"/>
  <c r="U310" i="2"/>
  <c r="AB309" i="2"/>
  <c r="X309" i="2"/>
  <c r="T309" i="2"/>
  <c r="Z308" i="2"/>
  <c r="V308" i="2"/>
  <c r="AA307" i="2"/>
  <c r="W307" i="2"/>
  <c r="AA306" i="2"/>
  <c r="W306" i="2"/>
  <c r="Z305" i="2"/>
  <c r="V305" i="2"/>
  <c r="X304" i="2"/>
  <c r="T304" i="2"/>
  <c r="U324" i="2"/>
  <c r="AP323" i="2"/>
  <c r="AL323" i="2"/>
  <c r="AH323" i="2"/>
  <c r="AD323" i="2"/>
  <c r="Z323" i="2"/>
  <c r="V323" i="2"/>
  <c r="AP322" i="2"/>
  <c r="AL322" i="2"/>
  <c r="AH322" i="2"/>
  <c r="AD322" i="2"/>
  <c r="Z322" i="2"/>
  <c r="V322" i="2"/>
  <c r="AO321" i="2"/>
  <c r="AK321" i="2"/>
  <c r="AG321" i="2"/>
  <c r="AC321" i="2"/>
  <c r="Y321" i="2"/>
  <c r="U321" i="2"/>
  <c r="AM320" i="2"/>
  <c r="AI320" i="2"/>
  <c r="AE320" i="2"/>
  <c r="AA320" i="2"/>
  <c r="W320" i="2"/>
  <c r="AN319" i="2"/>
  <c r="AJ319" i="2"/>
  <c r="AF319" i="2"/>
  <c r="AB319" i="2"/>
  <c r="X319" i="2"/>
  <c r="T319" i="2"/>
  <c r="AJ318" i="2"/>
  <c r="AF318" i="2"/>
  <c r="AB318" i="2"/>
  <c r="X318" i="2"/>
  <c r="T318" i="2"/>
  <c r="AI317" i="2"/>
  <c r="AE317" i="2"/>
  <c r="AA317" i="2"/>
  <c r="W317" i="2"/>
  <c r="AK316" i="2"/>
  <c r="AG316" i="2"/>
  <c r="AC316" i="2"/>
  <c r="Y316" i="2"/>
  <c r="U316" i="2"/>
  <c r="AH315" i="2"/>
  <c r="AD315" i="2"/>
  <c r="Z315" i="2"/>
  <c r="V315" i="2"/>
  <c r="AH314" i="2"/>
  <c r="AD314" i="2"/>
  <c r="Z314" i="2"/>
  <c r="V314" i="2"/>
  <c r="AG313" i="2"/>
  <c r="AC313" i="2"/>
  <c r="Y313" i="2"/>
  <c r="U313" i="2"/>
  <c r="AE312" i="2"/>
  <c r="AA312" i="2"/>
  <c r="W312" i="2"/>
  <c r="AF311" i="2"/>
  <c r="AB311" i="2"/>
  <c r="X311" i="2"/>
  <c r="T311" i="2"/>
  <c r="AB310" i="2"/>
  <c r="X310" i="2"/>
  <c r="T310" i="2"/>
  <c r="AA309" i="2"/>
  <c r="W309" i="2"/>
  <c r="AC308" i="2"/>
  <c r="Y308" i="2"/>
  <c r="U308" i="2"/>
  <c r="Z307" i="2"/>
  <c r="V307" i="2"/>
  <c r="Z306" i="2"/>
  <c r="V306" i="2"/>
  <c r="Y305" i="2"/>
  <c r="U305" i="2"/>
  <c r="W304" i="2"/>
  <c r="AE327" i="2"/>
  <c r="AA327" i="2"/>
  <c r="W327" i="2"/>
  <c r="AU326" i="2"/>
  <c r="AQ326" i="2"/>
  <c r="AM326" i="2"/>
  <c r="AI326" i="2"/>
  <c r="AE326" i="2"/>
  <c r="AA326" i="2"/>
  <c r="W326" i="2"/>
  <c r="AT325" i="2"/>
  <c r="AP325" i="2"/>
  <c r="AL325" i="2"/>
  <c r="AH325" i="2"/>
  <c r="AD325" i="2"/>
  <c r="Z325" i="2"/>
  <c r="V325" i="2"/>
  <c r="AR324" i="2"/>
  <c r="AN324" i="2"/>
  <c r="AJ324" i="2"/>
  <c r="AF324" i="2"/>
  <c r="AB324" i="2"/>
  <c r="X324" i="2"/>
  <c r="T324" i="2"/>
  <c r="AO323" i="2"/>
  <c r="AK323" i="2"/>
  <c r="AG323" i="2"/>
  <c r="AC323" i="2"/>
  <c r="Y323" i="2"/>
  <c r="U323" i="2"/>
  <c r="AO322" i="2"/>
  <c r="AK322" i="2"/>
  <c r="AG322" i="2"/>
  <c r="AC322" i="2"/>
  <c r="Y322" i="2"/>
  <c r="U322" i="2"/>
  <c r="AN321" i="2"/>
  <c r="AJ321" i="2"/>
  <c r="AF321" i="2"/>
  <c r="AB321" i="2"/>
  <c r="X321" i="2"/>
  <c r="T321" i="2"/>
  <c r="AL320" i="2"/>
  <c r="AH320" i="2"/>
  <c r="AD320" i="2"/>
  <c r="Z320" i="2"/>
  <c r="V320" i="2"/>
  <c r="AM319" i="2"/>
  <c r="AI319" i="2"/>
  <c r="AE319" i="2"/>
  <c r="AA319" i="2"/>
  <c r="W319" i="2"/>
  <c r="AM318" i="2"/>
  <c r="AI318" i="2"/>
  <c r="AE318" i="2"/>
  <c r="AA318" i="2"/>
  <c r="W318" i="2"/>
  <c r="AL317" i="2"/>
  <c r="AH317" i="2"/>
  <c r="AD317" i="2"/>
  <c r="Z317" i="2"/>
  <c r="V317" i="2"/>
  <c r="AJ316" i="2"/>
  <c r="AF316" i="2"/>
  <c r="AB316" i="2"/>
  <c r="X316" i="2"/>
  <c r="T316" i="2"/>
  <c r="AG315" i="2"/>
  <c r="AC315" i="2"/>
  <c r="Y315" i="2"/>
  <c r="U315" i="2"/>
  <c r="AG314" i="2"/>
  <c r="AC314" i="2"/>
  <c r="Y314" i="2"/>
  <c r="U314" i="2"/>
  <c r="AF313" i="2"/>
  <c r="AB313" i="2"/>
  <c r="X313" i="2"/>
  <c r="T313" i="2"/>
  <c r="AD312" i="2"/>
  <c r="Z312" i="2"/>
  <c r="V312" i="2"/>
  <c r="AE311" i="2"/>
  <c r="AA311" i="2"/>
  <c r="W311" i="2"/>
  <c r="AE310" i="2"/>
  <c r="AA310" i="2"/>
  <c r="W310" i="2"/>
  <c r="AD309" i="2"/>
  <c r="Z309" i="2"/>
  <c r="V309" i="2"/>
  <c r="AB308" i="2"/>
  <c r="X308" i="2"/>
  <c r="T308" i="2"/>
  <c r="Y307" i="2"/>
  <c r="U307" i="2"/>
  <c r="Y306" i="2"/>
  <c r="U306" i="2"/>
  <c r="X305" i="2"/>
  <c r="T305" i="2"/>
  <c r="V304" i="2"/>
  <c r="P73" i="16" l="1"/>
  <c r="P82" i="16" s="1"/>
  <c r="P58" i="16" s="1"/>
  <c r="Q50" i="16"/>
  <c r="Q64" i="16"/>
  <c r="V15" i="14"/>
  <c r="W13" i="14" s="1"/>
  <c r="V14" i="9"/>
  <c r="V15" i="9" s="1"/>
  <c r="W12" i="9" s="1"/>
  <c r="Q73" i="16" l="1"/>
  <c r="Q82" i="16" s="1"/>
  <c r="Q58" i="16" s="1"/>
  <c r="R64" i="16"/>
  <c r="R50" i="16"/>
  <c r="W28" i="14"/>
  <c r="V50" i="8"/>
  <c r="V54" i="8" s="1"/>
  <c r="CW8" i="2"/>
  <c r="DA8" i="2"/>
  <c r="DE8" i="2"/>
  <c r="DI8" i="2"/>
  <c r="DM8" i="2"/>
  <c r="DQ8" i="2"/>
  <c r="DU8" i="2"/>
  <c r="DY8" i="2"/>
  <c r="EC8" i="2"/>
  <c r="EG8" i="2"/>
  <c r="EK8" i="2"/>
  <c r="EO8" i="2"/>
  <c r="ES8" i="2"/>
  <c r="EW8" i="2"/>
  <c r="FA8" i="2"/>
  <c r="CX8" i="2"/>
  <c r="DB8" i="2"/>
  <c r="DF8" i="2"/>
  <c r="DJ8" i="2"/>
  <c r="DN8" i="2"/>
  <c r="DR8" i="2"/>
  <c r="DV8" i="2"/>
  <c r="DZ8" i="2"/>
  <c r="ED8" i="2"/>
  <c r="EH8" i="2"/>
  <c r="EL8" i="2"/>
  <c r="EP8" i="2"/>
  <c r="ET8" i="2"/>
  <c r="EX8" i="2"/>
  <c r="FB8" i="2"/>
  <c r="CU8" i="2"/>
  <c r="CY8" i="2"/>
  <c r="DC8" i="2"/>
  <c r="DG8" i="2"/>
  <c r="DK8" i="2"/>
  <c r="DO8" i="2"/>
  <c r="DS8" i="2"/>
  <c r="DW8" i="2"/>
  <c r="EA8" i="2"/>
  <c r="EE8" i="2"/>
  <c r="EI8" i="2"/>
  <c r="EM8" i="2"/>
  <c r="EQ8" i="2"/>
  <c r="EU8" i="2"/>
  <c r="EY8" i="2"/>
  <c r="CT8" i="2"/>
  <c r="CV8" i="2"/>
  <c r="CZ8" i="2"/>
  <c r="DD8" i="2"/>
  <c r="DH8" i="2"/>
  <c r="DL8" i="2"/>
  <c r="DP8" i="2"/>
  <c r="DT8" i="2"/>
  <c r="DX8" i="2"/>
  <c r="EB8" i="2"/>
  <c r="EF8" i="2"/>
  <c r="EJ8" i="2"/>
  <c r="EN8" i="2"/>
  <c r="ER8" i="2"/>
  <c r="EV8" i="2"/>
  <c r="EZ8" i="2"/>
  <c r="AZ8" i="2"/>
  <c r="BD8" i="2"/>
  <c r="BH8" i="2"/>
  <c r="BL8" i="2"/>
  <c r="BP8" i="2"/>
  <c r="BT8" i="2"/>
  <c r="BX8" i="2"/>
  <c r="CB8" i="2"/>
  <c r="CF8" i="2"/>
  <c r="CJ8" i="2"/>
  <c r="CN8" i="2"/>
  <c r="CR8" i="2"/>
  <c r="BB8" i="2"/>
  <c r="BJ8" i="2"/>
  <c r="BR8" i="2"/>
  <c r="BV8" i="2"/>
  <c r="BZ8" i="2"/>
  <c r="CL8" i="2"/>
  <c r="BA8" i="2"/>
  <c r="BE8" i="2"/>
  <c r="BI8" i="2"/>
  <c r="BM8" i="2"/>
  <c r="BQ8" i="2"/>
  <c r="BU8" i="2"/>
  <c r="BY8" i="2"/>
  <c r="CC8" i="2"/>
  <c r="CG8" i="2"/>
  <c r="CK8" i="2"/>
  <c r="CO8" i="2"/>
  <c r="CS8" i="2"/>
  <c r="BF8" i="2"/>
  <c r="BN8" i="2"/>
  <c r="CD8" i="2"/>
  <c r="CP8" i="2"/>
  <c r="AY8" i="2"/>
  <c r="CQ8" i="2"/>
  <c r="BC8" i="2"/>
  <c r="BS8" i="2"/>
  <c r="CH8" i="2"/>
  <c r="BG8" i="2"/>
  <c r="CI8" i="2"/>
  <c r="BW8" i="2"/>
  <c r="BO8" i="2"/>
  <c r="CE8" i="2"/>
  <c r="BK8" i="2"/>
  <c r="CA8" i="2"/>
  <c r="CM8" i="2"/>
  <c r="CR9" i="2"/>
  <c r="C210" i="2"/>
  <c r="C214" i="2"/>
  <c r="C218" i="2"/>
  <c r="C222" i="2"/>
  <c r="C226" i="2"/>
  <c r="C230" i="2"/>
  <c r="C234" i="2"/>
  <c r="C238" i="2"/>
  <c r="C242" i="2"/>
  <c r="C246" i="2"/>
  <c r="C250" i="2"/>
  <c r="C254" i="2"/>
  <c r="C258" i="2"/>
  <c r="C262" i="2"/>
  <c r="C266" i="2"/>
  <c r="C270" i="2"/>
  <c r="C274" i="2"/>
  <c r="C278" i="2"/>
  <c r="C282" i="2"/>
  <c r="C211" i="2"/>
  <c r="C215" i="2"/>
  <c r="C219" i="2"/>
  <c r="C223" i="2"/>
  <c r="C227" i="2"/>
  <c r="C231" i="2"/>
  <c r="C235" i="2"/>
  <c r="C239" i="2"/>
  <c r="C243" i="2"/>
  <c r="C247" i="2"/>
  <c r="C251" i="2"/>
  <c r="C255" i="2"/>
  <c r="C259" i="2"/>
  <c r="C263" i="2"/>
  <c r="C267" i="2"/>
  <c r="C271" i="2"/>
  <c r="C275" i="2"/>
  <c r="C279" i="2"/>
  <c r="C221" i="2"/>
  <c r="C237" i="2"/>
  <c r="C253" i="2"/>
  <c r="C269" i="2"/>
  <c r="C216" i="2"/>
  <c r="C224" i="2"/>
  <c r="C232" i="2"/>
  <c r="C240" i="2"/>
  <c r="C248" i="2"/>
  <c r="C256" i="2"/>
  <c r="C264" i="2"/>
  <c r="C272" i="2"/>
  <c r="C280" i="2"/>
  <c r="C217" i="2"/>
  <c r="C225" i="2"/>
  <c r="C233" i="2"/>
  <c r="C241" i="2"/>
  <c r="C249" i="2"/>
  <c r="C257" i="2"/>
  <c r="C265" i="2"/>
  <c r="C273" i="2"/>
  <c r="C281" i="2"/>
  <c r="C213" i="2"/>
  <c r="C229" i="2"/>
  <c r="C245" i="2"/>
  <c r="C261" i="2"/>
  <c r="C277" i="2"/>
  <c r="C212" i="2"/>
  <c r="C220" i="2"/>
  <c r="C228" i="2"/>
  <c r="C236" i="2"/>
  <c r="C244" i="2"/>
  <c r="C252" i="2"/>
  <c r="C260" i="2"/>
  <c r="C268" i="2"/>
  <c r="C276" i="2"/>
  <c r="R73" i="16" l="1"/>
  <c r="R82" i="16" s="1"/>
  <c r="R58" i="16" s="1"/>
  <c r="S64" i="16"/>
  <c r="S50" i="16"/>
  <c r="CV9" i="2"/>
  <c r="CZ9" i="2"/>
  <c r="DD9" i="2"/>
  <c r="DH9" i="2"/>
  <c r="DL9" i="2"/>
  <c r="DP9" i="2"/>
  <c r="DT9" i="2"/>
  <c r="DX9" i="2"/>
  <c r="EB9" i="2"/>
  <c r="EF9" i="2"/>
  <c r="EJ9" i="2"/>
  <c r="EN9" i="2"/>
  <c r="ER9" i="2"/>
  <c r="EV9" i="2"/>
  <c r="EZ9" i="2"/>
  <c r="CW9" i="2"/>
  <c r="DA9" i="2"/>
  <c r="DE9" i="2"/>
  <c r="DI9" i="2"/>
  <c r="DM9" i="2"/>
  <c r="DQ9" i="2"/>
  <c r="DU9" i="2"/>
  <c r="DY9" i="2"/>
  <c r="EC9" i="2"/>
  <c r="EG9" i="2"/>
  <c r="EK9" i="2"/>
  <c r="EO9" i="2"/>
  <c r="ES9" i="2"/>
  <c r="EW9" i="2"/>
  <c r="FA9" i="2"/>
  <c r="DB9" i="2"/>
  <c r="DJ9" i="2"/>
  <c r="DR9" i="2"/>
  <c r="DZ9" i="2"/>
  <c r="EH9" i="2"/>
  <c r="EP9" i="2"/>
  <c r="EX9" i="2"/>
  <c r="CU9" i="2"/>
  <c r="DC9" i="2"/>
  <c r="DK9" i="2"/>
  <c r="DS9" i="2"/>
  <c r="EA9" i="2"/>
  <c r="EI9" i="2"/>
  <c r="EQ9" i="2"/>
  <c r="EY9" i="2"/>
  <c r="DG9" i="2"/>
  <c r="DW9" i="2"/>
  <c r="EM9" i="2"/>
  <c r="CX9" i="2"/>
  <c r="DN9" i="2"/>
  <c r="ED9" i="2"/>
  <c r="ET9" i="2"/>
  <c r="DO9" i="2"/>
  <c r="EU9" i="2"/>
  <c r="DV9" i="2"/>
  <c r="DF9" i="2"/>
  <c r="EE9" i="2"/>
  <c r="CY9" i="2"/>
  <c r="EL9" i="2"/>
  <c r="FB9" i="2"/>
  <c r="CT9" i="2"/>
  <c r="CF15" i="2"/>
  <c r="CJ12" i="2"/>
  <c r="CD11" i="2"/>
  <c r="CN10" i="2"/>
  <c r="CI17" i="2"/>
  <c r="BW13" i="2"/>
  <c r="CA16" i="2"/>
  <c r="CQ9" i="2"/>
  <c r="BV9" i="2"/>
  <c r="CA9" i="2"/>
  <c r="CD9" i="2"/>
  <c r="CK9" i="2"/>
  <c r="CN9" i="2"/>
  <c r="BW9" i="2"/>
  <c r="CL9" i="2"/>
  <c r="BX9" i="2"/>
  <c r="CO9" i="2"/>
  <c r="CC9" i="2"/>
  <c r="CP9" i="2"/>
  <c r="CF9" i="2"/>
  <c r="CM9" i="2"/>
  <c r="BS9" i="2"/>
  <c r="CG9" i="2"/>
  <c r="BU9" i="2"/>
  <c r="BZ9" i="2"/>
  <c r="CB9" i="2"/>
  <c r="CI9" i="2"/>
  <c r="D82" i="2"/>
  <c r="D50" i="2"/>
  <c r="D43" i="2"/>
  <c r="D87" i="2"/>
  <c r="D55" i="2"/>
  <c r="D23" i="2"/>
  <c r="D78" i="2"/>
  <c r="D46" i="2"/>
  <c r="D35" i="2"/>
  <c r="D89" i="2"/>
  <c r="D73" i="2"/>
  <c r="D57" i="2"/>
  <c r="D41" i="2"/>
  <c r="D25" i="2"/>
  <c r="D96" i="2"/>
  <c r="D80" i="2"/>
  <c r="D64" i="2"/>
  <c r="D48" i="2"/>
  <c r="D32" i="2"/>
  <c r="CS9" i="2"/>
  <c r="BY9" i="2"/>
  <c r="CH9" i="2"/>
  <c r="CJ9" i="2"/>
  <c r="BT9" i="2"/>
  <c r="CE9" i="2"/>
  <c r="D74" i="2"/>
  <c r="D42" i="2"/>
  <c r="D91" i="2"/>
  <c r="D27" i="2"/>
  <c r="D79" i="2"/>
  <c r="D47" i="2"/>
  <c r="D70" i="2"/>
  <c r="D38" i="2"/>
  <c r="D83" i="2"/>
  <c r="D19" i="2"/>
  <c r="D85" i="2"/>
  <c r="D69" i="2"/>
  <c r="D53" i="2"/>
  <c r="D37" i="2"/>
  <c r="D21" i="2"/>
  <c r="D92" i="2"/>
  <c r="D76" i="2"/>
  <c r="D60" i="2"/>
  <c r="D44" i="2"/>
  <c r="D28" i="2"/>
  <c r="D66" i="2"/>
  <c r="D34" i="2"/>
  <c r="D75" i="2"/>
  <c r="D71" i="2"/>
  <c r="D39" i="2"/>
  <c r="D94" i="2"/>
  <c r="D62" i="2"/>
  <c r="D30" i="2"/>
  <c r="D67" i="2"/>
  <c r="D81" i="2"/>
  <c r="D65" i="2"/>
  <c r="D49" i="2"/>
  <c r="D33" i="2"/>
  <c r="D88" i="2"/>
  <c r="D72" i="2"/>
  <c r="D56" i="2"/>
  <c r="D40" i="2"/>
  <c r="D24" i="2"/>
  <c r="D90" i="2"/>
  <c r="D58" i="2"/>
  <c r="D26" i="2"/>
  <c r="D59" i="2"/>
  <c r="D95" i="2"/>
  <c r="D63" i="2"/>
  <c r="D31" i="2"/>
  <c r="D86" i="2"/>
  <c r="D54" i="2"/>
  <c r="D22" i="2"/>
  <c r="D51" i="2"/>
  <c r="D93" i="2"/>
  <c r="D77" i="2"/>
  <c r="D61" i="2"/>
  <c r="D45" i="2"/>
  <c r="D29" i="2"/>
  <c r="D84" i="2"/>
  <c r="D68" i="2"/>
  <c r="D52" i="2"/>
  <c r="D36" i="2"/>
  <c r="D20" i="2"/>
  <c r="S73" i="16" l="1"/>
  <c r="S82" i="16" s="1"/>
  <c r="S58" i="16" s="1"/>
  <c r="T64" i="16"/>
  <c r="T50" i="16"/>
  <c r="W14" i="9"/>
  <c r="W15" i="9" s="1"/>
  <c r="X12" i="9" s="1"/>
  <c r="W15" i="14"/>
  <c r="X13" i="14" s="1"/>
  <c r="W50" i="8"/>
  <c r="W54" i="8" s="1"/>
  <c r="BF288" i="2"/>
  <c r="CP288" i="2"/>
  <c r="EO288" i="2"/>
  <c r="CZ288" i="2"/>
  <c r="CM288" i="2"/>
  <c r="BN288" i="2"/>
  <c r="DW288" i="2"/>
  <c r="CH288" i="2"/>
  <c r="BC288" i="2"/>
  <c r="EL288" i="2"/>
  <c r="BB288" i="2"/>
  <c r="BJ288" i="2"/>
  <c r="BY288" i="2"/>
  <c r="DQ288" i="2"/>
  <c r="CY288" i="2"/>
  <c r="CL288" i="2"/>
  <c r="AY288" i="2"/>
  <c r="BQ288" i="2"/>
  <c r="EP288" i="2"/>
  <c r="DX288" i="2"/>
  <c r="DF288" i="2"/>
  <c r="DI288" i="2"/>
  <c r="FB288" i="2"/>
  <c r="CT288" i="2"/>
  <c r="DN288" i="2"/>
  <c r="EW288" i="2"/>
  <c r="EF288" i="2"/>
  <c r="EE288" i="2"/>
  <c r="CB288" i="2"/>
  <c r="CA288" i="2"/>
  <c r="CE288" i="2"/>
  <c r="CI288" i="2"/>
  <c r="CO288" i="2"/>
  <c r="BI288" i="2"/>
  <c r="EZ288" i="2"/>
  <c r="EH288" i="2"/>
  <c r="EG288" i="2"/>
  <c r="DA288" i="2"/>
  <c r="DP288" i="2"/>
  <c r="EU288" i="2"/>
  <c r="DO288" i="2"/>
  <c r="CR288" i="2"/>
  <c r="BP288" i="2"/>
  <c r="BT288" i="2"/>
  <c r="BX288" i="2"/>
  <c r="CG288" i="2"/>
  <c r="BA288" i="2"/>
  <c r="DZ288" i="2"/>
  <c r="CX288" i="2"/>
  <c r="DB288" i="2"/>
  <c r="DY288" i="2"/>
  <c r="EN288" i="2"/>
  <c r="DH288" i="2"/>
  <c r="EM288" i="2"/>
  <c r="DG288" i="2"/>
  <c r="BL288" i="2"/>
  <c r="BW288" i="2"/>
  <c r="CF288" i="2"/>
  <c r="BK288" i="2"/>
  <c r="CJ288" i="2"/>
  <c r="BO288" i="2"/>
  <c r="CN288" i="2"/>
  <c r="BS288" i="2"/>
  <c r="CS288" i="2"/>
  <c r="CC288" i="2"/>
  <c r="BM288" i="2"/>
  <c r="ER288" i="2"/>
  <c r="DJ288" i="2"/>
  <c r="EV288" i="2"/>
  <c r="ET288" i="2"/>
  <c r="FA288" i="2"/>
  <c r="EK288" i="2"/>
  <c r="DU288" i="2"/>
  <c r="DE288" i="2"/>
  <c r="EJ288" i="2"/>
  <c r="DT288" i="2"/>
  <c r="DD288" i="2"/>
  <c r="EY288" i="2"/>
  <c r="EI288" i="2"/>
  <c r="DS288" i="2"/>
  <c r="DC288" i="2"/>
  <c r="BR288" i="2"/>
  <c r="BG288" i="2"/>
  <c r="CQ288" i="2"/>
  <c r="BV288" i="2"/>
  <c r="AZ288" i="2"/>
  <c r="BZ288" i="2"/>
  <c r="BD288" i="2"/>
  <c r="CD288" i="2"/>
  <c r="BH288" i="2"/>
  <c r="CK288" i="2"/>
  <c r="BU288" i="2"/>
  <c r="BE288" i="2"/>
  <c r="EX288" i="2"/>
  <c r="ED288" i="2"/>
  <c r="DV288" i="2"/>
  <c r="DR288" i="2"/>
  <c r="ES288" i="2"/>
  <c r="EC288" i="2"/>
  <c r="DM288" i="2"/>
  <c r="CW288" i="2"/>
  <c r="EB288" i="2"/>
  <c r="DL288" i="2"/>
  <c r="CV288" i="2"/>
  <c r="EQ288" i="2"/>
  <c r="EA288" i="2"/>
  <c r="DK288" i="2"/>
  <c r="CQ16" i="2"/>
  <c r="CD16" i="2"/>
  <c r="CG16" i="2"/>
  <c r="CU288" i="2"/>
  <c r="CL11" i="2"/>
  <c r="CM17" i="2"/>
  <c r="CN15" i="2"/>
  <c r="CS13" i="2"/>
  <c r="CD13" i="2"/>
  <c r="CA15" i="2"/>
  <c r="CR15" i="2"/>
  <c r="CC11" i="2"/>
  <c r="CM13" i="2"/>
  <c r="CD15" i="2"/>
  <c r="CC16" i="2"/>
  <c r="BX10" i="2"/>
  <c r="CH10" i="2"/>
  <c r="CQ10" i="2"/>
  <c r="CF16" i="2"/>
  <c r="CB16" i="2"/>
  <c r="CJ16" i="2"/>
  <c r="CJ17" i="2"/>
  <c r="CX17" i="2"/>
  <c r="DB17" i="2"/>
  <c r="DF17" i="2"/>
  <c r="DJ17" i="2"/>
  <c r="DN17" i="2"/>
  <c r="DR17" i="2"/>
  <c r="DV17" i="2"/>
  <c r="DZ17" i="2"/>
  <c r="ED17" i="2"/>
  <c r="EH17" i="2"/>
  <c r="EL17" i="2"/>
  <c r="EP17" i="2"/>
  <c r="ET17" i="2"/>
  <c r="EX17" i="2"/>
  <c r="CU17" i="2"/>
  <c r="CY17" i="2"/>
  <c r="DC17" i="2"/>
  <c r="DG17" i="2"/>
  <c r="DK17" i="2"/>
  <c r="DO17" i="2"/>
  <c r="DS17" i="2"/>
  <c r="DW17" i="2"/>
  <c r="EA17" i="2"/>
  <c r="EE17" i="2"/>
  <c r="EI17" i="2"/>
  <c r="EM17" i="2"/>
  <c r="EQ17" i="2"/>
  <c r="EU17" i="2"/>
  <c r="EY17" i="2"/>
  <c r="DA17" i="2"/>
  <c r="DI17" i="2"/>
  <c r="DQ17" i="2"/>
  <c r="DY17" i="2"/>
  <c r="EG17" i="2"/>
  <c r="EO17" i="2"/>
  <c r="EW17" i="2"/>
  <c r="FB17" i="2"/>
  <c r="CV17" i="2"/>
  <c r="DD17" i="2"/>
  <c r="DL17" i="2"/>
  <c r="DT17" i="2"/>
  <c r="EB17" i="2"/>
  <c r="EJ17" i="2"/>
  <c r="ER17" i="2"/>
  <c r="EZ17" i="2"/>
  <c r="CW17" i="2"/>
  <c r="DM17" i="2"/>
  <c r="EC17" i="2"/>
  <c r="ES17" i="2"/>
  <c r="CZ17" i="2"/>
  <c r="DP17" i="2"/>
  <c r="EF17" i="2"/>
  <c r="EV17" i="2"/>
  <c r="DH17" i="2"/>
  <c r="EN17" i="2"/>
  <c r="DU17" i="2"/>
  <c r="FA17" i="2"/>
  <c r="DE17" i="2"/>
  <c r="DX17" i="2"/>
  <c r="EK17" i="2"/>
  <c r="CT17" i="2"/>
  <c r="CM15" i="2"/>
  <c r="FB15" i="2"/>
  <c r="CV15" i="2"/>
  <c r="CZ15" i="2"/>
  <c r="DD15" i="2"/>
  <c r="DH15" i="2"/>
  <c r="DL15" i="2"/>
  <c r="DP15" i="2"/>
  <c r="DT15" i="2"/>
  <c r="DX15" i="2"/>
  <c r="EB15" i="2"/>
  <c r="EF15" i="2"/>
  <c r="EJ15" i="2"/>
  <c r="EN15" i="2"/>
  <c r="ER15" i="2"/>
  <c r="EV15" i="2"/>
  <c r="EZ15" i="2"/>
  <c r="CW15" i="2"/>
  <c r="DA15" i="2"/>
  <c r="DE15" i="2"/>
  <c r="DI15" i="2"/>
  <c r="DM15" i="2"/>
  <c r="DQ15" i="2"/>
  <c r="DU15" i="2"/>
  <c r="DY15" i="2"/>
  <c r="EC15" i="2"/>
  <c r="EG15" i="2"/>
  <c r="EK15" i="2"/>
  <c r="EO15" i="2"/>
  <c r="ES15" i="2"/>
  <c r="EW15" i="2"/>
  <c r="FA15" i="2"/>
  <c r="CY15" i="2"/>
  <c r="DG15" i="2"/>
  <c r="DO15" i="2"/>
  <c r="DW15" i="2"/>
  <c r="EE15" i="2"/>
  <c r="EM15" i="2"/>
  <c r="EU15" i="2"/>
  <c r="DB15" i="2"/>
  <c r="DJ15" i="2"/>
  <c r="DR15" i="2"/>
  <c r="DZ15" i="2"/>
  <c r="EH15" i="2"/>
  <c r="EP15" i="2"/>
  <c r="EX15" i="2"/>
  <c r="DC15" i="2"/>
  <c r="DS15" i="2"/>
  <c r="EI15" i="2"/>
  <c r="EY15" i="2"/>
  <c r="DF15" i="2"/>
  <c r="DV15" i="2"/>
  <c r="EL15" i="2"/>
  <c r="CX15" i="2"/>
  <c r="ED15" i="2"/>
  <c r="DK15" i="2"/>
  <c r="EQ15" i="2"/>
  <c r="CU15" i="2"/>
  <c r="DN15" i="2"/>
  <c r="EA15" i="2"/>
  <c r="ET15" i="2"/>
  <c r="CT15" i="2"/>
  <c r="CA11" i="2"/>
  <c r="CO11" i="2"/>
  <c r="CG13" i="2"/>
  <c r="BX11" i="2"/>
  <c r="CO17" i="2"/>
  <c r="CI13" i="2"/>
  <c r="CP13" i="2"/>
  <c r="CI15" i="2"/>
  <c r="CO15" i="2"/>
  <c r="CD17" i="2"/>
  <c r="BZ15" i="2"/>
  <c r="CL15" i="2"/>
  <c r="CQ14" i="2"/>
  <c r="FB14" i="2"/>
  <c r="CU14" i="2"/>
  <c r="CY14" i="2"/>
  <c r="DC14" i="2"/>
  <c r="DG14" i="2"/>
  <c r="DK14" i="2"/>
  <c r="DO14" i="2"/>
  <c r="DS14" i="2"/>
  <c r="DW14" i="2"/>
  <c r="EA14" i="2"/>
  <c r="EE14" i="2"/>
  <c r="EI14" i="2"/>
  <c r="EM14" i="2"/>
  <c r="EQ14" i="2"/>
  <c r="EU14" i="2"/>
  <c r="EY14" i="2"/>
  <c r="CV14" i="2"/>
  <c r="CZ14" i="2"/>
  <c r="DD14" i="2"/>
  <c r="DH14" i="2"/>
  <c r="DL14" i="2"/>
  <c r="DP14" i="2"/>
  <c r="DT14" i="2"/>
  <c r="DX14" i="2"/>
  <c r="EB14" i="2"/>
  <c r="EF14" i="2"/>
  <c r="EJ14" i="2"/>
  <c r="EN14" i="2"/>
  <c r="ER14" i="2"/>
  <c r="EV14" i="2"/>
  <c r="EZ14" i="2"/>
  <c r="DB14" i="2"/>
  <c r="DJ14" i="2"/>
  <c r="DR14" i="2"/>
  <c r="DZ14" i="2"/>
  <c r="EH14" i="2"/>
  <c r="EP14" i="2"/>
  <c r="EX14" i="2"/>
  <c r="CW14" i="2"/>
  <c r="DE14" i="2"/>
  <c r="DM14" i="2"/>
  <c r="DU14" i="2"/>
  <c r="EC14" i="2"/>
  <c r="EK14" i="2"/>
  <c r="ES14" i="2"/>
  <c r="FA14" i="2"/>
  <c r="CX14" i="2"/>
  <c r="DN14" i="2"/>
  <c r="ED14" i="2"/>
  <c r="ET14" i="2"/>
  <c r="DA14" i="2"/>
  <c r="DQ14" i="2"/>
  <c r="EG14" i="2"/>
  <c r="EW14" i="2"/>
  <c r="DY14" i="2"/>
  <c r="DF14" i="2"/>
  <c r="EL14" i="2"/>
  <c r="DI14" i="2"/>
  <c r="DV14" i="2"/>
  <c r="CT14" i="2"/>
  <c r="EO14" i="2"/>
  <c r="CJ13" i="2"/>
  <c r="CI12" i="2"/>
  <c r="CU12" i="2"/>
  <c r="CV12" i="2"/>
  <c r="CZ12" i="2"/>
  <c r="DD12" i="2"/>
  <c r="DH12" i="2"/>
  <c r="DL12" i="2"/>
  <c r="DP12" i="2"/>
  <c r="DT12" i="2"/>
  <c r="FB12" i="2"/>
  <c r="CY12" i="2"/>
  <c r="DE12" i="2"/>
  <c r="DJ12" i="2"/>
  <c r="DO12" i="2"/>
  <c r="DU12" i="2"/>
  <c r="DY12" i="2"/>
  <c r="EC12" i="2"/>
  <c r="EG12" i="2"/>
  <c r="EK12" i="2"/>
  <c r="EO12" i="2"/>
  <c r="ES12" i="2"/>
  <c r="EW12" i="2"/>
  <c r="FA12" i="2"/>
  <c r="DA12" i="2"/>
  <c r="DF12" i="2"/>
  <c r="DK12" i="2"/>
  <c r="DQ12" i="2"/>
  <c r="DV12" i="2"/>
  <c r="DZ12" i="2"/>
  <c r="ED12" i="2"/>
  <c r="EH12" i="2"/>
  <c r="EL12" i="2"/>
  <c r="EP12" i="2"/>
  <c r="ET12" i="2"/>
  <c r="EX12" i="2"/>
  <c r="DC12" i="2"/>
  <c r="DN12" i="2"/>
  <c r="DX12" i="2"/>
  <c r="EF12" i="2"/>
  <c r="EN12" i="2"/>
  <c r="EV12" i="2"/>
  <c r="CW12" i="2"/>
  <c r="DG12" i="2"/>
  <c r="DR12" i="2"/>
  <c r="EA12" i="2"/>
  <c r="EI12" i="2"/>
  <c r="EQ12" i="2"/>
  <c r="EY12" i="2"/>
  <c r="CX12" i="2"/>
  <c r="DS12" i="2"/>
  <c r="EJ12" i="2"/>
  <c r="EZ12" i="2"/>
  <c r="DB12" i="2"/>
  <c r="DW12" i="2"/>
  <c r="EM12" i="2"/>
  <c r="DM12" i="2"/>
  <c r="EU12" i="2"/>
  <c r="EB12" i="2"/>
  <c r="ER12" i="2"/>
  <c r="DI12" i="2"/>
  <c r="CT12" i="2"/>
  <c r="EE12" i="2"/>
  <c r="CK13" i="2"/>
  <c r="CX13" i="2"/>
  <c r="DB13" i="2"/>
  <c r="DF13" i="2"/>
  <c r="DJ13" i="2"/>
  <c r="DN13" i="2"/>
  <c r="DR13" i="2"/>
  <c r="DV13" i="2"/>
  <c r="DZ13" i="2"/>
  <c r="ED13" i="2"/>
  <c r="EH13" i="2"/>
  <c r="EL13" i="2"/>
  <c r="EP13" i="2"/>
  <c r="ET13" i="2"/>
  <c r="EX13" i="2"/>
  <c r="FB13" i="2"/>
  <c r="CU13" i="2"/>
  <c r="CY13" i="2"/>
  <c r="DC13" i="2"/>
  <c r="DG13" i="2"/>
  <c r="DK13" i="2"/>
  <c r="DO13" i="2"/>
  <c r="DS13" i="2"/>
  <c r="DW13" i="2"/>
  <c r="EA13" i="2"/>
  <c r="EE13" i="2"/>
  <c r="EI13" i="2"/>
  <c r="EM13" i="2"/>
  <c r="EQ13" i="2"/>
  <c r="EU13" i="2"/>
  <c r="EY13" i="2"/>
  <c r="CW13" i="2"/>
  <c r="DE13" i="2"/>
  <c r="DM13" i="2"/>
  <c r="DU13" i="2"/>
  <c r="EC13" i="2"/>
  <c r="EK13" i="2"/>
  <c r="ES13" i="2"/>
  <c r="FA13" i="2"/>
  <c r="CZ13" i="2"/>
  <c r="DH13" i="2"/>
  <c r="DP13" i="2"/>
  <c r="DX13" i="2"/>
  <c r="EF13" i="2"/>
  <c r="EN13" i="2"/>
  <c r="EV13" i="2"/>
  <c r="DI13" i="2"/>
  <c r="DY13" i="2"/>
  <c r="EO13" i="2"/>
  <c r="CV13" i="2"/>
  <c r="DL13" i="2"/>
  <c r="EB13" i="2"/>
  <c r="ER13" i="2"/>
  <c r="DT13" i="2"/>
  <c r="EZ13" i="2"/>
  <c r="DA13" i="2"/>
  <c r="EG13" i="2"/>
  <c r="EW13" i="2"/>
  <c r="DD13" i="2"/>
  <c r="DQ13" i="2"/>
  <c r="EJ13" i="2"/>
  <c r="CT13" i="2"/>
  <c r="CQ11" i="2"/>
  <c r="CX11" i="2"/>
  <c r="DB11" i="2"/>
  <c r="DF11" i="2"/>
  <c r="DJ11" i="2"/>
  <c r="DN11" i="2"/>
  <c r="DR11" i="2"/>
  <c r="DV11" i="2"/>
  <c r="DZ11" i="2"/>
  <c r="ED11" i="2"/>
  <c r="EH11" i="2"/>
  <c r="EL11" i="2"/>
  <c r="EP11" i="2"/>
  <c r="ET11" i="2"/>
  <c r="EX11" i="2"/>
  <c r="FB11" i="2"/>
  <c r="CU11" i="2"/>
  <c r="CY11" i="2"/>
  <c r="DC11" i="2"/>
  <c r="DG11" i="2"/>
  <c r="DK11" i="2"/>
  <c r="DO11" i="2"/>
  <c r="DS11" i="2"/>
  <c r="DW11" i="2"/>
  <c r="EA11" i="2"/>
  <c r="EE11" i="2"/>
  <c r="EI11" i="2"/>
  <c r="EM11" i="2"/>
  <c r="EQ11" i="2"/>
  <c r="EU11" i="2"/>
  <c r="EY11" i="2"/>
  <c r="CV11" i="2"/>
  <c r="DD11" i="2"/>
  <c r="DL11" i="2"/>
  <c r="DT11" i="2"/>
  <c r="EB11" i="2"/>
  <c r="EJ11" i="2"/>
  <c r="ER11" i="2"/>
  <c r="EZ11" i="2"/>
  <c r="CW11" i="2"/>
  <c r="DE11" i="2"/>
  <c r="DM11" i="2"/>
  <c r="DU11" i="2"/>
  <c r="EC11" i="2"/>
  <c r="EK11" i="2"/>
  <c r="ES11" i="2"/>
  <c r="FA11" i="2"/>
  <c r="DA11" i="2"/>
  <c r="DQ11" i="2"/>
  <c r="EG11" i="2"/>
  <c r="EW11" i="2"/>
  <c r="DH11" i="2"/>
  <c r="DX11" i="2"/>
  <c r="EN11" i="2"/>
  <c r="DY11" i="2"/>
  <c r="CZ11" i="2"/>
  <c r="EF11" i="2"/>
  <c r="DP11" i="2"/>
  <c r="EO11" i="2"/>
  <c r="DI11" i="2"/>
  <c r="EV11" i="2"/>
  <c r="CT11" i="2"/>
  <c r="D281" i="2"/>
  <c r="CB17" i="2"/>
  <c r="CN13" i="2"/>
  <c r="CM11" i="2"/>
  <c r="CI11" i="2"/>
  <c r="CL17" i="2"/>
  <c r="BX13" i="2"/>
  <c r="CS17" i="2"/>
  <c r="CS11" i="2"/>
  <c r="BV10" i="2"/>
  <c r="FB10" i="2"/>
  <c r="CW10" i="2"/>
  <c r="DA10" i="2"/>
  <c r="DE10" i="2"/>
  <c r="DI10" i="2"/>
  <c r="DM10" i="2"/>
  <c r="DQ10" i="2"/>
  <c r="DU10" i="2"/>
  <c r="DY10" i="2"/>
  <c r="EC10" i="2"/>
  <c r="EG10" i="2"/>
  <c r="EK10" i="2"/>
  <c r="EO10" i="2"/>
  <c r="ES10" i="2"/>
  <c r="EW10" i="2"/>
  <c r="FA10" i="2"/>
  <c r="CX10" i="2"/>
  <c r="DB10" i="2"/>
  <c r="DF10" i="2"/>
  <c r="DJ10" i="2"/>
  <c r="DN10" i="2"/>
  <c r="DR10" i="2"/>
  <c r="DV10" i="2"/>
  <c r="DZ10" i="2"/>
  <c r="ED10" i="2"/>
  <c r="EH10" i="2"/>
  <c r="EL10" i="2"/>
  <c r="EP10" i="2"/>
  <c r="ET10" i="2"/>
  <c r="EX10" i="2"/>
  <c r="CY10" i="2"/>
  <c r="DG10" i="2"/>
  <c r="DO10" i="2"/>
  <c r="DW10" i="2"/>
  <c r="EE10" i="2"/>
  <c r="EM10" i="2"/>
  <c r="EU10" i="2"/>
  <c r="CZ10" i="2"/>
  <c r="DH10" i="2"/>
  <c r="DP10" i="2"/>
  <c r="DX10" i="2"/>
  <c r="EF10" i="2"/>
  <c r="EN10" i="2"/>
  <c r="EV10" i="2"/>
  <c r="CV10" i="2"/>
  <c r="DL10" i="2"/>
  <c r="EB10" i="2"/>
  <c r="ER10" i="2"/>
  <c r="DC10" i="2"/>
  <c r="DS10" i="2"/>
  <c r="EI10" i="2"/>
  <c r="EY10" i="2"/>
  <c r="DT10" i="2"/>
  <c r="EZ10" i="2"/>
  <c r="CU10" i="2"/>
  <c r="EA10" i="2"/>
  <c r="DK10" i="2"/>
  <c r="EJ10" i="2"/>
  <c r="CT10" i="2"/>
  <c r="DD10" i="2"/>
  <c r="EQ10" i="2"/>
  <c r="CA14" i="2"/>
  <c r="CN17" i="2"/>
  <c r="CE13" i="2"/>
  <c r="CG11" i="2"/>
  <c r="CE17" i="2"/>
  <c r="BW10" i="2"/>
  <c r="CG17" i="2"/>
  <c r="CE10" i="2"/>
  <c r="CH11" i="2"/>
  <c r="CC13" i="2"/>
  <c r="CR12" i="2"/>
  <c r="CJ10" i="2"/>
  <c r="CE12" i="2"/>
  <c r="CP11" i="2"/>
  <c r="CN16" i="2"/>
  <c r="CW16" i="2"/>
  <c r="DA16" i="2"/>
  <c r="DE16" i="2"/>
  <c r="DI16" i="2"/>
  <c r="DM16" i="2"/>
  <c r="DQ16" i="2"/>
  <c r="DU16" i="2"/>
  <c r="DY16" i="2"/>
  <c r="EC16" i="2"/>
  <c r="EG16" i="2"/>
  <c r="EK16" i="2"/>
  <c r="EO16" i="2"/>
  <c r="ES16" i="2"/>
  <c r="EW16" i="2"/>
  <c r="FA16" i="2"/>
  <c r="CX16" i="2"/>
  <c r="DB16" i="2"/>
  <c r="DF16" i="2"/>
  <c r="DJ16" i="2"/>
  <c r="DN16" i="2"/>
  <c r="DR16" i="2"/>
  <c r="DV16" i="2"/>
  <c r="DZ16" i="2"/>
  <c r="ED16" i="2"/>
  <c r="EH16" i="2"/>
  <c r="EL16" i="2"/>
  <c r="EP16" i="2"/>
  <c r="ET16" i="2"/>
  <c r="EX16" i="2"/>
  <c r="FB16" i="2"/>
  <c r="CV16" i="2"/>
  <c r="DD16" i="2"/>
  <c r="DL16" i="2"/>
  <c r="DT16" i="2"/>
  <c r="EB16" i="2"/>
  <c r="EJ16" i="2"/>
  <c r="ER16" i="2"/>
  <c r="EZ16" i="2"/>
  <c r="CY16" i="2"/>
  <c r="DG16" i="2"/>
  <c r="DO16" i="2"/>
  <c r="DW16" i="2"/>
  <c r="EE16" i="2"/>
  <c r="EM16" i="2"/>
  <c r="EU16" i="2"/>
  <c r="DH16" i="2"/>
  <c r="DX16" i="2"/>
  <c r="EN16" i="2"/>
  <c r="CU16" i="2"/>
  <c r="DK16" i="2"/>
  <c r="EA16" i="2"/>
  <c r="EQ16" i="2"/>
  <c r="DC16" i="2"/>
  <c r="EI16" i="2"/>
  <c r="DP16" i="2"/>
  <c r="EV16" i="2"/>
  <c r="CZ16" i="2"/>
  <c r="DS16" i="2"/>
  <c r="EF16" i="2"/>
  <c r="CT16" i="2"/>
  <c r="EY16" i="2"/>
  <c r="CR14" i="2"/>
  <c r="CI14" i="2"/>
  <c r="CO14" i="2"/>
  <c r="BT10" i="2"/>
  <c r="BV12" i="2"/>
  <c r="CO10" i="2"/>
  <c r="CE14" i="2"/>
  <c r="CF14" i="2"/>
  <c r="CJ14" i="2"/>
  <c r="CN14" i="2"/>
  <c r="CH14" i="2"/>
  <c r="CD14" i="2"/>
  <c r="CN12" i="2"/>
  <c r="BZ12" i="2"/>
  <c r="CS16" i="2"/>
  <c r="BZ14" i="2"/>
  <c r="CI16" i="2"/>
  <c r="CL16" i="2"/>
  <c r="CK14" i="2"/>
  <c r="CH16" i="2"/>
  <c r="BY14" i="2"/>
  <c r="BX14" i="2"/>
  <c r="CM14" i="2"/>
  <c r="CC14" i="2"/>
  <c r="CR16" i="2"/>
  <c r="CG14" i="2"/>
  <c r="BZ16" i="2"/>
  <c r="CB14" i="2"/>
  <c r="CP14" i="2"/>
  <c r="CM16" i="2"/>
  <c r="CO16" i="2"/>
  <c r="CE16" i="2"/>
  <c r="CK16" i="2"/>
  <c r="D270" i="2"/>
  <c r="D263" i="2"/>
  <c r="D240" i="2"/>
  <c r="D276" i="2"/>
  <c r="D242" i="2"/>
  <c r="D216" i="2"/>
  <c r="D214" i="2"/>
  <c r="D255" i="2"/>
  <c r="D224" i="2"/>
  <c r="D227" i="2"/>
  <c r="D221" i="2"/>
  <c r="D268" i="2"/>
  <c r="D222" i="2"/>
  <c r="D215" i="2"/>
  <c r="D279" i="2"/>
  <c r="D272" i="2"/>
  <c r="D245" i="2"/>
  <c r="D258" i="2"/>
  <c r="D251" i="2"/>
  <c r="D248" i="2"/>
  <c r="D261" i="2"/>
  <c r="D230" i="2"/>
  <c r="D271" i="2"/>
  <c r="D256" i="2"/>
  <c r="D277" i="2"/>
  <c r="CK17" i="2"/>
  <c r="CL13" i="2"/>
  <c r="CR13" i="2"/>
  <c r="BV11" i="2"/>
  <c r="BW11" i="2"/>
  <c r="CA10" i="2"/>
  <c r="BU10" i="2"/>
  <c r="D266" i="2"/>
  <c r="D243" i="2"/>
  <c r="D232" i="2"/>
  <c r="D273" i="2"/>
  <c r="CQ17" i="2"/>
  <c r="CC17" i="2"/>
  <c r="CA13" i="2"/>
  <c r="CE11" i="2"/>
  <c r="BY10" i="2"/>
  <c r="CB11" i="2"/>
  <c r="CA17" i="2"/>
  <c r="CO13" i="2"/>
  <c r="CK11" i="2"/>
  <c r="CD10" i="2"/>
  <c r="CS10" i="2"/>
  <c r="BU11" i="2"/>
  <c r="BZ13" i="2"/>
  <c r="CQ13" i="2"/>
  <c r="CL12" i="2"/>
  <c r="CQ15" i="2"/>
  <c r="CS15" i="2"/>
  <c r="CE15" i="2"/>
  <c r="CK12" i="2"/>
  <c r="CK15" i="2"/>
  <c r="BY15" i="2"/>
  <c r="CP16" i="2"/>
  <c r="D231" i="2"/>
  <c r="D212" i="2"/>
  <c r="D267" i="2"/>
  <c r="D246" i="2"/>
  <c r="D233" i="2"/>
  <c r="D282" i="2"/>
  <c r="D229" i="2"/>
  <c r="CP10" i="2"/>
  <c r="CI10" i="2"/>
  <c r="CK10" i="2"/>
  <c r="CB10" i="2"/>
  <c r="BY12" i="2"/>
  <c r="CD12" i="2"/>
  <c r="BW12" i="2"/>
  <c r="CC12" i="2"/>
  <c r="CH12" i="2"/>
  <c r="CM12" i="2"/>
  <c r="CO12" i="2"/>
  <c r="BX12" i="2"/>
  <c r="CQ12" i="2"/>
  <c r="CS12" i="2"/>
  <c r="CF12" i="2"/>
  <c r="CB12" i="2"/>
  <c r="D238" i="2"/>
  <c r="D237" i="2"/>
  <c r="D217" i="2"/>
  <c r="D210" i="2"/>
  <c r="D274" i="2"/>
  <c r="D280" i="2"/>
  <c r="D220" i="2"/>
  <c r="D223" i="2"/>
  <c r="D228" i="2"/>
  <c r="D218" i="2"/>
  <c r="D259" i="2"/>
  <c r="D264" i="2"/>
  <c r="D254" i="2"/>
  <c r="D247" i="2"/>
  <c r="D249" i="2"/>
  <c r="D244" i="2"/>
  <c r="D226" i="2"/>
  <c r="D219" i="2"/>
  <c r="D253" i="2"/>
  <c r="D225" i="2"/>
  <c r="D252" i="2"/>
  <c r="D262" i="2"/>
  <c r="D239" i="2"/>
  <c r="D269" i="2"/>
  <c r="D265" i="2"/>
  <c r="D260" i="2"/>
  <c r="CH17" i="2"/>
  <c r="BY13" i="2"/>
  <c r="CN11" i="2"/>
  <c r="CC10" i="2"/>
  <c r="D234" i="2"/>
  <c r="D211" i="2"/>
  <c r="D275" i="2"/>
  <c r="D236" i="2"/>
  <c r="CL10" i="2"/>
  <c r="CP17" i="2"/>
  <c r="CB13" i="2"/>
  <c r="BZ11" i="2"/>
  <c r="BZ10" i="2"/>
  <c r="CR10" i="2"/>
  <c r="CF17" i="2"/>
  <c r="CH13" i="2"/>
  <c r="CF11" i="2"/>
  <c r="CG10" i="2"/>
  <c r="CF13" i="2"/>
  <c r="CG12" i="2"/>
  <c r="CA12" i="2"/>
  <c r="CH15" i="2"/>
  <c r="CM10" i="2"/>
  <c r="CP15" i="2"/>
  <c r="CP12" i="2"/>
  <c r="CB15" i="2"/>
  <c r="CF10" i="2"/>
  <c r="CS14" i="2"/>
  <c r="CL14" i="2"/>
  <c r="D235" i="2"/>
  <c r="D257" i="2"/>
  <c r="D278" i="2"/>
  <c r="D213" i="2"/>
  <c r="D250" i="2"/>
  <c r="D241" i="2"/>
  <c r="CR17" i="2"/>
  <c r="BY11" i="2"/>
  <c r="CR11" i="2"/>
  <c r="CJ11" i="2"/>
  <c r="CJ15" i="2"/>
  <c r="CG15" i="2"/>
  <c r="CC15" i="2"/>
  <c r="T73" i="16" l="1"/>
  <c r="T82" i="16" s="1"/>
  <c r="T58" i="16" s="1"/>
  <c r="U64" i="16"/>
  <c r="U50" i="16"/>
  <c r="X28" i="14"/>
  <c r="EO289" i="2"/>
  <c r="DR289" i="2"/>
  <c r="EZ289" i="2"/>
  <c r="EB289" i="2"/>
  <c r="CN289" i="2"/>
  <c r="DE289" i="2"/>
  <c r="CV289" i="2"/>
  <c r="DG289" i="2"/>
  <c r="DS289" i="2"/>
  <c r="BV289" i="2"/>
  <c r="CD289" i="2"/>
  <c r="BS289" i="2"/>
  <c r="EP289" i="2"/>
  <c r="EE289" i="2"/>
  <c r="EV289" i="2"/>
  <c r="CW289" i="2"/>
  <c r="DK289" i="2"/>
  <c r="DN289" i="2"/>
  <c r="DX289" i="2"/>
  <c r="CP289" i="2"/>
  <c r="CM289" i="2"/>
  <c r="CQ289" i="2"/>
  <c r="CR289" i="2"/>
  <c r="CB289" i="2"/>
  <c r="DA289" i="2"/>
  <c r="ET289" i="2"/>
  <c r="EJ289" i="2"/>
  <c r="EQ289" i="2"/>
  <c r="EH289" i="2"/>
  <c r="DB289" i="2"/>
  <c r="DL289" i="2"/>
  <c r="CK289" i="2"/>
  <c r="CS289" i="2"/>
  <c r="CT289" i="2"/>
  <c r="DQ289" i="2"/>
  <c r="ES289" i="2"/>
  <c r="EL289" i="2"/>
  <c r="EC289" i="2"/>
  <c r="EM289" i="2"/>
  <c r="ED289" i="2"/>
  <c r="CX289" i="2"/>
  <c r="DH289" i="2"/>
  <c r="BX289" i="2"/>
  <c r="CL289" i="2"/>
  <c r="CF289" i="2"/>
  <c r="CI289" i="2"/>
  <c r="CH289" i="2"/>
  <c r="CC289" i="2"/>
  <c r="EK289" i="2"/>
  <c r="EX289" i="2"/>
  <c r="DW289" i="2"/>
  <c r="DO289" i="2"/>
  <c r="DY289" i="2"/>
  <c r="ER289" i="2"/>
  <c r="DU289" i="2"/>
  <c r="EY289" i="2"/>
  <c r="EI289" i="2"/>
  <c r="DC289" i="2"/>
  <c r="DZ289" i="2"/>
  <c r="DJ289" i="2"/>
  <c r="FB289" i="2"/>
  <c r="DT289" i="2"/>
  <c r="DD289" i="2"/>
  <c r="BW289" i="2"/>
  <c r="CG289" i="2"/>
  <c r="CA289" i="2"/>
  <c r="CO289" i="2"/>
  <c r="CJ289" i="2"/>
  <c r="BU289" i="2"/>
  <c r="BY289" i="2"/>
  <c r="FA289" i="2"/>
  <c r="EG289" i="2"/>
  <c r="EW289" i="2"/>
  <c r="CY289" i="2"/>
  <c r="DI289" i="2"/>
  <c r="EN289" i="2"/>
  <c r="DM289" i="2"/>
  <c r="EU289" i="2"/>
  <c r="EA289" i="2"/>
  <c r="CU289" i="2"/>
  <c r="DV289" i="2"/>
  <c r="DF289" i="2"/>
  <c r="EF289" i="2"/>
  <c r="DP289" i="2"/>
  <c r="CZ289" i="2"/>
  <c r="BT289" i="2"/>
  <c r="BZ289" i="2"/>
  <c r="CE289" i="2"/>
  <c r="U73" i="16" l="1"/>
  <c r="U82" i="16" s="1"/>
  <c r="U58" i="16" s="1"/>
  <c r="V64" i="16"/>
  <c r="V50" i="16"/>
  <c r="X50" i="8"/>
  <c r="X54" i="8" s="1"/>
  <c r="X14" i="9"/>
  <c r="X15" i="9" s="1"/>
  <c r="Y12" i="9" s="1"/>
  <c r="X15" i="14"/>
  <c r="Y13" i="14" s="1"/>
  <c r="CS296" i="2"/>
  <c r="EG295" i="2"/>
  <c r="FB297" i="2"/>
  <c r="CP295" i="2"/>
  <c r="DB295" i="2"/>
  <c r="DC291" i="2"/>
  <c r="CG291" i="2"/>
  <c r="DV291" i="2"/>
  <c r="CG295" i="2"/>
  <c r="DU295" i="2"/>
  <c r="DW295" i="2"/>
  <c r="CI295" i="2"/>
  <c r="CJ291" i="2"/>
  <c r="BZ295" i="2"/>
  <c r="CE295" i="2"/>
  <c r="CY291" i="2"/>
  <c r="ES295" i="2"/>
  <c r="DG295" i="2"/>
  <c r="CS295" i="2"/>
  <c r="CA291" i="2"/>
  <c r="DQ291" i="2"/>
  <c r="DD295" i="2"/>
  <c r="DR295" i="2"/>
  <c r="CC290" i="2"/>
  <c r="EM290" i="2"/>
  <c r="EI290" i="2"/>
  <c r="CM297" i="2"/>
  <c r="CK297" i="2"/>
  <c r="DM290" i="2"/>
  <c r="DH290" i="2"/>
  <c r="EP297" i="2"/>
  <c r="DC297" i="2"/>
  <c r="CL297" i="2"/>
  <c r="CW297" i="2"/>
  <c r="EA292" i="2"/>
  <c r="CD295" i="2"/>
  <c r="CX294" i="2"/>
  <c r="DP295" i="2"/>
  <c r="DA295" i="2"/>
  <c r="EX295" i="2"/>
  <c r="CL294" i="2"/>
  <c r="CH295" i="2"/>
  <c r="EF298" i="2"/>
  <c r="EC295" i="2"/>
  <c r="EJ295" i="2"/>
  <c r="EM295" i="2"/>
  <c r="EH295" i="2"/>
  <c r="EE294" i="2"/>
  <c r="DF298" i="2"/>
  <c r="DL293" i="2"/>
  <c r="DP294" i="2"/>
  <c r="CS298" i="2"/>
  <c r="DA298" i="2"/>
  <c r="CO294" i="2"/>
  <c r="BX292" i="2"/>
  <c r="ET294" i="2"/>
  <c r="DT298" i="2"/>
  <c r="CE294" i="2"/>
  <c r="CH294" i="2"/>
  <c r="CD294" i="2"/>
  <c r="CQ293" i="2"/>
  <c r="CO298" i="2"/>
  <c r="CF298" i="2"/>
  <c r="CR293" i="2"/>
  <c r="DR294" i="2"/>
  <c r="EG294" i="2"/>
  <c r="DJ294" i="2"/>
  <c r="CZ294" i="2"/>
  <c r="DO298" i="2"/>
  <c r="CZ298" i="2"/>
  <c r="EW298" i="2"/>
  <c r="DV292" i="2"/>
  <c r="DG293" i="2"/>
  <c r="CG294" i="2"/>
  <c r="CP292" i="2"/>
  <c r="CJ294" i="2"/>
  <c r="DW294" i="2"/>
  <c r="DK294" i="2"/>
  <c r="EV294" i="2"/>
  <c r="DW298" i="2"/>
  <c r="EI298" i="2"/>
  <c r="EL298" i="2"/>
  <c r="EG298" i="2"/>
  <c r="EJ292" i="2"/>
  <c r="CX293" i="2"/>
  <c r="BY294" i="2"/>
  <c r="CR294" i="2"/>
  <c r="CC298" i="2"/>
  <c r="CP294" i="2"/>
  <c r="CC294" i="2"/>
  <c r="CH298" i="2"/>
  <c r="CE292" i="2"/>
  <c r="CG293" i="2"/>
  <c r="EC294" i="2"/>
  <c r="EO294" i="2"/>
  <c r="FA294" i="2"/>
  <c r="EF294" i="2"/>
  <c r="EB298" i="2"/>
  <c r="DC298" i="2"/>
  <c r="DV298" i="2"/>
  <c r="DQ298" i="2"/>
  <c r="DH292" i="2"/>
  <c r="CW293" i="2"/>
  <c r="BU291" i="2"/>
  <c r="CH291" i="2"/>
  <c r="CB292" i="2"/>
  <c r="CC292" i="2"/>
  <c r="CA297" i="2"/>
  <c r="BW293" i="2"/>
  <c r="CK293" i="2"/>
  <c r="EK292" i="2"/>
  <c r="DF292" i="2"/>
  <c r="EH293" i="2"/>
  <c r="FB293" i="2"/>
  <c r="EB291" i="2"/>
  <c r="DF291" i="2"/>
  <c r="EH290" i="2"/>
  <c r="CW290" i="2"/>
  <c r="CQ290" i="2"/>
  <c r="ES297" i="2"/>
  <c r="EN297" i="2"/>
  <c r="CS291" i="2"/>
  <c r="CD292" i="2"/>
  <c r="CF292" i="2"/>
  <c r="BZ292" i="2"/>
  <c r="CP297" i="2"/>
  <c r="CS290" i="2"/>
  <c r="BU290" i="2"/>
  <c r="BX293" i="2"/>
  <c r="CJ290" i="2"/>
  <c r="CL293" i="2"/>
  <c r="CA293" i="2"/>
  <c r="EB292" i="2"/>
  <c r="DE292" i="2"/>
  <c r="CU292" i="2"/>
  <c r="CT292" i="2"/>
  <c r="DA293" i="2"/>
  <c r="DB293" i="2"/>
  <c r="EM293" i="2"/>
  <c r="DW291" i="2"/>
  <c r="CZ291" i="2"/>
  <c r="EW291" i="2"/>
  <c r="FB290" i="2"/>
  <c r="EL290" i="2"/>
  <c r="ES290" i="2"/>
  <c r="EN290" i="2"/>
  <c r="EX297" i="2"/>
  <c r="DF297" i="2"/>
  <c r="EC297" i="2"/>
  <c r="DX297" i="2"/>
  <c r="BZ293" i="2"/>
  <c r="CO292" i="2"/>
  <c r="CO290" i="2"/>
  <c r="CB290" i="2"/>
  <c r="CR297" i="2"/>
  <c r="EG292" i="2"/>
  <c r="DK292" i="2"/>
  <c r="DF293" i="2"/>
  <c r="CV293" i="2"/>
  <c r="EF291" i="2"/>
  <c r="DA291" i="2"/>
  <c r="DC290" i="2"/>
  <c r="EL297" i="2"/>
  <c r="CF290" i="2"/>
  <c r="CR291" i="2"/>
  <c r="CJ292" i="2"/>
  <c r="CR292" i="2"/>
  <c r="CG292" i="2"/>
  <c r="CF293" i="2"/>
  <c r="CP290" i="2"/>
  <c r="BY290" i="2"/>
  <c r="CI297" i="2"/>
  <c r="CO297" i="2"/>
  <c r="CD297" i="2"/>
  <c r="CT297" i="2"/>
  <c r="DT292" i="2"/>
  <c r="EN292" i="2"/>
  <c r="EQ292" i="2"/>
  <c r="EZ293" i="2"/>
  <c r="EC293" i="2"/>
  <c r="EB293" i="2"/>
  <c r="DO291" i="2"/>
  <c r="EI291" i="2"/>
  <c r="EL291" i="2"/>
  <c r="EP290" i="2"/>
  <c r="DF290" i="2"/>
  <c r="EC290" i="2"/>
  <c r="EU297" i="2"/>
  <c r="EI297" i="2"/>
  <c r="DM297" i="2"/>
  <c r="CO295" i="2"/>
  <c r="CL295" i="2"/>
  <c r="CC295" i="2"/>
  <c r="CB295" i="2"/>
  <c r="CL298" i="2"/>
  <c r="CI298" i="2"/>
  <c r="CJ295" i="2"/>
  <c r="CT294" i="2"/>
  <c r="DN294" i="2"/>
  <c r="EI294" i="2"/>
  <c r="EM294" i="2"/>
  <c r="EH294" i="2"/>
  <c r="EY294" i="2"/>
  <c r="DI294" i="2"/>
  <c r="EL294" i="2"/>
  <c r="DQ294" i="2"/>
  <c r="CU294" i="2"/>
  <c r="EK294" i="2"/>
  <c r="DO294" i="2"/>
  <c r="EZ294" i="2"/>
  <c r="EJ294" i="2"/>
  <c r="DT294" i="2"/>
  <c r="DD294" i="2"/>
  <c r="ER298" i="2"/>
  <c r="DG298" i="2"/>
  <c r="EJ298" i="2"/>
  <c r="EE298" i="2"/>
  <c r="EQ298" i="2"/>
  <c r="DK298" i="2"/>
  <c r="EN298" i="2"/>
  <c r="DH298" i="2"/>
  <c r="EP298" i="2"/>
  <c r="DZ298" i="2"/>
  <c r="DJ298" i="2"/>
  <c r="FA298" i="2"/>
  <c r="EK298" i="2"/>
  <c r="DU298" i="2"/>
  <c r="DE298" i="2"/>
  <c r="CQ298" i="2"/>
  <c r="DH295" i="2"/>
  <c r="DX295" i="2"/>
  <c r="EK295" i="2"/>
  <c r="EF295" i="2"/>
  <c r="ER295" i="2"/>
  <c r="DL295" i="2"/>
  <c r="EO295" i="2"/>
  <c r="DI295" i="2"/>
  <c r="EQ295" i="2"/>
  <c r="EA295" i="2"/>
  <c r="DK295" i="2"/>
  <c r="CU295" i="2"/>
  <c r="EL295" i="2"/>
  <c r="DV295" i="2"/>
  <c r="DF295" i="2"/>
  <c r="CR295" i="2"/>
  <c r="CQ294" i="2"/>
  <c r="CM294" i="2"/>
  <c r="BZ294" i="2"/>
  <c r="CF294" i="2"/>
  <c r="BX294" i="2"/>
  <c r="CS294" i="2"/>
  <c r="CA295" i="2"/>
  <c r="CB298" i="2"/>
  <c r="CR298" i="2"/>
  <c r="CM298" i="2"/>
  <c r="CK295" i="2"/>
  <c r="CN295" i="2"/>
  <c r="CQ295" i="2"/>
  <c r="CT298" i="2"/>
  <c r="EX294" i="2"/>
  <c r="DY294" i="2"/>
  <c r="CW294" i="2"/>
  <c r="DM294" i="2"/>
  <c r="ED294" i="2"/>
  <c r="EW294" i="2"/>
  <c r="EA294" i="2"/>
  <c r="DF294" i="2"/>
  <c r="EU294" i="2"/>
  <c r="DZ294" i="2"/>
  <c r="DE294" i="2"/>
  <c r="ER294" i="2"/>
  <c r="EB294" i="2"/>
  <c r="DL294" i="2"/>
  <c r="CV294" i="2"/>
  <c r="DL298" i="2"/>
  <c r="CV298" i="2"/>
  <c r="DD298" i="2"/>
  <c r="CY298" i="2"/>
  <c r="EA298" i="2"/>
  <c r="CU298" i="2"/>
  <c r="DX298" i="2"/>
  <c r="EX298" i="2"/>
  <c r="EH298" i="2"/>
  <c r="DR298" i="2"/>
  <c r="DB298" i="2"/>
  <c r="ES298" i="2"/>
  <c r="EC298" i="2"/>
  <c r="DM298" i="2"/>
  <c r="CW298" i="2"/>
  <c r="CW295" i="2"/>
  <c r="DM295" i="2"/>
  <c r="DE295" i="2"/>
  <c r="CZ295" i="2"/>
  <c r="EB295" i="2"/>
  <c r="CV295" i="2"/>
  <c r="DY295" i="2"/>
  <c r="EY295" i="2"/>
  <c r="EI295" i="2"/>
  <c r="DS295" i="2"/>
  <c r="DC295" i="2"/>
  <c r="ET295" i="2"/>
  <c r="ED295" i="2"/>
  <c r="DN295" i="2"/>
  <c r="CX295" i="2"/>
  <c r="CB294" i="2"/>
  <c r="CK294" i="2"/>
  <c r="CN294" i="2"/>
  <c r="CA294" i="2"/>
  <c r="CI294" i="2"/>
  <c r="CM295" i="2"/>
  <c r="CD298" i="2"/>
  <c r="CP298" i="2"/>
  <c r="CJ298" i="2"/>
  <c r="BY295" i="2"/>
  <c r="CG298" i="2"/>
  <c r="CF295" i="2"/>
  <c r="CN298" i="2"/>
  <c r="CE298" i="2"/>
  <c r="CT295" i="2"/>
  <c r="CK298" i="2"/>
  <c r="DG294" i="2"/>
  <c r="DC294" i="2"/>
  <c r="ES294" i="2"/>
  <c r="DB294" i="2"/>
  <c r="DS294" i="2"/>
  <c r="EQ294" i="2"/>
  <c r="DV294" i="2"/>
  <c r="DA294" i="2"/>
  <c r="EP294" i="2"/>
  <c r="DU294" i="2"/>
  <c r="CY294" i="2"/>
  <c r="EN294" i="2"/>
  <c r="DX294" i="2"/>
  <c r="DH294" i="2"/>
  <c r="EM298" i="2"/>
  <c r="EZ298" i="2"/>
  <c r="EU298" i="2"/>
  <c r="EY298" i="2"/>
  <c r="DS298" i="2"/>
  <c r="EV298" i="2"/>
  <c r="DP298" i="2"/>
  <c r="ET298" i="2"/>
  <c r="ED298" i="2"/>
  <c r="DN298" i="2"/>
  <c r="CX298" i="2"/>
  <c r="EO298" i="2"/>
  <c r="DY298" i="2"/>
  <c r="DI298" i="2"/>
  <c r="FB298" i="2"/>
  <c r="EN295" i="2"/>
  <c r="FA295" i="2"/>
  <c r="EV295" i="2"/>
  <c r="EZ295" i="2"/>
  <c r="DT295" i="2"/>
  <c r="EW295" i="2"/>
  <c r="DQ295" i="2"/>
  <c r="EU295" i="2"/>
  <c r="EE295" i="2"/>
  <c r="DO295" i="2"/>
  <c r="CY295" i="2"/>
  <c r="EP295" i="2"/>
  <c r="DZ295" i="2"/>
  <c r="DJ295" i="2"/>
  <c r="CH296" i="2"/>
  <c r="CP296" i="2"/>
  <c r="CM296" i="2"/>
  <c r="FB292" i="2"/>
  <c r="DJ292" i="2"/>
  <c r="DZ292" i="2"/>
  <c r="EP292" i="2"/>
  <c r="CY292" i="2"/>
  <c r="DO292" i="2"/>
  <c r="EE292" i="2"/>
  <c r="EU292" i="2"/>
  <c r="DM292" i="2"/>
  <c r="ES292" i="2"/>
  <c r="DP292" i="2"/>
  <c r="EV292" i="2"/>
  <c r="ER292" i="2"/>
  <c r="EW292" i="2"/>
  <c r="EZ292" i="2"/>
  <c r="DB292" i="2"/>
  <c r="DR292" i="2"/>
  <c r="EH292" i="2"/>
  <c r="EX292" i="2"/>
  <c r="DG292" i="2"/>
  <c r="DW292" i="2"/>
  <c r="EM292" i="2"/>
  <c r="CW292" i="2"/>
  <c r="EC292" i="2"/>
  <c r="CZ292" i="2"/>
  <c r="EF292" i="2"/>
  <c r="DL292" i="2"/>
  <c r="DQ292" i="2"/>
  <c r="DD292" i="2"/>
  <c r="EO292" i="2"/>
  <c r="CU293" i="2"/>
  <c r="DK293" i="2"/>
  <c r="EA293" i="2"/>
  <c r="EQ293" i="2"/>
  <c r="CZ293" i="2"/>
  <c r="DP293" i="2"/>
  <c r="EF293" i="2"/>
  <c r="DJ293" i="2"/>
  <c r="EP293" i="2"/>
  <c r="DE293" i="2"/>
  <c r="EK293" i="2"/>
  <c r="DQ293" i="2"/>
  <c r="DV293" i="2"/>
  <c r="ED293" i="2"/>
  <c r="DN293" i="2"/>
  <c r="CO293" i="2"/>
  <c r="CE293" i="2"/>
  <c r="DC293" i="2"/>
  <c r="DS293" i="2"/>
  <c r="EI293" i="2"/>
  <c r="EY293" i="2"/>
  <c r="DH293" i="2"/>
  <c r="DX293" i="2"/>
  <c r="EN293" i="2"/>
  <c r="DZ293" i="2"/>
  <c r="FA293" i="2"/>
  <c r="DU293" i="2"/>
  <c r="EW293" i="2"/>
  <c r="ET293" i="2"/>
  <c r="EX293" i="2"/>
  <c r="EO293" i="2"/>
  <c r="ES293" i="2"/>
  <c r="CB293" i="2"/>
  <c r="CT293" i="2"/>
  <c r="CC291" i="2"/>
  <c r="CB291" i="2"/>
  <c r="CO291" i="2"/>
  <c r="DE291" i="2"/>
  <c r="DU291" i="2"/>
  <c r="EK291" i="2"/>
  <c r="FA291" i="2"/>
  <c r="DJ291" i="2"/>
  <c r="DZ291" i="2"/>
  <c r="EP291" i="2"/>
  <c r="DH291" i="2"/>
  <c r="EN291" i="2"/>
  <c r="DK291" i="2"/>
  <c r="EQ291" i="2"/>
  <c r="EM291" i="2"/>
  <c r="ER291" i="2"/>
  <c r="EE291" i="2"/>
  <c r="EJ291" i="2"/>
  <c r="BZ291" i="2"/>
  <c r="CP291" i="2"/>
  <c r="CW291" i="2"/>
  <c r="DM291" i="2"/>
  <c r="EC291" i="2"/>
  <c r="ES291" i="2"/>
  <c r="DB291" i="2"/>
  <c r="DR291" i="2"/>
  <c r="EH291" i="2"/>
  <c r="EX291" i="2"/>
  <c r="DX291" i="2"/>
  <c r="CU291" i="2"/>
  <c r="EA291" i="2"/>
  <c r="DG291" i="2"/>
  <c r="DL291" i="2"/>
  <c r="EZ291" i="2"/>
  <c r="DD291" i="2"/>
  <c r="CK291" i="2"/>
  <c r="CH290" i="2"/>
  <c r="CV290" i="2"/>
  <c r="DL290" i="2"/>
  <c r="EB290" i="2"/>
  <c r="ER290" i="2"/>
  <c r="DA290" i="2"/>
  <c r="DQ290" i="2"/>
  <c r="EG290" i="2"/>
  <c r="EW290" i="2"/>
  <c r="DK290" i="2"/>
  <c r="EQ290" i="2"/>
  <c r="DN290" i="2"/>
  <c r="ET290" i="2"/>
  <c r="EX290" i="2"/>
  <c r="DO290" i="2"/>
  <c r="CY290" i="2"/>
  <c r="BT290" i="2"/>
  <c r="BW290" i="2"/>
  <c r="DD290" i="2"/>
  <c r="DT290" i="2"/>
  <c r="EJ290" i="2"/>
  <c r="EZ290" i="2"/>
  <c r="DI290" i="2"/>
  <c r="DY290" i="2"/>
  <c r="EO290" i="2"/>
  <c r="CU290" i="2"/>
  <c r="EA290" i="2"/>
  <c r="CX290" i="2"/>
  <c r="ED290" i="2"/>
  <c r="DR290" i="2"/>
  <c r="DW290" i="2"/>
  <c r="DZ290" i="2"/>
  <c r="DJ290" i="2"/>
  <c r="CL290" i="2"/>
  <c r="CV297" i="2"/>
  <c r="DL297" i="2"/>
  <c r="EB297" i="2"/>
  <c r="ER297" i="2"/>
  <c r="DA297" i="2"/>
  <c r="DQ297" i="2"/>
  <c r="EG297" i="2"/>
  <c r="EW297" i="2"/>
  <c r="DK297" i="2"/>
  <c r="EQ297" i="2"/>
  <c r="DN297" i="2"/>
  <c r="ET297" i="2"/>
  <c r="CY297" i="2"/>
  <c r="DW297" i="2"/>
  <c r="DG297" i="2"/>
  <c r="CQ297" i="2"/>
  <c r="CE297" i="2"/>
  <c r="DD297" i="2"/>
  <c r="DT297" i="2"/>
  <c r="EJ297" i="2"/>
  <c r="EZ297" i="2"/>
  <c r="DI297" i="2"/>
  <c r="DY297" i="2"/>
  <c r="EO297" i="2"/>
  <c r="CU297" i="2"/>
  <c r="EA297" i="2"/>
  <c r="CX297" i="2"/>
  <c r="ED297" i="2"/>
  <c r="DZ297" i="2"/>
  <c r="EE297" i="2"/>
  <c r="EH297" i="2"/>
  <c r="DR297" i="2"/>
  <c r="CN293" i="2"/>
  <c r="CL291" i="2"/>
  <c r="BX291" i="2"/>
  <c r="CD291" i="2"/>
  <c r="BV291" i="2"/>
  <c r="CA292" i="2"/>
  <c r="BV292" i="2"/>
  <c r="BY292" i="2"/>
  <c r="CH292" i="2"/>
  <c r="CI292" i="2"/>
  <c r="CN292" i="2"/>
  <c r="CG297" i="2"/>
  <c r="CH297" i="2"/>
  <c r="BZ290" i="2"/>
  <c r="CS293" i="2"/>
  <c r="CP293" i="2"/>
  <c r="CN290" i="2"/>
  <c r="CR290" i="2"/>
  <c r="CM290" i="2"/>
  <c r="CJ293" i="2"/>
  <c r="BX290" i="2"/>
  <c r="CD293" i="2"/>
  <c r="CD290" i="2"/>
  <c r="CF297" i="2"/>
  <c r="CK290" i="2"/>
  <c r="CT291" i="2"/>
  <c r="DY292" i="2"/>
  <c r="CV292" i="2"/>
  <c r="FA292" i="2"/>
  <c r="EY292" i="2"/>
  <c r="DS292" i="2"/>
  <c r="ET292" i="2"/>
  <c r="DN292" i="2"/>
  <c r="DY293" i="2"/>
  <c r="EL293" i="2"/>
  <c r="ER293" i="2"/>
  <c r="EV293" i="2"/>
  <c r="EJ293" i="2"/>
  <c r="DD293" i="2"/>
  <c r="EE293" i="2"/>
  <c r="CY293" i="2"/>
  <c r="EU291" i="2"/>
  <c r="CV291" i="2"/>
  <c r="DS291" i="2"/>
  <c r="DP291" i="2"/>
  <c r="ED291" i="2"/>
  <c r="CX291" i="2"/>
  <c r="DY291" i="2"/>
  <c r="FB291" i="2"/>
  <c r="EU290" i="2"/>
  <c r="DB290" i="2"/>
  <c r="EY290" i="2"/>
  <c r="FA290" i="2"/>
  <c r="DU290" i="2"/>
  <c r="EV290" i="2"/>
  <c r="DP290" i="2"/>
  <c r="EM297" i="2"/>
  <c r="DO297" i="2"/>
  <c r="DV297" i="2"/>
  <c r="DS297" i="2"/>
  <c r="EK297" i="2"/>
  <c r="DE297" i="2"/>
  <c r="EF297" i="2"/>
  <c r="CZ297" i="2"/>
  <c r="CE291" i="2"/>
  <c r="CG290" i="2"/>
  <c r="CH293" i="2"/>
  <c r="BW291" i="2"/>
  <c r="CI291" i="2"/>
  <c r="CQ291" i="2"/>
  <c r="CM291" i="2"/>
  <c r="CS292" i="2"/>
  <c r="CM292" i="2"/>
  <c r="CQ292" i="2"/>
  <c r="CK292" i="2"/>
  <c r="BW292" i="2"/>
  <c r="CL292" i="2"/>
  <c r="CS297" i="2"/>
  <c r="CJ297" i="2"/>
  <c r="BY291" i="2"/>
  <c r="CA290" i="2"/>
  <c r="CB297" i="2"/>
  <c r="CE290" i="2"/>
  <c r="BY293" i="2"/>
  <c r="CM293" i="2"/>
  <c r="BV290" i="2"/>
  <c r="CC293" i="2"/>
  <c r="CC297" i="2"/>
  <c r="CI290" i="2"/>
  <c r="CN297" i="2"/>
  <c r="CT290" i="2"/>
  <c r="CI293" i="2"/>
  <c r="CF291" i="2"/>
  <c r="DI292" i="2"/>
  <c r="DA292" i="2"/>
  <c r="DX292" i="2"/>
  <c r="DU292" i="2"/>
  <c r="EI292" i="2"/>
  <c r="DC292" i="2"/>
  <c r="ED292" i="2"/>
  <c r="CX292" i="2"/>
  <c r="DI293" i="2"/>
  <c r="EG293" i="2"/>
  <c r="DM293" i="2"/>
  <c r="DR293" i="2"/>
  <c r="DT293" i="2"/>
  <c r="EU293" i="2"/>
  <c r="DO293" i="2"/>
  <c r="DT291" i="2"/>
  <c r="EY291" i="2"/>
  <c r="EV291" i="2"/>
  <c r="ET291" i="2"/>
  <c r="DN291" i="2"/>
  <c r="EO291" i="2"/>
  <c r="DI291" i="2"/>
  <c r="EE290" i="2"/>
  <c r="DG290" i="2"/>
  <c r="DV290" i="2"/>
  <c r="DS290" i="2"/>
  <c r="EK290" i="2"/>
  <c r="DE290" i="2"/>
  <c r="EF290" i="2"/>
  <c r="CZ290" i="2"/>
  <c r="DB297" i="2"/>
  <c r="DJ297" i="2"/>
  <c r="EY297" i="2"/>
  <c r="FA297" i="2"/>
  <c r="DU297" i="2"/>
  <c r="EV297" i="2"/>
  <c r="DP297" i="2"/>
  <c r="CN291" i="2"/>
  <c r="FB294" i="2"/>
  <c r="EC296" i="2"/>
  <c r="DC296" i="2"/>
  <c r="CF296" i="2"/>
  <c r="CD296" i="2"/>
  <c r="FA296" i="2"/>
  <c r="EM296" i="2"/>
  <c r="FB296" i="2"/>
  <c r="EH296" i="2"/>
  <c r="EO296" i="2"/>
  <c r="DI296" i="2"/>
  <c r="EY296" i="2"/>
  <c r="DM296" i="2"/>
  <c r="CW296" i="2"/>
  <c r="DV296" i="2"/>
  <c r="CY296" i="2"/>
  <c r="EL292" i="2"/>
  <c r="DW293" i="2"/>
  <c r="CC296" i="2"/>
  <c r="EP296" i="2"/>
  <c r="DS296" i="2"/>
  <c r="EK296" i="2"/>
  <c r="CX296" i="2"/>
  <c r="DX296" i="2"/>
  <c r="DU296" i="2"/>
  <c r="EE296" i="2"/>
  <c r="CB296" i="2"/>
  <c r="ED296" i="2"/>
  <c r="EN296" i="2"/>
  <c r="DH296" i="2"/>
  <c r="EI296" i="2"/>
  <c r="DE296" i="2"/>
  <c r="ET296" i="2"/>
  <c r="DN296" i="2"/>
  <c r="EQ296" i="2"/>
  <c r="FB295" i="2"/>
  <c r="DZ296" i="2"/>
  <c r="EG296" i="2"/>
  <c r="DA296" i="2"/>
  <c r="EZ296" i="2"/>
  <c r="EJ296" i="2"/>
  <c r="DT296" i="2"/>
  <c r="DD296" i="2"/>
  <c r="DO296" i="2"/>
  <c r="CE296" i="2"/>
  <c r="DJ296" i="2"/>
  <c r="EV296" i="2"/>
  <c r="EF296" i="2"/>
  <c r="DP296" i="2"/>
  <c r="CZ296" i="2"/>
  <c r="EA296" i="2"/>
  <c r="DK296" i="2"/>
  <c r="DX290" i="2"/>
  <c r="DH297" i="2"/>
  <c r="CO296" i="2"/>
  <c r="CA296" i="2"/>
  <c r="ES296" i="2"/>
  <c r="EW296" i="2"/>
  <c r="DQ296" i="2"/>
  <c r="EL296" i="2"/>
  <c r="DF296" i="2"/>
  <c r="DW296" i="2"/>
  <c r="DG296" i="2"/>
  <c r="CN296" i="2"/>
  <c r="BZ296" i="2"/>
  <c r="CL296" i="2"/>
  <c r="CJ296" i="2"/>
  <c r="CR296" i="2"/>
  <c r="CI296" i="2"/>
  <c r="CQ296" i="2"/>
  <c r="CK296" i="2"/>
  <c r="CT296" i="2"/>
  <c r="EU296" i="2"/>
  <c r="CG296" i="2"/>
  <c r="DB296" i="2"/>
  <c r="EX296" i="2"/>
  <c r="DY296" i="2"/>
  <c r="CU296" i="2"/>
  <c r="EG291" i="2"/>
  <c r="DR296" i="2"/>
  <c r="ER296" i="2"/>
  <c r="EB296" i="2"/>
  <c r="DL296" i="2"/>
  <c r="CV296" i="2"/>
  <c r="V73" i="16" l="1"/>
  <c r="V82" i="16" s="1"/>
  <c r="V58" i="16" s="1"/>
  <c r="W50" i="16"/>
  <c r="W64" i="16"/>
  <c r="Y28" i="14"/>
  <c r="U8" i="2"/>
  <c r="Y8" i="2"/>
  <c r="AC8" i="2"/>
  <c r="AG8" i="2"/>
  <c r="AK8" i="2"/>
  <c r="AO8" i="2"/>
  <c r="AS8" i="2"/>
  <c r="AW8" i="2"/>
  <c r="V8" i="2"/>
  <c r="AD8" i="2"/>
  <c r="AH8" i="2"/>
  <c r="AL8" i="2"/>
  <c r="AT8" i="2"/>
  <c r="W8" i="2"/>
  <c r="AA8" i="2"/>
  <c r="AI8" i="2"/>
  <c r="AQ8" i="2"/>
  <c r="AU8" i="2"/>
  <c r="Z8" i="2"/>
  <c r="AP8" i="2"/>
  <c r="AX8" i="2"/>
  <c r="AE8" i="2"/>
  <c r="AM8" i="2"/>
  <c r="AF8" i="2"/>
  <c r="AV8" i="2"/>
  <c r="T8" i="2"/>
  <c r="AB8" i="2"/>
  <c r="AJ8" i="2"/>
  <c r="AR8" i="2"/>
  <c r="X8" i="2"/>
  <c r="AN8" i="2"/>
  <c r="W73" i="16" l="1"/>
  <c r="W82" i="16" s="1"/>
  <c r="W58" i="16" s="1"/>
  <c r="X64" i="16"/>
  <c r="X50" i="16"/>
  <c r="Y15" i="14"/>
  <c r="Z13" i="14" s="1"/>
  <c r="Y14" i="9"/>
  <c r="Y15" i="9" s="1"/>
  <c r="Z12" i="9" s="1"/>
  <c r="Y50" i="8"/>
  <c r="Y54" i="8" s="1"/>
  <c r="X16" i="2"/>
  <c r="AB16" i="2"/>
  <c r="AF16" i="2"/>
  <c r="AJ16" i="2"/>
  <c r="AN16" i="2"/>
  <c r="AR16" i="2"/>
  <c r="AV16" i="2"/>
  <c r="AZ16" i="2"/>
  <c r="BD16" i="2"/>
  <c r="BH16" i="2"/>
  <c r="BL16" i="2"/>
  <c r="BP16" i="2"/>
  <c r="BT16" i="2"/>
  <c r="BX16" i="2"/>
  <c r="U16" i="2"/>
  <c r="Z16" i="2"/>
  <c r="AE16" i="2"/>
  <c r="AK16" i="2"/>
  <c r="AP16" i="2"/>
  <c r="AU16" i="2"/>
  <c r="BA16" i="2"/>
  <c r="BF16" i="2"/>
  <c r="BK16" i="2"/>
  <c r="BQ16" i="2"/>
  <c r="BV16" i="2"/>
  <c r="AD16" i="2"/>
  <c r="AT16" i="2"/>
  <c r="BJ16" i="2"/>
  <c r="V16" i="2"/>
  <c r="AA16" i="2"/>
  <c r="AG16" i="2"/>
  <c r="AL16" i="2"/>
  <c r="AQ16" i="2"/>
  <c r="AW16" i="2"/>
  <c r="BB16" i="2"/>
  <c r="BG16" i="2"/>
  <c r="BM16" i="2"/>
  <c r="BR16" i="2"/>
  <c r="BW16" i="2"/>
  <c r="Y16" i="2"/>
  <c r="AO16" i="2"/>
  <c r="BE16" i="2"/>
  <c r="BO16" i="2"/>
  <c r="W16" i="2"/>
  <c r="AC16" i="2"/>
  <c r="AH16" i="2"/>
  <c r="AM16" i="2"/>
  <c r="AS16" i="2"/>
  <c r="AX16" i="2"/>
  <c r="BC16" i="2"/>
  <c r="BI16" i="2"/>
  <c r="BN16" i="2"/>
  <c r="BS16" i="2"/>
  <c r="BY16" i="2"/>
  <c r="AI16" i="2"/>
  <c r="AY16" i="2"/>
  <c r="BU16" i="2"/>
  <c r="T16" i="2"/>
  <c r="V14" i="2"/>
  <c r="Z14" i="2"/>
  <c r="AD14" i="2"/>
  <c r="AH14" i="2"/>
  <c r="AL14" i="2"/>
  <c r="AP14" i="2"/>
  <c r="AT14" i="2"/>
  <c r="AX14" i="2"/>
  <c r="BB14" i="2"/>
  <c r="BF14" i="2"/>
  <c r="BJ14" i="2"/>
  <c r="BN14" i="2"/>
  <c r="BR14" i="2"/>
  <c r="BV14" i="2"/>
  <c r="X14" i="2"/>
  <c r="AC14" i="2"/>
  <c r="AI14" i="2"/>
  <c r="AN14" i="2"/>
  <c r="AS14" i="2"/>
  <c r="AY14" i="2"/>
  <c r="BD14" i="2"/>
  <c r="BI14" i="2"/>
  <c r="BO14" i="2"/>
  <c r="BT14" i="2"/>
  <c r="AB14" i="2"/>
  <c r="AW14" i="2"/>
  <c r="BM14" i="2"/>
  <c r="Y14" i="2"/>
  <c r="AE14" i="2"/>
  <c r="AJ14" i="2"/>
  <c r="AO14" i="2"/>
  <c r="AU14" i="2"/>
  <c r="AZ14" i="2"/>
  <c r="BE14" i="2"/>
  <c r="BK14" i="2"/>
  <c r="BP14" i="2"/>
  <c r="BU14" i="2"/>
  <c r="AG14" i="2"/>
  <c r="AR14" i="2"/>
  <c r="BH14" i="2"/>
  <c r="U14" i="2"/>
  <c r="AA14" i="2"/>
  <c r="AF14" i="2"/>
  <c r="AK14" i="2"/>
  <c r="AQ14" i="2"/>
  <c r="AV14" i="2"/>
  <c r="BA14" i="2"/>
  <c r="BG14" i="2"/>
  <c r="BL14" i="2"/>
  <c r="BQ14" i="2"/>
  <c r="BW14" i="2"/>
  <c r="T14" i="2"/>
  <c r="W14" i="2"/>
  <c r="AM14" i="2"/>
  <c r="BC14" i="2"/>
  <c r="BS14" i="2"/>
  <c r="U11" i="2"/>
  <c r="Y11" i="2"/>
  <c r="AC11" i="2"/>
  <c r="AG11" i="2"/>
  <c r="AK11" i="2"/>
  <c r="AO11" i="2"/>
  <c r="AS11" i="2"/>
  <c r="AW11" i="2"/>
  <c r="BA11" i="2"/>
  <c r="BE11" i="2"/>
  <c r="BI11" i="2"/>
  <c r="BM11" i="2"/>
  <c r="BQ11" i="2"/>
  <c r="T11" i="2"/>
  <c r="V11" i="2"/>
  <c r="Z11" i="2"/>
  <c r="AD11" i="2"/>
  <c r="AH11" i="2"/>
  <c r="AL11" i="2"/>
  <c r="AP11" i="2"/>
  <c r="W11" i="2"/>
  <c r="AE11" i="2"/>
  <c r="AM11" i="2"/>
  <c r="AT11" i="2"/>
  <c r="AY11" i="2"/>
  <c r="BD11" i="2"/>
  <c r="BJ11" i="2"/>
  <c r="BO11" i="2"/>
  <c r="BT11" i="2"/>
  <c r="AJ11" i="2"/>
  <c r="BC11" i="2"/>
  <c r="X11" i="2"/>
  <c r="AF11" i="2"/>
  <c r="AN11" i="2"/>
  <c r="AU11" i="2"/>
  <c r="AZ11" i="2"/>
  <c r="BF11" i="2"/>
  <c r="BK11" i="2"/>
  <c r="BP11" i="2"/>
  <c r="AB11" i="2"/>
  <c r="AX11" i="2"/>
  <c r="BN11" i="2"/>
  <c r="BS11" i="2"/>
  <c r="AA11" i="2"/>
  <c r="AI11" i="2"/>
  <c r="AQ11" i="2"/>
  <c r="AV11" i="2"/>
  <c r="BB11" i="2"/>
  <c r="BG11" i="2"/>
  <c r="BL11" i="2"/>
  <c r="BR11" i="2"/>
  <c r="AR11" i="2"/>
  <c r="BH11" i="2"/>
  <c r="X12" i="2"/>
  <c r="AB12" i="2"/>
  <c r="AF12" i="2"/>
  <c r="AJ12" i="2"/>
  <c r="AN12" i="2"/>
  <c r="AR12" i="2"/>
  <c r="AV12" i="2"/>
  <c r="AZ12" i="2"/>
  <c r="BD12" i="2"/>
  <c r="BH12" i="2"/>
  <c r="BL12" i="2"/>
  <c r="BP12" i="2"/>
  <c r="BT12" i="2"/>
  <c r="W12" i="2"/>
  <c r="AC12" i="2"/>
  <c r="AH12" i="2"/>
  <c r="AM12" i="2"/>
  <c r="AS12" i="2"/>
  <c r="AX12" i="2"/>
  <c r="BC12" i="2"/>
  <c r="BI12" i="2"/>
  <c r="BN12" i="2"/>
  <c r="BS12" i="2"/>
  <c r="T12" i="2"/>
  <c r="AA12" i="2"/>
  <c r="AQ12" i="2"/>
  <c r="BG12" i="2"/>
  <c r="Y12" i="2"/>
  <c r="AD12" i="2"/>
  <c r="AI12" i="2"/>
  <c r="AO12" i="2"/>
  <c r="AT12" i="2"/>
  <c r="AY12" i="2"/>
  <c r="BE12" i="2"/>
  <c r="BJ12" i="2"/>
  <c r="BO12" i="2"/>
  <c r="BU12" i="2"/>
  <c r="AL12" i="2"/>
  <c r="BB12" i="2"/>
  <c r="BR12" i="2"/>
  <c r="U12" i="2"/>
  <c r="Z12" i="2"/>
  <c r="AE12" i="2"/>
  <c r="AK12" i="2"/>
  <c r="AP12" i="2"/>
  <c r="AU12" i="2"/>
  <c r="BA12" i="2"/>
  <c r="BF12" i="2"/>
  <c r="BK12" i="2"/>
  <c r="BQ12" i="2"/>
  <c r="V12" i="2"/>
  <c r="AG12" i="2"/>
  <c r="AW12" i="2"/>
  <c r="BM12" i="2"/>
  <c r="W13" i="2"/>
  <c r="AA13" i="2"/>
  <c r="AE13" i="2"/>
  <c r="AI13" i="2"/>
  <c r="AM13" i="2"/>
  <c r="AQ13" i="2"/>
  <c r="AU13" i="2"/>
  <c r="AY13" i="2"/>
  <c r="BC13" i="2"/>
  <c r="BG13" i="2"/>
  <c r="BK13" i="2"/>
  <c r="BO13" i="2"/>
  <c r="BS13" i="2"/>
  <c r="X13" i="2"/>
  <c r="AC13" i="2"/>
  <c r="AH13" i="2"/>
  <c r="AN13" i="2"/>
  <c r="AS13" i="2"/>
  <c r="AX13" i="2"/>
  <c r="BD13" i="2"/>
  <c r="BI13" i="2"/>
  <c r="BN13" i="2"/>
  <c r="BT13" i="2"/>
  <c r="V13" i="2"/>
  <c r="AL13" i="2"/>
  <c r="BB13" i="2"/>
  <c r="BR13" i="2"/>
  <c r="Y13" i="2"/>
  <c r="AD13" i="2"/>
  <c r="AJ13" i="2"/>
  <c r="AO13" i="2"/>
  <c r="AT13" i="2"/>
  <c r="AZ13" i="2"/>
  <c r="BE13" i="2"/>
  <c r="BJ13" i="2"/>
  <c r="BP13" i="2"/>
  <c r="BU13" i="2"/>
  <c r="T13" i="2"/>
  <c r="AG13" i="2"/>
  <c r="AR13" i="2"/>
  <c r="BH13" i="2"/>
  <c r="U13" i="2"/>
  <c r="Z13" i="2"/>
  <c r="AF13" i="2"/>
  <c r="AK13" i="2"/>
  <c r="AP13" i="2"/>
  <c r="AV13" i="2"/>
  <c r="BA13" i="2"/>
  <c r="BF13" i="2"/>
  <c r="BL13" i="2"/>
  <c r="BQ13" i="2"/>
  <c r="BV13" i="2"/>
  <c r="AB13" i="2"/>
  <c r="AW13" i="2"/>
  <c r="BM13" i="2"/>
  <c r="U15" i="2"/>
  <c r="Y15" i="2"/>
  <c r="AC15" i="2"/>
  <c r="AG15" i="2"/>
  <c r="AK15" i="2"/>
  <c r="AO15" i="2"/>
  <c r="AS15" i="2"/>
  <c r="AW15" i="2"/>
  <c r="BA15" i="2"/>
  <c r="BE15" i="2"/>
  <c r="BI15" i="2"/>
  <c r="BM15" i="2"/>
  <c r="BQ15" i="2"/>
  <c r="BU15" i="2"/>
  <c r="T15" i="2"/>
  <c r="Z15" i="2"/>
  <c r="AE15" i="2"/>
  <c r="AJ15" i="2"/>
  <c r="AP15" i="2"/>
  <c r="AU15" i="2"/>
  <c r="AZ15" i="2"/>
  <c r="BF15" i="2"/>
  <c r="BK15" i="2"/>
  <c r="BP15" i="2"/>
  <c r="BV15" i="2"/>
  <c r="AI15" i="2"/>
  <c r="AY15" i="2"/>
  <c r="BO15" i="2"/>
  <c r="V15" i="2"/>
  <c r="AA15" i="2"/>
  <c r="AF15" i="2"/>
  <c r="AL15" i="2"/>
  <c r="AQ15" i="2"/>
  <c r="AV15" i="2"/>
  <c r="BB15" i="2"/>
  <c r="BG15" i="2"/>
  <c r="BL15" i="2"/>
  <c r="BR15" i="2"/>
  <c r="BW15" i="2"/>
  <c r="X15" i="2"/>
  <c r="AD15" i="2"/>
  <c r="AT15" i="2"/>
  <c r="BJ15" i="2"/>
  <c r="W15" i="2"/>
  <c r="AB15" i="2"/>
  <c r="AH15" i="2"/>
  <c r="AM15" i="2"/>
  <c r="AR15" i="2"/>
  <c r="AX15" i="2"/>
  <c r="BC15" i="2"/>
  <c r="BH15" i="2"/>
  <c r="BN15" i="2"/>
  <c r="BS15" i="2"/>
  <c r="BX15" i="2"/>
  <c r="AN15" i="2"/>
  <c r="BD15" i="2"/>
  <c r="BT15" i="2"/>
  <c r="X9" i="2"/>
  <c r="AB9" i="2"/>
  <c r="AF9" i="2"/>
  <c r="AJ9" i="2"/>
  <c r="AN9" i="2"/>
  <c r="AR9" i="2"/>
  <c r="AV9" i="2"/>
  <c r="AZ9" i="2"/>
  <c r="BD9" i="2"/>
  <c r="BH9" i="2"/>
  <c r="BL9" i="2"/>
  <c r="BP9" i="2"/>
  <c r="W9" i="2"/>
  <c r="AC9" i="2"/>
  <c r="AH9" i="2"/>
  <c r="AM9" i="2"/>
  <c r="AS9" i="2"/>
  <c r="AX9" i="2"/>
  <c r="BC9" i="2"/>
  <c r="BI9" i="2"/>
  <c r="BN9" i="2"/>
  <c r="V9" i="2"/>
  <c r="AL9" i="2"/>
  <c r="BB9" i="2"/>
  <c r="BR9" i="2"/>
  <c r="Y9" i="2"/>
  <c r="AD9" i="2"/>
  <c r="AI9" i="2"/>
  <c r="AO9" i="2"/>
  <c r="AT9" i="2"/>
  <c r="AY9" i="2"/>
  <c r="BE9" i="2"/>
  <c r="BJ9" i="2"/>
  <c r="BO9" i="2"/>
  <c r="AA9" i="2"/>
  <c r="AQ9" i="2"/>
  <c r="BG9" i="2"/>
  <c r="U9" i="2"/>
  <c r="Z9" i="2"/>
  <c r="AE9" i="2"/>
  <c r="AK9" i="2"/>
  <c r="AP9" i="2"/>
  <c r="AU9" i="2"/>
  <c r="BA9" i="2"/>
  <c r="BF9" i="2"/>
  <c r="BK9" i="2"/>
  <c r="BQ9" i="2"/>
  <c r="AG9" i="2"/>
  <c r="AW9" i="2"/>
  <c r="BM9" i="2"/>
  <c r="T9" i="2"/>
  <c r="V10" i="2"/>
  <c r="Z10" i="2"/>
  <c r="AD10" i="2"/>
  <c r="AH10" i="2"/>
  <c r="AL10" i="2"/>
  <c r="AP10" i="2"/>
  <c r="AT10" i="2"/>
  <c r="AX10" i="2"/>
  <c r="BB10" i="2"/>
  <c r="BF10" i="2"/>
  <c r="BJ10" i="2"/>
  <c r="BN10" i="2"/>
  <c r="BR10" i="2"/>
  <c r="T10" i="2"/>
  <c r="W10" i="2"/>
  <c r="AA10" i="2"/>
  <c r="AE10" i="2"/>
  <c r="AI10" i="2"/>
  <c r="AM10" i="2"/>
  <c r="AQ10" i="2"/>
  <c r="AU10" i="2"/>
  <c r="AY10" i="2"/>
  <c r="BC10" i="2"/>
  <c r="BG10" i="2"/>
  <c r="BK10" i="2"/>
  <c r="BO10" i="2"/>
  <c r="BS10" i="2"/>
  <c r="AB10" i="2"/>
  <c r="AJ10" i="2"/>
  <c r="AR10" i="2"/>
  <c r="AZ10" i="2"/>
  <c r="BH10" i="2"/>
  <c r="BP10" i="2"/>
  <c r="Y10" i="2"/>
  <c r="AW10" i="2"/>
  <c r="U10" i="2"/>
  <c r="AC10" i="2"/>
  <c r="AK10" i="2"/>
  <c r="AS10" i="2"/>
  <c r="BA10" i="2"/>
  <c r="BI10" i="2"/>
  <c r="BQ10" i="2"/>
  <c r="AO10" i="2"/>
  <c r="BM10" i="2"/>
  <c r="X10" i="2"/>
  <c r="AF10" i="2"/>
  <c r="AN10" i="2"/>
  <c r="AV10" i="2"/>
  <c r="BD10" i="2"/>
  <c r="BL10" i="2"/>
  <c r="AG10" i="2"/>
  <c r="BE10" i="2"/>
  <c r="W17" i="2"/>
  <c r="AA17" i="2"/>
  <c r="AE17" i="2"/>
  <c r="AI17" i="2"/>
  <c r="AM17" i="2"/>
  <c r="AQ17" i="2"/>
  <c r="AU17" i="2"/>
  <c r="AY17" i="2"/>
  <c r="BC17" i="2"/>
  <c r="BG17" i="2"/>
  <c r="BK17" i="2"/>
  <c r="BO17" i="2"/>
  <c r="BS17" i="2"/>
  <c r="BW17" i="2"/>
  <c r="V17" i="2"/>
  <c r="AB17" i="2"/>
  <c r="AG17" i="2"/>
  <c r="AL17" i="2"/>
  <c r="AR17" i="2"/>
  <c r="AW17" i="2"/>
  <c r="BB17" i="2"/>
  <c r="BH17" i="2"/>
  <c r="BM17" i="2"/>
  <c r="BR17" i="2"/>
  <c r="BX17" i="2"/>
  <c r="T17" i="2"/>
  <c r="Z17" i="2"/>
  <c r="AP17" i="2"/>
  <c r="BF17" i="2"/>
  <c r="BV17" i="2"/>
  <c r="X17" i="2"/>
  <c r="AC17" i="2"/>
  <c r="AH17" i="2"/>
  <c r="AN17" i="2"/>
  <c r="AS17" i="2"/>
  <c r="AX17" i="2"/>
  <c r="BD17" i="2"/>
  <c r="BI17" i="2"/>
  <c r="BN17" i="2"/>
  <c r="BT17" i="2"/>
  <c r="BY17" i="2"/>
  <c r="U17" i="2"/>
  <c r="AF17" i="2"/>
  <c r="AV17" i="2"/>
  <c r="BL17" i="2"/>
  <c r="Y17" i="2"/>
  <c r="AD17" i="2"/>
  <c r="AJ17" i="2"/>
  <c r="AO17" i="2"/>
  <c r="AT17" i="2"/>
  <c r="AZ17" i="2"/>
  <c r="BE17" i="2"/>
  <c r="BJ17" i="2"/>
  <c r="BP17" i="2"/>
  <c r="BU17" i="2"/>
  <c r="BZ17" i="2"/>
  <c r="AK17" i="2"/>
  <c r="BA17" i="2"/>
  <c r="BQ17" i="2"/>
  <c r="X73" i="16" l="1"/>
  <c r="X82" i="16" s="1"/>
  <c r="X58" i="16" s="1"/>
  <c r="Y64" i="16"/>
  <c r="Y50" i="16"/>
  <c r="Z28" i="14"/>
  <c r="T97" i="2"/>
  <c r="D23" i="14" s="1"/>
  <c r="E21" i="14" s="1"/>
  <c r="E29" i="14" s="1"/>
  <c r="Y73" i="16" l="1"/>
  <c r="Y82" i="16" s="1"/>
  <c r="Y58" i="16" s="1"/>
  <c r="Z50" i="16"/>
  <c r="Z64" i="16"/>
  <c r="Z14" i="9"/>
  <c r="Z15" i="9" s="1"/>
  <c r="AA12" i="9" s="1"/>
  <c r="Z15" i="14"/>
  <c r="AA13" i="14" s="1"/>
  <c r="C3" i="11"/>
  <c r="Z73" i="16" l="1"/>
  <c r="Z82" i="16" s="1"/>
  <c r="Z58" i="16" s="1"/>
  <c r="AA64" i="16"/>
  <c r="AA50" i="16"/>
  <c r="Z50" i="8"/>
  <c r="Z54" i="8" s="1"/>
  <c r="AA28" i="14"/>
  <c r="AA73" i="16" l="1"/>
  <c r="AA82" i="16" s="1"/>
  <c r="AA58" i="16" s="1"/>
  <c r="AB64" i="16"/>
  <c r="AB50" i="16"/>
  <c r="AA50" i="8"/>
  <c r="AA54" i="8" s="1"/>
  <c r="AA15" i="14"/>
  <c r="AB13" i="14" s="1"/>
  <c r="AA14" i="9"/>
  <c r="AA15" i="9" s="1"/>
  <c r="AB12" i="9" s="1"/>
  <c r="AB73" i="16" l="1"/>
  <c r="AB82" i="16" s="1"/>
  <c r="AB58" i="16" s="1"/>
  <c r="AC64" i="16"/>
  <c r="AC50" i="16"/>
  <c r="AB28" i="14"/>
  <c r="AC73" i="16" l="1"/>
  <c r="AC82" i="16" s="1"/>
  <c r="AC58" i="16" s="1"/>
  <c r="AD64" i="16"/>
  <c r="AD50" i="16"/>
  <c r="AB50" i="8"/>
  <c r="AB54" i="8" s="1"/>
  <c r="AB14" i="9"/>
  <c r="AB15" i="9" s="1"/>
  <c r="AC12" i="9" s="1"/>
  <c r="AB15" i="14"/>
  <c r="AC13" i="14" s="1"/>
  <c r="AD73" i="16" l="1"/>
  <c r="AD82" i="16" s="1"/>
  <c r="AD58" i="16" s="1"/>
  <c r="AE64" i="16"/>
  <c r="AE50" i="16"/>
  <c r="AC28" i="14"/>
  <c r="AE73" i="16" l="1"/>
  <c r="AE82" i="16" s="1"/>
  <c r="AE58" i="16" s="1"/>
  <c r="AF64" i="16"/>
  <c r="AF50" i="16"/>
  <c r="AC15" i="14"/>
  <c r="AD13" i="14" s="1"/>
  <c r="AC14" i="9"/>
  <c r="AC15" i="9" s="1"/>
  <c r="AD12" i="9" s="1"/>
  <c r="AC50" i="8"/>
  <c r="AC54" i="8" s="1"/>
  <c r="AF73" i="16" l="1"/>
  <c r="AF82" i="16" s="1"/>
  <c r="AF58" i="16" s="1"/>
  <c r="AG64" i="16"/>
  <c r="AG50" i="16"/>
  <c r="AD28" i="14"/>
  <c r="AG73" i="16" l="1"/>
  <c r="AG82" i="16" s="1"/>
  <c r="AG58" i="16" s="1"/>
  <c r="AH64" i="16"/>
  <c r="AH50" i="16"/>
  <c r="AD14" i="9"/>
  <c r="AD15" i="9" s="1"/>
  <c r="AE12" i="9" s="1"/>
  <c r="AD15" i="14"/>
  <c r="AE13" i="14" s="1"/>
  <c r="AE28" i="14" s="1"/>
  <c r="AD50" i="8"/>
  <c r="AH73" i="16" l="1"/>
  <c r="AH82" i="16" s="1"/>
  <c r="AH58" i="16" s="1"/>
  <c r="AI64" i="16"/>
  <c r="AI50" i="16"/>
  <c r="AD54" i="8"/>
  <c r="AE50" i="8" s="1"/>
  <c r="AE54" i="8" s="1"/>
  <c r="AI73" i="16" l="1"/>
  <c r="AI82" i="16" s="1"/>
  <c r="AI58" i="16" s="1"/>
  <c r="AJ64" i="16"/>
  <c r="AJ50" i="16"/>
  <c r="AF14" i="9"/>
  <c r="AF15" i="14"/>
  <c r="AF50" i="8"/>
  <c r="AF54" i="8" s="1"/>
  <c r="AJ73" i="16" l="1"/>
  <c r="AJ82" i="16" s="1"/>
  <c r="AJ58" i="16" s="1"/>
  <c r="AK64" i="16"/>
  <c r="AK50" i="16"/>
  <c r="AG15" i="14"/>
  <c r="AG14" i="9"/>
  <c r="AG50" i="8"/>
  <c r="AG54" i="8" s="1"/>
  <c r="AK73" i="16" l="1"/>
  <c r="AK82" i="16" s="1"/>
  <c r="AK58" i="16" s="1"/>
  <c r="AL64" i="16"/>
  <c r="AL50" i="16"/>
  <c r="AH15" i="14"/>
  <c r="AH14" i="9"/>
  <c r="AH50" i="8"/>
  <c r="AH54" i="8" s="1"/>
  <c r="AL73" i="16" l="1"/>
  <c r="AL82" i="16" s="1"/>
  <c r="AL58" i="16" s="1"/>
  <c r="AM64" i="16"/>
  <c r="AM50" i="16"/>
  <c r="AI14" i="9"/>
  <c r="AI15" i="14"/>
  <c r="AI50" i="8"/>
  <c r="AI54" i="8" s="1"/>
  <c r="AM73" i="16" l="1"/>
  <c r="AM82" i="16" s="1"/>
  <c r="AM58" i="16" s="1"/>
  <c r="AN64" i="16"/>
  <c r="AN50" i="16"/>
  <c r="AJ14" i="9"/>
  <c r="AJ15" i="14"/>
  <c r="AJ50" i="8"/>
  <c r="AJ54" i="8" s="1"/>
  <c r="AN73" i="16" l="1"/>
  <c r="AN82" i="16" s="1"/>
  <c r="AN58" i="16" s="1"/>
  <c r="AO64" i="16"/>
  <c r="AO50" i="16"/>
  <c r="AK14" i="9"/>
  <c r="AK15" i="14"/>
  <c r="AK50" i="8"/>
  <c r="AK54" i="8" s="1"/>
  <c r="AO73" i="16" l="1"/>
  <c r="AO82" i="16" s="1"/>
  <c r="AO58" i="16" s="1"/>
  <c r="AP64" i="16"/>
  <c r="AP50" i="16"/>
  <c r="AL50" i="8"/>
  <c r="AL54" i="8" s="1"/>
  <c r="AP73" i="16" l="1"/>
  <c r="AP82" i="16" s="1"/>
  <c r="AP58" i="16" s="1"/>
  <c r="AQ64" i="16"/>
  <c r="AQ50" i="16"/>
  <c r="AM50" i="8"/>
  <c r="AM54" i="8" s="1"/>
  <c r="AL15" i="14"/>
  <c r="AL14" i="9"/>
  <c r="AQ73" i="16" l="1"/>
  <c r="AQ82" i="16" s="1"/>
  <c r="AQ58" i="16" s="1"/>
  <c r="AR64" i="16"/>
  <c r="AR50" i="16"/>
  <c r="AN50" i="8"/>
  <c r="AN54" i="8" s="1"/>
  <c r="AM14" i="9"/>
  <c r="AM15" i="14"/>
  <c r="AR73" i="16" l="1"/>
  <c r="AR82" i="16" s="1"/>
  <c r="AR58" i="16" s="1"/>
  <c r="AS64" i="16"/>
  <c r="AS50" i="16"/>
  <c r="AO50" i="8"/>
  <c r="AO54" i="8" s="1"/>
  <c r="AN14" i="9"/>
  <c r="AN15" i="14"/>
  <c r="AS73" i="16" l="1"/>
  <c r="AS82" i="16" s="1"/>
  <c r="AS58" i="16" s="1"/>
  <c r="AT64" i="16"/>
  <c r="AT50" i="16"/>
  <c r="AP50" i="8"/>
  <c r="AP54" i="8" s="1"/>
  <c r="AO15" i="14"/>
  <c r="AO14" i="9"/>
  <c r="AT73" i="16" l="1"/>
  <c r="AT82" i="16" s="1"/>
  <c r="AT58" i="16" s="1"/>
  <c r="AU64" i="16"/>
  <c r="AU50" i="16"/>
  <c r="AQ50" i="8"/>
  <c r="AQ54" i="8" s="1"/>
  <c r="AP14" i="9"/>
  <c r="AP15" i="14"/>
  <c r="AU73" i="16" l="1"/>
  <c r="AU82" i="16" s="1"/>
  <c r="AU58" i="16" s="1"/>
  <c r="AV64" i="16"/>
  <c r="AV50" i="16"/>
  <c r="AQ14" i="9"/>
  <c r="AQ15" i="14"/>
  <c r="AV73" i="16" l="1"/>
  <c r="AV82" i="16" s="1"/>
  <c r="AV58" i="16" s="1"/>
  <c r="AW64" i="16"/>
  <c r="AW50" i="16"/>
  <c r="AR15" i="14"/>
  <c r="AR14" i="9"/>
  <c r="AR50" i="8"/>
  <c r="AR54" i="8" s="1"/>
  <c r="AW73" i="16" l="1"/>
  <c r="AW82" i="16" s="1"/>
  <c r="AW58" i="16" s="1"/>
  <c r="AX64" i="16"/>
  <c r="AX50" i="16"/>
  <c r="AS50" i="8"/>
  <c r="AS54" i="8" s="1"/>
  <c r="AX73" i="16" l="1"/>
  <c r="AX82" i="16" s="1"/>
  <c r="AX58" i="16" s="1"/>
  <c r="AY64" i="16"/>
  <c r="AY50" i="16"/>
  <c r="AT50" i="8"/>
  <c r="AT54" i="8" s="1"/>
  <c r="AS14" i="9"/>
  <c r="AS15" i="14"/>
  <c r="AY73" i="16" l="1"/>
  <c r="AY82" i="16" s="1"/>
  <c r="AY58" i="16" s="1"/>
  <c r="AZ64" i="16"/>
  <c r="AZ50" i="16"/>
  <c r="AT15" i="14"/>
  <c r="AT14" i="9"/>
  <c r="AZ73" i="16" l="1"/>
  <c r="AZ82" i="16" s="1"/>
  <c r="AZ58" i="16" s="1"/>
  <c r="BA64" i="16"/>
  <c r="BA50" i="16"/>
  <c r="AU14" i="9"/>
  <c r="AU15" i="14"/>
  <c r="AU50" i="8"/>
  <c r="AU54" i="8" s="1"/>
  <c r="BA73" i="16" l="1"/>
  <c r="BA82" i="16" s="1"/>
  <c r="BA58" i="16" s="1"/>
  <c r="BB64" i="16"/>
  <c r="BB50" i="16"/>
  <c r="AV14" i="9"/>
  <c r="AV15" i="14"/>
  <c r="AV50" i="8"/>
  <c r="AV54" i="8" s="1"/>
  <c r="BB73" i="16" l="1"/>
  <c r="BB82" i="16" s="1"/>
  <c r="BB58" i="16" s="1"/>
  <c r="BC64" i="16"/>
  <c r="BC50" i="16"/>
  <c r="AW15" i="14"/>
  <c r="AW14" i="9"/>
  <c r="AW50" i="8"/>
  <c r="AW54" i="8" s="1"/>
  <c r="BC73" i="16" l="1"/>
  <c r="BC82" i="16" s="1"/>
  <c r="BC58" i="16" s="1"/>
  <c r="BD64" i="16"/>
  <c r="BD50" i="16"/>
  <c r="AX14" i="9"/>
  <c r="AX15" i="14"/>
  <c r="AX50" i="8"/>
  <c r="AX54" i="8" s="1"/>
  <c r="BD73" i="16" l="1"/>
  <c r="BD82" i="16" s="1"/>
  <c r="BD58" i="16" s="1"/>
  <c r="BE64" i="16"/>
  <c r="BE50" i="16"/>
  <c r="AY14" i="9"/>
  <c r="AY15" i="14"/>
  <c r="AY50" i="8"/>
  <c r="AY54" i="8" s="1"/>
  <c r="BE73" i="16" l="1"/>
  <c r="BE82" i="16" s="1"/>
  <c r="BE58" i="16" s="1"/>
  <c r="BF64" i="16"/>
  <c r="BF50" i="16"/>
  <c r="AZ15" i="14"/>
  <c r="AZ14" i="9"/>
  <c r="AZ50" i="8"/>
  <c r="AZ54" i="8" s="1"/>
  <c r="BF73" i="16" l="1"/>
  <c r="BF82" i="16" s="1"/>
  <c r="BF58" i="16" s="1"/>
  <c r="BG64" i="16"/>
  <c r="BG50" i="16"/>
  <c r="BA50" i="8"/>
  <c r="BA54" i="8" s="1"/>
  <c r="BG73" i="16" l="1"/>
  <c r="BG82" i="16" s="1"/>
  <c r="BG58" i="16" s="1"/>
  <c r="BH64" i="16"/>
  <c r="BH50" i="16"/>
  <c r="BB50" i="8"/>
  <c r="BB54" i="8" s="1"/>
  <c r="BA15" i="14"/>
  <c r="BA14" i="9"/>
  <c r="BH73" i="16" l="1"/>
  <c r="BH82" i="16" s="1"/>
  <c r="BH58" i="16" s="1"/>
  <c r="BI64" i="16"/>
  <c r="BI50" i="16"/>
  <c r="BC50" i="8"/>
  <c r="BC54" i="8" s="1"/>
  <c r="BB15" i="14"/>
  <c r="BB14" i="9"/>
  <c r="BI73" i="16" l="1"/>
  <c r="BI82" i="16" s="1"/>
  <c r="BI58" i="16" s="1"/>
  <c r="BJ64" i="16"/>
  <c r="BJ50" i="16"/>
  <c r="BD50" i="8"/>
  <c r="BD54" i="8" s="1"/>
  <c r="BC15" i="14"/>
  <c r="BC14" i="9"/>
  <c r="BJ73" i="16" l="1"/>
  <c r="BJ82" i="16" s="1"/>
  <c r="BJ58" i="16" s="1"/>
  <c r="BK64" i="16"/>
  <c r="BK50" i="16"/>
  <c r="BE50" i="8"/>
  <c r="BE54" i="8" s="1"/>
  <c r="BD14" i="9"/>
  <c r="BD15" i="14"/>
  <c r="BK73" i="16" l="1"/>
  <c r="BK82" i="16" s="1"/>
  <c r="BK58" i="16" s="1"/>
  <c r="BL64" i="16"/>
  <c r="BL50" i="16"/>
  <c r="BF50" i="8"/>
  <c r="BF54" i="8" s="1"/>
  <c r="BE15" i="14"/>
  <c r="BE14" i="9"/>
  <c r="CF18" i="14"/>
  <c r="CL18" i="14"/>
  <c r="CT18" i="14"/>
  <c r="CI18" i="14"/>
  <c r="CJ18" i="14"/>
  <c r="CQ18" i="14"/>
  <c r="CO18" i="14"/>
  <c r="CD18" i="14"/>
  <c r="CS18" i="14"/>
  <c r="CP18" i="14"/>
  <c r="CM18" i="14"/>
  <c r="CR18" i="14"/>
  <c r="CG18" i="14"/>
  <c r="CE18" i="14"/>
  <c r="CN18" i="14"/>
  <c r="CH18" i="14"/>
  <c r="CK18" i="14"/>
  <c r="BL73" i="16" l="1"/>
  <c r="BL82" i="16" s="1"/>
  <c r="BL58" i="16" s="1"/>
  <c r="BM64" i="16"/>
  <c r="BM50" i="16"/>
  <c r="BG50" i="8"/>
  <c r="BG54" i="8" s="1"/>
  <c r="BF15" i="14"/>
  <c r="BF14" i="9"/>
  <c r="BM73" i="16" l="1"/>
  <c r="BM82" i="16" s="1"/>
  <c r="BM58" i="16" s="1"/>
  <c r="BN64" i="16"/>
  <c r="BN50" i="16"/>
  <c r="BH50" i="8"/>
  <c r="BH54" i="8" s="1"/>
  <c r="BG15" i="14"/>
  <c r="BG14" i="9"/>
  <c r="BN73" i="16" l="1"/>
  <c r="BN82" i="16" s="1"/>
  <c r="BN58" i="16" s="1"/>
  <c r="BO64" i="16"/>
  <c r="BO50" i="16"/>
  <c r="BI50" i="8"/>
  <c r="BI54" i="8" s="1"/>
  <c r="BH15" i="14"/>
  <c r="BH14" i="9"/>
  <c r="BO73" i="16" l="1"/>
  <c r="BO82" i="16" s="1"/>
  <c r="BO58" i="16" s="1"/>
  <c r="BP64" i="16"/>
  <c r="BP50" i="16"/>
  <c r="BJ50" i="8"/>
  <c r="BJ54" i="8" s="1"/>
  <c r="BI15" i="14"/>
  <c r="BI14" i="9"/>
  <c r="BP73" i="16" l="1"/>
  <c r="BP82" i="16" s="1"/>
  <c r="BP58" i="16" s="1"/>
  <c r="BQ64" i="16"/>
  <c r="BQ50" i="16"/>
  <c r="BK50" i="8"/>
  <c r="BK54" i="8" s="1"/>
  <c r="BJ14" i="9"/>
  <c r="BJ15" i="14"/>
  <c r="BQ73" i="16" l="1"/>
  <c r="BQ82" i="16" s="1"/>
  <c r="BQ58" i="16" s="1"/>
  <c r="BR64" i="16"/>
  <c r="BR50" i="16"/>
  <c r="BL50" i="8"/>
  <c r="BL54" i="8" s="1"/>
  <c r="BK14" i="9"/>
  <c r="BK15" i="14"/>
  <c r="BR73" i="16" l="1"/>
  <c r="BR82" i="16" s="1"/>
  <c r="BR58" i="16" s="1"/>
  <c r="BS64" i="16"/>
  <c r="BS50" i="16"/>
  <c r="BL15" i="14"/>
  <c r="BL14" i="9"/>
  <c r="BS73" i="16" l="1"/>
  <c r="BS82" i="16" s="1"/>
  <c r="BS58" i="16" s="1"/>
  <c r="BT64" i="16"/>
  <c r="BT50" i="16"/>
  <c r="BM15" i="14"/>
  <c r="BM14" i="9"/>
  <c r="BM50" i="8"/>
  <c r="BM54" i="8" s="1"/>
  <c r="BT73" i="16" l="1"/>
  <c r="BT82" i="16" s="1"/>
  <c r="BT58" i="16" s="1"/>
  <c r="BU50" i="16"/>
  <c r="BU64" i="16"/>
  <c r="BN15" i="14"/>
  <c r="BN14" i="9"/>
  <c r="BN50" i="8"/>
  <c r="BN54" i="8" s="1"/>
  <c r="BU73" i="16" l="1"/>
  <c r="BU82" i="16" s="1"/>
  <c r="BU58" i="16" s="1"/>
  <c r="BV50" i="16"/>
  <c r="BV64" i="16"/>
  <c r="BO14" i="9"/>
  <c r="BO15" i="14"/>
  <c r="BO50" i="8"/>
  <c r="BO54" i="8" s="1"/>
  <c r="BV73" i="16" l="1"/>
  <c r="BV82" i="16" s="1"/>
  <c r="BV58" i="16" s="1"/>
  <c r="BW64" i="16"/>
  <c r="BW50" i="16"/>
  <c r="BP15" i="14"/>
  <c r="BP14" i="9"/>
  <c r="BP50" i="8"/>
  <c r="BP54" i="8" s="1"/>
  <c r="BW73" i="16" l="1"/>
  <c r="BW82" i="16" s="1"/>
  <c r="BW58" i="16" s="1"/>
  <c r="BX64" i="16"/>
  <c r="BX50" i="16"/>
  <c r="BQ50" i="8"/>
  <c r="BQ54" i="8" s="1"/>
  <c r="BX73" i="16" l="1"/>
  <c r="BX82" i="16" s="1"/>
  <c r="BX58" i="16" s="1"/>
  <c r="BY64" i="16"/>
  <c r="BY50" i="16"/>
  <c r="BQ14" i="9"/>
  <c r="BQ15" i="14"/>
  <c r="BY73" i="16" l="1"/>
  <c r="BY82" i="16" s="1"/>
  <c r="BY58" i="16" s="1"/>
  <c r="BZ64" i="16"/>
  <c r="BZ50" i="16"/>
  <c r="BR14" i="9"/>
  <c r="BR15" i="14"/>
  <c r="BR50" i="8"/>
  <c r="BR54" i="8" s="1"/>
  <c r="BZ73" i="16" l="1"/>
  <c r="BZ82" i="16" s="1"/>
  <c r="BZ58" i="16" s="1"/>
  <c r="CA64" i="16"/>
  <c r="CA50" i="16"/>
  <c r="BS15" i="14"/>
  <c r="BS14" i="9"/>
  <c r="BS50" i="8"/>
  <c r="BS54" i="8" s="1"/>
  <c r="CA73" i="16" l="1"/>
  <c r="CA82" i="16" s="1"/>
  <c r="CA58" i="16" s="1"/>
  <c r="CB50" i="16"/>
  <c r="CB64" i="16"/>
  <c r="BT50" i="8"/>
  <c r="BT54" i="8" s="1"/>
  <c r="CB73" i="16" l="1"/>
  <c r="CB82" i="16" s="1"/>
  <c r="CB58" i="16" s="1"/>
  <c r="CC64" i="16"/>
  <c r="CC50" i="16"/>
  <c r="BU50" i="8"/>
  <c r="BU54" i="8" s="1"/>
  <c r="BT14" i="9"/>
  <c r="BT15" i="14"/>
  <c r="CC73" i="16" l="1"/>
  <c r="CC82" i="16" s="1"/>
  <c r="CC58" i="16" s="1"/>
  <c r="CD64" i="16"/>
  <c r="CD50" i="16"/>
  <c r="BV50" i="8"/>
  <c r="BV54" i="8" s="1"/>
  <c r="BU15" i="14"/>
  <c r="BU14" i="9"/>
  <c r="CD73" i="16" l="1"/>
  <c r="CD82" i="16" s="1"/>
  <c r="CD58" i="16" s="1"/>
  <c r="BW50" i="8"/>
  <c r="BW54" i="8" s="1"/>
  <c r="BV15" i="14"/>
  <c r="BV14" i="9"/>
  <c r="BX50" i="8" l="1"/>
  <c r="BX54" i="8" s="1"/>
  <c r="BW15" i="14"/>
  <c r="BW14" i="9"/>
  <c r="BY50" i="8" l="1"/>
  <c r="BY54" i="8" s="1"/>
  <c r="BX14" i="9"/>
  <c r="BX15" i="14"/>
  <c r="BZ50" i="8" l="1"/>
  <c r="BZ54" i="8" s="1"/>
  <c r="BY14" i="9"/>
  <c r="BY15" i="14"/>
  <c r="CA50" i="8" l="1"/>
  <c r="CA54" i="8" s="1"/>
  <c r="BZ15" i="14"/>
  <c r="BZ14" i="9"/>
  <c r="CB50" i="8" l="1"/>
  <c r="CB54" i="8" s="1"/>
  <c r="CA15" i="14"/>
  <c r="CA14" i="9"/>
  <c r="CB14" i="9" l="1"/>
  <c r="CB15" i="14"/>
  <c r="C55" i="8" l="1"/>
  <c r="CC14" i="9"/>
  <c r="CC15" i="14"/>
  <c r="AE15" i="14" l="1"/>
  <c r="AE14" i="9"/>
  <c r="AE15" i="9" l="1"/>
  <c r="AF13" i="14"/>
  <c r="AF12" i="9" l="1"/>
  <c r="AF15" i="9" s="1"/>
  <c r="AG13" i="14"/>
  <c r="AF28" i="14"/>
  <c r="AH13" i="14" l="1"/>
  <c r="AG28" i="14"/>
  <c r="AG12" i="9"/>
  <c r="AI13" i="14" l="1"/>
  <c r="AH28" i="14"/>
  <c r="AG15" i="9"/>
  <c r="AH12" i="9" l="1"/>
  <c r="AI28" i="14"/>
  <c r="AJ13" i="14"/>
  <c r="AJ28" i="14" l="1"/>
  <c r="AK13" i="14"/>
  <c r="AH15" i="9"/>
  <c r="AI12" i="9" l="1"/>
  <c r="AK28" i="14"/>
  <c r="AL13" i="14"/>
  <c r="AL28" i="14" l="1"/>
  <c r="AM13" i="14"/>
  <c r="AI15" i="9"/>
  <c r="AJ12" i="9" l="1"/>
  <c r="AM28" i="14"/>
  <c r="AN13" i="14"/>
  <c r="AN28" i="14" l="1"/>
  <c r="AO13" i="14"/>
  <c r="AJ15" i="9"/>
  <c r="AP13" i="14" l="1"/>
  <c r="AO28" i="14"/>
  <c r="AK12" i="9"/>
  <c r="AK15" i="9" l="1"/>
  <c r="AP28" i="14"/>
  <c r="AQ13" i="14"/>
  <c r="AQ28" i="14" l="1"/>
  <c r="AR13" i="14"/>
  <c r="AL12" i="9"/>
  <c r="AL15" i="9" l="1"/>
  <c r="AR28" i="14"/>
  <c r="AS13" i="14"/>
  <c r="AM12" i="9" l="1"/>
  <c r="AS28" i="14"/>
  <c r="AT13" i="14"/>
  <c r="AM15" i="9" l="1"/>
  <c r="AT28" i="14"/>
  <c r="AU13" i="14"/>
  <c r="AV13" i="14" l="1"/>
  <c r="AU28" i="14"/>
  <c r="AN12" i="9"/>
  <c r="AW13" i="14" l="1"/>
  <c r="AV28" i="14"/>
  <c r="AN15" i="9"/>
  <c r="AW28" i="14" l="1"/>
  <c r="AX13" i="14"/>
  <c r="AO12" i="9"/>
  <c r="AX28" i="14" l="1"/>
  <c r="AY13" i="14"/>
  <c r="AO15" i="9"/>
  <c r="AP12" i="9" l="1"/>
  <c r="AY28" i="14"/>
  <c r="AZ13" i="14"/>
  <c r="AZ28" i="14" l="1"/>
  <c r="BA13" i="14"/>
  <c r="AP15" i="9"/>
  <c r="BA28" i="14" l="1"/>
  <c r="BB13" i="14"/>
  <c r="AQ12" i="9"/>
  <c r="BC13" i="14" l="1"/>
  <c r="BB28" i="14"/>
  <c r="AQ15" i="9"/>
  <c r="AR12" i="9" l="1"/>
  <c r="BC28" i="14"/>
  <c r="BD13" i="14"/>
  <c r="BD28" i="14" l="1"/>
  <c r="BE13" i="14"/>
  <c r="AR15" i="9"/>
  <c r="BE28" i="14" l="1"/>
  <c r="BF13" i="14"/>
  <c r="AS12" i="9"/>
  <c r="AS15" i="9" l="1"/>
  <c r="BF28" i="14"/>
  <c r="BG13" i="14"/>
  <c r="AT12" i="9" l="1"/>
  <c r="BG28" i="14"/>
  <c r="BH13" i="14"/>
  <c r="AT15" i="9" l="1"/>
  <c r="AT16" i="9" s="1"/>
  <c r="C16" i="9" s="1"/>
  <c r="BH28" i="14"/>
  <c r="BI13" i="14"/>
  <c r="BI28" i="14" l="1"/>
  <c r="BJ13" i="14"/>
  <c r="AU12" i="9"/>
  <c r="BJ28" i="14" l="1"/>
  <c r="BK13" i="14"/>
  <c r="AU15" i="9"/>
  <c r="AV12" i="9" l="1"/>
  <c r="BL13" i="14"/>
  <c r="BK28" i="14"/>
  <c r="AV15" i="9" l="1"/>
  <c r="BM13" i="14"/>
  <c r="BL28" i="14"/>
  <c r="AW12" i="9" l="1"/>
  <c r="BM28" i="14"/>
  <c r="BN13" i="14"/>
  <c r="BN28" i="14" l="1"/>
  <c r="BO13" i="14"/>
  <c r="AW15" i="9"/>
  <c r="AX12" i="9" l="1"/>
  <c r="BO28" i="14"/>
  <c r="BP13" i="14"/>
  <c r="BP28" i="14" l="1"/>
  <c r="BQ13" i="14"/>
  <c r="AX15" i="9"/>
  <c r="BQ28" i="14" l="1"/>
  <c r="BR13" i="14"/>
  <c r="AY12" i="9"/>
  <c r="AY15" i="9" l="1"/>
  <c r="BR28" i="14"/>
  <c r="BS13" i="14"/>
  <c r="BS28" i="14" l="1"/>
  <c r="BT13" i="14"/>
  <c r="AZ12" i="9"/>
  <c r="AZ15" i="9" l="1"/>
  <c r="BT28" i="14"/>
  <c r="BU13" i="14"/>
  <c r="BU28" i="14" l="1"/>
  <c r="BV13" i="14"/>
  <c r="BA12" i="9"/>
  <c r="BV28" i="14" l="1"/>
  <c r="BW13" i="14"/>
  <c r="BA15" i="9"/>
  <c r="BB12" i="9" l="1"/>
  <c r="BW28" i="14"/>
  <c r="BX13" i="14"/>
  <c r="BB15" i="9" l="1"/>
  <c r="BX28" i="14"/>
  <c r="BY13" i="14"/>
  <c r="BY28" i="14" l="1"/>
  <c r="BZ13" i="14"/>
  <c r="BC12" i="9"/>
  <c r="BC15" i="9" l="1"/>
  <c r="BZ28" i="14"/>
  <c r="CA13" i="14"/>
  <c r="CB13" i="14" l="1"/>
  <c r="CA28" i="14"/>
  <c r="BD12" i="9"/>
  <c r="CC13" i="14" l="1"/>
  <c r="CB28" i="14"/>
  <c r="BD15" i="9"/>
  <c r="BE12" i="9" l="1"/>
  <c r="CC28" i="14"/>
  <c r="CD13" i="14"/>
  <c r="BE15" i="9" l="1"/>
  <c r="CD28" i="14"/>
  <c r="CE13" i="14"/>
  <c r="CE28" i="14" l="1"/>
  <c r="CF13" i="14"/>
  <c r="BF12" i="9"/>
  <c r="BF15" i="9" l="1"/>
  <c r="CF28" i="14"/>
  <c r="CG13" i="14"/>
  <c r="CG28" i="14" l="1"/>
  <c r="CH13" i="14"/>
  <c r="BG12" i="9"/>
  <c r="CH28" i="14" l="1"/>
  <c r="CI13" i="14"/>
  <c r="BG15" i="9"/>
  <c r="BH12" i="9" l="1"/>
  <c r="CJ13" i="14"/>
  <c r="CI28" i="14"/>
  <c r="BH15" i="9" l="1"/>
  <c r="CK13" i="14"/>
  <c r="CJ28" i="14"/>
  <c r="CK28" i="14" l="1"/>
  <c r="CL13" i="14"/>
  <c r="BI12" i="9"/>
  <c r="CL28" i="14" l="1"/>
  <c r="CM13" i="14"/>
  <c r="BI15" i="9"/>
  <c r="BJ12" i="9" l="1"/>
  <c r="CN13" i="14"/>
  <c r="CM28" i="14"/>
  <c r="BJ15" i="9" l="1"/>
  <c r="CN28" i="14"/>
  <c r="CO13" i="14"/>
  <c r="CO28" i="14" l="1"/>
  <c r="CP13" i="14"/>
  <c r="BK12" i="9"/>
  <c r="CP28" i="14" l="1"/>
  <c r="CQ13" i="14"/>
  <c r="BK15" i="9"/>
  <c r="BL12" i="9" l="1"/>
  <c r="CR13" i="14"/>
  <c r="CQ28" i="14"/>
  <c r="BL15" i="9" l="1"/>
  <c r="CR28" i="14"/>
  <c r="CS13" i="14"/>
  <c r="BM12" i="9" l="1"/>
  <c r="CS28" i="14"/>
  <c r="CT13" i="14"/>
  <c r="CT28" i="14" s="1"/>
  <c r="BM15" i="9" l="1"/>
  <c r="BN12" i="9" l="1"/>
  <c r="BN15" i="9" l="1"/>
  <c r="BO12" i="9" l="1"/>
  <c r="BO15" i="9" l="1"/>
  <c r="BP12" i="9" l="1"/>
  <c r="BP15" i="9" l="1"/>
  <c r="BQ12" i="9" l="1"/>
  <c r="BQ15" i="9" l="1"/>
  <c r="BR12" i="9" l="1"/>
  <c r="BR15" i="9" l="1"/>
  <c r="BS12" i="9" l="1"/>
  <c r="BS15" i="9" l="1"/>
  <c r="BT12" i="9" l="1"/>
  <c r="BT15" i="9" l="1"/>
  <c r="BU12" i="9" l="1"/>
  <c r="BU15" i="9" l="1"/>
  <c r="BV12" i="9" l="1"/>
  <c r="BV15" i="9" l="1"/>
  <c r="BW12" i="9" l="1"/>
  <c r="BW15" i="9" l="1"/>
  <c r="BX12" i="9" l="1"/>
  <c r="BX15" i="9" l="1"/>
  <c r="BY12" i="9" l="1"/>
  <c r="BY15" i="9" l="1"/>
  <c r="BZ12" i="9" l="1"/>
  <c r="BZ15" i="9" l="1"/>
  <c r="CA12" i="9" l="1"/>
  <c r="CA15" i="9" l="1"/>
  <c r="CB12" i="9" l="1"/>
  <c r="CB15" i="9" l="1"/>
  <c r="CC12" i="9" l="1"/>
  <c r="CC15" i="9" l="1"/>
  <c r="G190" i="2" l="1"/>
  <c r="AJ292" i="2" l="1"/>
  <c r="AT292" i="2"/>
  <c r="AZ292" i="2"/>
  <c r="AH292" i="2"/>
  <c r="AM292" i="2"/>
  <c r="AV292" i="2"/>
  <c r="AR292" i="2"/>
  <c r="AN292" i="2"/>
  <c r="AO292" i="2"/>
  <c r="AD292" i="2"/>
  <c r="AB292" i="2"/>
  <c r="AE292" i="2"/>
  <c r="AG292" i="2"/>
  <c r="AC292" i="2"/>
  <c r="AW292" i="2"/>
  <c r="AP292" i="2"/>
  <c r="AK292" i="2"/>
  <c r="X292" i="2"/>
  <c r="Z292" i="2"/>
  <c r="AS292" i="2"/>
  <c r="AL292" i="2"/>
  <c r="W292" i="2"/>
  <c r="Y292" i="2"/>
  <c r="AX292" i="2"/>
  <c r="U292" i="2"/>
  <c r="AU292" i="2"/>
  <c r="AA292" i="2"/>
  <c r="AQ292" i="2"/>
  <c r="AF292" i="2"/>
  <c r="AI292" i="2"/>
  <c r="V292" i="2"/>
  <c r="AY292" i="2"/>
  <c r="T292" i="2"/>
  <c r="BM292" i="2"/>
  <c r="BD292" i="2"/>
  <c r="BK292" i="2"/>
  <c r="BO292" i="2"/>
  <c r="BS292" i="2"/>
  <c r="BI292" i="2"/>
  <c r="BP292" i="2"/>
  <c r="BN292" i="2"/>
  <c r="BG292" i="2"/>
  <c r="BC292" i="2"/>
  <c r="BF292" i="2"/>
  <c r="BL292" i="2"/>
  <c r="BT292" i="2"/>
  <c r="BH292" i="2"/>
  <c r="BQ292" i="2"/>
  <c r="BB292" i="2"/>
  <c r="BJ292" i="2"/>
  <c r="BA292" i="2"/>
  <c r="BR292" i="2"/>
  <c r="BE292" i="2"/>
  <c r="AE293" i="2"/>
  <c r="AR293" i="2"/>
  <c r="X293" i="2"/>
  <c r="U293" i="2"/>
  <c r="Z293" i="2"/>
  <c r="AY293" i="2"/>
  <c r="AN293" i="2"/>
  <c r="AI293" i="2"/>
  <c r="AD293" i="2"/>
  <c r="AT293" i="2"/>
  <c r="AF293" i="2"/>
  <c r="AS293" i="2"/>
  <c r="AC293" i="2"/>
  <c r="Y293" i="2"/>
  <c r="AW293" i="2"/>
  <c r="AB293" i="2"/>
  <c r="AA293" i="2"/>
  <c r="AK293" i="2"/>
  <c r="V293" i="2"/>
  <c r="AP293" i="2"/>
  <c r="AZ293" i="2"/>
  <c r="AQ293" i="2"/>
  <c r="AG293" i="2"/>
  <c r="AO293" i="2"/>
  <c r="W293" i="2"/>
  <c r="AV293" i="2"/>
  <c r="AM293" i="2"/>
  <c r="AU293" i="2"/>
  <c r="AX293" i="2"/>
  <c r="AJ293" i="2"/>
  <c r="AL293" i="2"/>
  <c r="AH293" i="2"/>
  <c r="BE293" i="2"/>
  <c r="BG293" i="2"/>
  <c r="BT293" i="2"/>
  <c r="BC293" i="2"/>
  <c r="BU293" i="2"/>
  <c r="BS293" i="2"/>
  <c r="BP293" i="2"/>
  <c r="BK293" i="2"/>
  <c r="BL293" i="2"/>
  <c r="BR293" i="2"/>
  <c r="BD293" i="2"/>
  <c r="BI293" i="2"/>
  <c r="BB293" i="2"/>
  <c r="BO293" i="2"/>
  <c r="BF293" i="2"/>
  <c r="BA293" i="2"/>
  <c r="BM293" i="2"/>
  <c r="BH293" i="2"/>
  <c r="BJ293" i="2"/>
  <c r="BN293" i="2"/>
  <c r="BQ293" i="2"/>
  <c r="AT291" i="2"/>
  <c r="AD291" i="2"/>
  <c r="Z291" i="2"/>
  <c r="AF291" i="2"/>
  <c r="AE291" i="2"/>
  <c r="AB291" i="2"/>
  <c r="Y291" i="2"/>
  <c r="X291" i="2"/>
  <c r="BH291" i="2"/>
  <c r="BQ291" i="2"/>
  <c r="AI291" i="2"/>
  <c r="AS291" i="2"/>
  <c r="AH291" i="2"/>
  <c r="AG291" i="2"/>
  <c r="AM291" i="2"/>
  <c r="AY291" i="2"/>
  <c r="AK291" i="2"/>
  <c r="V291" i="2"/>
  <c r="AL291" i="2"/>
  <c r="AN291" i="2"/>
  <c r="T291" i="2"/>
  <c r="AU291" i="2"/>
  <c r="AC291" i="2"/>
  <c r="AZ291" i="2"/>
  <c r="AV291" i="2"/>
  <c r="AW291" i="2"/>
  <c r="BJ291" i="2"/>
  <c r="BO291" i="2"/>
  <c r="BM291" i="2"/>
  <c r="BK291" i="2"/>
  <c r="AO291" i="2"/>
  <c r="W291" i="2"/>
  <c r="AR291" i="2"/>
  <c r="AJ291" i="2"/>
  <c r="U291" i="2"/>
  <c r="AA291" i="2"/>
  <c r="AX291" i="2"/>
  <c r="AP291" i="2"/>
  <c r="AQ291" i="2"/>
  <c r="BE291" i="2"/>
  <c r="BI291" i="2"/>
  <c r="BG291" i="2"/>
  <c r="BL291" i="2"/>
  <c r="BR291" i="2"/>
  <c r="BA291" i="2"/>
  <c r="BF291" i="2"/>
  <c r="BN291" i="2"/>
  <c r="BS291" i="2"/>
  <c r="BC291" i="2"/>
  <c r="BB291" i="2"/>
  <c r="BD291" i="2"/>
  <c r="BP291" i="2"/>
  <c r="AB294" i="2"/>
  <c r="AD294" i="2"/>
  <c r="AF294" i="2"/>
  <c r="AY294" i="2"/>
  <c r="AT294" i="2"/>
  <c r="AS294" i="2"/>
  <c r="AM294" i="2"/>
  <c r="AG294" i="2"/>
  <c r="AN294" i="2"/>
  <c r="U294" i="2"/>
  <c r="AJ294" i="2"/>
  <c r="AV294" i="2"/>
  <c r="Z294" i="2"/>
  <c r="AP294" i="2"/>
  <c r="V294" i="2"/>
  <c r="X294" i="2"/>
  <c r="AH294" i="2"/>
  <c r="AZ294" i="2"/>
  <c r="AO294" i="2"/>
  <c r="AA294" i="2"/>
  <c r="AC294" i="2"/>
  <c r="AU294" i="2"/>
  <c r="AX294" i="2"/>
  <c r="Y294" i="2"/>
  <c r="AR294" i="2"/>
  <c r="AQ294" i="2"/>
  <c r="AW294" i="2"/>
  <c r="AI294" i="2"/>
  <c r="W294" i="2"/>
  <c r="AE294" i="2"/>
  <c r="AK294" i="2"/>
  <c r="AL294" i="2"/>
  <c r="T294" i="2"/>
  <c r="BE294" i="2"/>
  <c r="BF294" i="2"/>
  <c r="BI294" i="2"/>
  <c r="BQ294" i="2"/>
  <c r="BT294" i="2"/>
  <c r="BH294" i="2"/>
  <c r="BR294" i="2"/>
  <c r="BN294" i="2"/>
  <c r="BV294" i="2"/>
  <c r="BK294" i="2"/>
  <c r="BB294" i="2"/>
  <c r="BL294" i="2"/>
  <c r="BG294" i="2"/>
  <c r="BM294" i="2"/>
  <c r="BJ294" i="2"/>
  <c r="BS294" i="2"/>
  <c r="BU294" i="2"/>
  <c r="BO294" i="2"/>
  <c r="BD294" i="2"/>
  <c r="BP294" i="2"/>
  <c r="BC294" i="2"/>
  <c r="BA294" i="2"/>
  <c r="AG298" i="2"/>
  <c r="AM298" i="2"/>
  <c r="Y298" i="2"/>
  <c r="AP298" i="2"/>
  <c r="AA298" i="2"/>
  <c r="AC298" i="2"/>
  <c r="AV298" i="2"/>
  <c r="AK298" i="2"/>
  <c r="AS298" i="2"/>
  <c r="AY298" i="2"/>
  <c r="W298" i="2"/>
  <c r="AF298" i="2"/>
  <c r="AI298" i="2"/>
  <c r="AE298" i="2"/>
  <c r="AH298" i="2"/>
  <c r="AQ298" i="2"/>
  <c r="AR298" i="2"/>
  <c r="AO298" i="2"/>
  <c r="AB298" i="2"/>
  <c r="AX298" i="2"/>
  <c r="AN298" i="2"/>
  <c r="X298" i="2"/>
  <c r="AD298" i="2"/>
  <c r="V298" i="2"/>
  <c r="U298" i="2"/>
  <c r="AZ298" i="2"/>
  <c r="AU298" i="2"/>
  <c r="Z298" i="2"/>
  <c r="AL298" i="2"/>
  <c r="AJ298" i="2"/>
  <c r="AT298" i="2"/>
  <c r="T298" i="2"/>
  <c r="BI298" i="2"/>
  <c r="BZ298" i="2"/>
  <c r="BC298" i="2"/>
  <c r="BK298" i="2"/>
  <c r="BV298" i="2"/>
  <c r="BA298" i="2"/>
  <c r="BW298" i="2"/>
  <c r="BN298" i="2"/>
  <c r="BQ298" i="2"/>
  <c r="BJ298" i="2"/>
  <c r="BO298" i="2"/>
  <c r="BD298" i="2"/>
  <c r="BB298" i="2"/>
  <c r="BR298" i="2"/>
  <c r="BX298" i="2"/>
  <c r="BP298" i="2"/>
  <c r="BS298" i="2"/>
  <c r="BG298" i="2"/>
  <c r="BM298" i="2"/>
  <c r="BL298" i="2"/>
  <c r="BH298" i="2"/>
  <c r="BY298" i="2"/>
  <c r="BT298" i="2"/>
  <c r="BF298" i="2"/>
  <c r="BE298" i="2"/>
  <c r="BU298" i="2"/>
  <c r="AW298" i="2"/>
  <c r="AH296" i="2"/>
  <c r="V296" i="2"/>
  <c r="AT296" i="2"/>
  <c r="AL296" i="2"/>
  <c r="AR296" i="2"/>
  <c r="AE296" i="2"/>
  <c r="AB296" i="2"/>
  <c r="AZ296" i="2"/>
  <c r="AO296" i="2"/>
  <c r="X296" i="2"/>
  <c r="AI296" i="2"/>
  <c r="U296" i="2"/>
  <c r="AM296" i="2"/>
  <c r="AV296" i="2"/>
  <c r="AG296" i="2"/>
  <c r="W296" i="2"/>
  <c r="AX296" i="2"/>
  <c r="Y296" i="2"/>
  <c r="AP296" i="2"/>
  <c r="AQ296" i="2"/>
  <c r="AC296" i="2"/>
  <c r="AN296" i="2"/>
  <c r="AF296" i="2"/>
  <c r="Z296" i="2"/>
  <c r="AY296" i="2"/>
  <c r="AS296" i="2"/>
  <c r="AJ296" i="2"/>
  <c r="AD296" i="2"/>
  <c r="AU296" i="2"/>
  <c r="AK296" i="2"/>
  <c r="AA296" i="2"/>
  <c r="AW296" i="2"/>
  <c r="T296" i="2"/>
  <c r="BS296" i="2"/>
  <c r="BV296" i="2"/>
  <c r="BR296" i="2"/>
  <c r="BA296" i="2"/>
  <c r="BI296" i="2"/>
  <c r="BN296" i="2"/>
  <c r="BG296" i="2"/>
  <c r="BP296" i="2"/>
  <c r="BE296" i="2"/>
  <c r="BF296" i="2"/>
  <c r="BT296" i="2"/>
  <c r="BM296" i="2"/>
  <c r="BO296" i="2"/>
  <c r="BK296" i="2"/>
  <c r="BH296" i="2"/>
  <c r="BQ296" i="2"/>
  <c r="BX296" i="2"/>
  <c r="BD296" i="2"/>
  <c r="BW296" i="2"/>
  <c r="BL296" i="2"/>
  <c r="BJ296" i="2"/>
  <c r="BC296" i="2"/>
  <c r="BU296" i="2"/>
  <c r="BB296" i="2"/>
  <c r="AS289" i="2"/>
  <c r="AC289" i="2"/>
  <c r="AU289" i="2"/>
  <c r="AV289" i="2"/>
  <c r="AT289" i="2"/>
  <c r="U289" i="2"/>
  <c r="AQ289" i="2"/>
  <c r="AL289" i="2"/>
  <c r="AK289" i="2"/>
  <c r="AP289" i="2"/>
  <c r="AO289" i="2"/>
  <c r="AW289" i="2"/>
  <c r="AD289" i="2"/>
  <c r="Y289" i="2"/>
  <c r="W289" i="2"/>
  <c r="AR289" i="2"/>
  <c r="AA289" i="2"/>
  <c r="AX289" i="2"/>
  <c r="AJ289" i="2"/>
  <c r="AB289" i="2"/>
  <c r="AN289" i="2"/>
  <c r="AF289" i="2"/>
  <c r="Z289" i="2"/>
  <c r="V289" i="2"/>
  <c r="X289" i="2"/>
  <c r="AG289" i="2"/>
  <c r="AI289" i="2"/>
  <c r="AE289" i="2"/>
  <c r="AM289" i="2"/>
  <c r="AH289" i="2"/>
  <c r="AY289" i="2"/>
  <c r="AZ289" i="2"/>
  <c r="AD297" i="2"/>
  <c r="AZ297" i="2"/>
  <c r="AP297" i="2"/>
  <c r="AQ297" i="2"/>
  <c r="AV297" i="2"/>
  <c r="AW297" i="2"/>
  <c r="AX297" i="2"/>
  <c r="AI297" i="2"/>
  <c r="AR297" i="2"/>
  <c r="W297" i="2"/>
  <c r="AN297" i="2"/>
  <c r="AF297" i="2"/>
  <c r="U297" i="2"/>
  <c r="AS297" i="2"/>
  <c r="AT297" i="2"/>
  <c r="AE297" i="2"/>
  <c r="AH297" i="2"/>
  <c r="Y297" i="2"/>
  <c r="AA297" i="2"/>
  <c r="AU297" i="2"/>
  <c r="AJ297" i="2"/>
  <c r="X297" i="2"/>
  <c r="AC297" i="2"/>
  <c r="AG297" i="2"/>
  <c r="Z297" i="2"/>
  <c r="AY297" i="2"/>
  <c r="V297" i="2"/>
  <c r="AM297" i="2"/>
  <c r="AK297" i="2"/>
  <c r="AL297" i="2"/>
  <c r="AB297" i="2"/>
  <c r="AO297" i="2"/>
  <c r="T297" i="2"/>
  <c r="BG297" i="2"/>
  <c r="BE297" i="2"/>
  <c r="BO297" i="2"/>
  <c r="BA297" i="2"/>
  <c r="BF297" i="2"/>
  <c r="BY297" i="2"/>
  <c r="BT297" i="2"/>
  <c r="BS297" i="2"/>
  <c r="BQ297" i="2"/>
  <c r="BD297" i="2"/>
  <c r="BV297" i="2"/>
  <c r="BJ297" i="2"/>
  <c r="BR297" i="2"/>
  <c r="BB297" i="2"/>
  <c r="BU297" i="2"/>
  <c r="BH297" i="2"/>
  <c r="BW297" i="2"/>
  <c r="BN297" i="2"/>
  <c r="BK297" i="2"/>
  <c r="BM297" i="2"/>
  <c r="BI297" i="2"/>
  <c r="BC297" i="2"/>
  <c r="BL297" i="2"/>
  <c r="BP297" i="2"/>
  <c r="BX297" i="2"/>
  <c r="AV295" i="2"/>
  <c r="AJ295" i="2"/>
  <c r="AE295" i="2"/>
  <c r="Z295" i="2"/>
  <c r="AC295" i="2"/>
  <c r="AR295" i="2"/>
  <c r="AT295" i="2"/>
  <c r="V295" i="2"/>
  <c r="AZ295" i="2"/>
  <c r="X295" i="2"/>
  <c r="AH295" i="2"/>
  <c r="AY295" i="2"/>
  <c r="AK295" i="2"/>
  <c r="AX295" i="2"/>
  <c r="AI295" i="2"/>
  <c r="AO295" i="2"/>
  <c r="AM295" i="2"/>
  <c r="AB295" i="2"/>
  <c r="AG295" i="2"/>
  <c r="AA295" i="2"/>
  <c r="AN295" i="2"/>
  <c r="AF295" i="2"/>
  <c r="W295" i="2"/>
  <c r="U295" i="2"/>
  <c r="AW295" i="2"/>
  <c r="AP295" i="2"/>
  <c r="Y295" i="2"/>
  <c r="AQ295" i="2"/>
  <c r="AS295" i="2"/>
  <c r="AL295" i="2"/>
  <c r="BA295" i="2"/>
  <c r="BV295" i="2"/>
  <c r="BM295" i="2"/>
  <c r="BE295" i="2"/>
  <c r="BB295" i="2"/>
  <c r="BW295" i="2"/>
  <c r="BI295" i="2"/>
  <c r="BS295" i="2"/>
  <c r="BR295" i="2"/>
  <c r="BP295" i="2"/>
  <c r="BK295" i="2"/>
  <c r="BJ295" i="2"/>
  <c r="BO295" i="2"/>
  <c r="BH295" i="2"/>
  <c r="BG295" i="2"/>
  <c r="BD295" i="2"/>
  <c r="BC295" i="2"/>
  <c r="BF295" i="2"/>
  <c r="BU295" i="2"/>
  <c r="BL295" i="2"/>
  <c r="BT295" i="2"/>
  <c r="BQ295" i="2"/>
  <c r="BN295" i="2"/>
  <c r="AU295" i="2"/>
  <c r="AD295" i="2"/>
  <c r="D5" i="14"/>
  <c r="H190" i="2"/>
  <c r="AP290" i="2"/>
  <c r="X290" i="2"/>
  <c r="AF290" i="2"/>
  <c r="AJ290" i="2"/>
  <c r="AG290" i="2"/>
  <c r="AZ290" i="2"/>
  <c r="Y290" i="2"/>
  <c r="AE290" i="2"/>
  <c r="Z290" i="2"/>
  <c r="AX290" i="2"/>
  <c r="AM290" i="2"/>
  <c r="AL290" i="2"/>
  <c r="AV290" i="2"/>
  <c r="AS290" i="2"/>
  <c r="AT290" i="2"/>
  <c r="V290" i="2"/>
  <c r="AW290" i="2"/>
  <c r="AN290" i="2"/>
  <c r="AD290" i="2"/>
  <c r="AK290" i="2"/>
  <c r="AI290" i="2"/>
  <c r="U290" i="2"/>
  <c r="AC290" i="2"/>
  <c r="AO290" i="2"/>
  <c r="AR290" i="2"/>
  <c r="AB290" i="2"/>
  <c r="AY290" i="2"/>
  <c r="AA290" i="2"/>
  <c r="AU290" i="2"/>
  <c r="W290" i="2"/>
  <c r="T290" i="2"/>
  <c r="BC290" i="2"/>
  <c r="BI290" i="2"/>
  <c r="BF290" i="2"/>
  <c r="BB290" i="2"/>
  <c r="BQ290" i="2"/>
  <c r="BK290" i="2"/>
  <c r="BA290" i="2"/>
  <c r="BJ290" i="2"/>
  <c r="BD290" i="2"/>
  <c r="BL290" i="2"/>
  <c r="BM290" i="2"/>
  <c r="BP290" i="2"/>
  <c r="BN290" i="2"/>
  <c r="BH290" i="2"/>
  <c r="BE290" i="2"/>
  <c r="BG290" i="2"/>
  <c r="BO290" i="2"/>
  <c r="BR290" i="2"/>
  <c r="AQ290" i="2"/>
  <c r="AH290" i="2"/>
  <c r="T295" i="2" l="1"/>
  <c r="BO289" i="2"/>
  <c r="BF289" i="2"/>
  <c r="BD289" i="2"/>
  <c r="BE289" i="2"/>
  <c r="BA289" i="2"/>
  <c r="BR289" i="2"/>
  <c r="BY296" i="2"/>
  <c r="D26" i="14"/>
  <c r="BX295" i="2"/>
  <c r="BG289" i="2"/>
  <c r="BB289" i="2"/>
  <c r="BN289" i="2"/>
  <c r="CA298" i="2"/>
  <c r="T289" i="2"/>
  <c r="BW294" i="2"/>
  <c r="BT291" i="2"/>
  <c r="BS290" i="2"/>
  <c r="BP289" i="2"/>
  <c r="BL289" i="2"/>
  <c r="BK289" i="2"/>
  <c r="BH289" i="2"/>
  <c r="BI289" i="2"/>
  <c r="BU292" i="2"/>
  <c r="BZ297" i="2"/>
  <c r="BC289" i="2"/>
  <c r="BQ289" i="2"/>
  <c r="BM289" i="2"/>
  <c r="BJ289" i="2"/>
  <c r="BV293" i="2"/>
  <c r="T293" i="2"/>
  <c r="T190" i="2" l="1"/>
  <c r="W283" i="2"/>
  <c r="U283" i="2"/>
  <c r="V283" i="2"/>
  <c r="Y283" i="2"/>
  <c r="X283" i="2"/>
  <c r="D17" i="14"/>
  <c r="AV288" i="2" l="1"/>
  <c r="W288" i="2"/>
  <c r="AD288" i="2"/>
  <c r="AI288" i="2"/>
  <c r="AC288" i="2"/>
  <c r="AR288" i="2"/>
  <c r="AW288" i="2"/>
  <c r="AG288" i="2"/>
  <c r="AJ288" i="2"/>
  <c r="AO288" i="2"/>
  <c r="AE288" i="2"/>
  <c r="U288" i="2"/>
  <c r="AQ288" i="2"/>
  <c r="Z288" i="2"/>
  <c r="AM288" i="2"/>
  <c r="AT288" i="2"/>
  <c r="X288" i="2"/>
  <c r="AA288" i="2"/>
  <c r="AP288" i="2"/>
  <c r="V288" i="2"/>
  <c r="AX288" i="2"/>
  <c r="AK288" i="2"/>
  <c r="AU288" i="2"/>
  <c r="Y288" i="2"/>
  <c r="H5" i="11"/>
  <c r="I7" i="14"/>
  <c r="D5" i="11"/>
  <c r="E7" i="14"/>
  <c r="AS288" i="2"/>
  <c r="AB288" i="2"/>
  <c r="AN288" i="2"/>
  <c r="E5" i="11"/>
  <c r="F7" i="14"/>
  <c r="G7" i="14"/>
  <c r="F5" i="11"/>
  <c r="AF288" i="2"/>
  <c r="D11" i="14"/>
  <c r="C4" i="11"/>
  <c r="AH288" i="2"/>
  <c r="AL288" i="2"/>
  <c r="G5" i="11"/>
  <c r="H7" i="14"/>
  <c r="T283" i="2"/>
  <c r="D8" i="9" s="1"/>
  <c r="D9" i="9" s="1"/>
  <c r="T288" i="2"/>
  <c r="T377" i="2" s="1"/>
  <c r="E130" i="16" l="1"/>
  <c r="C7" i="11"/>
  <c r="D21" i="9"/>
  <c r="D32" i="9" s="1"/>
  <c r="D34" i="9" s="1"/>
  <c r="E35" i="16" s="1"/>
  <c r="D7" i="14"/>
  <c r="C5" i="11"/>
  <c r="C6" i="11" s="1"/>
  <c r="E41" i="16" l="1"/>
  <c r="E39" i="16"/>
  <c r="E40" i="16"/>
  <c r="E37" i="16"/>
  <c r="E38" i="16"/>
  <c r="D19" i="14"/>
  <c r="E5" i="14"/>
  <c r="D22" i="9"/>
  <c r="E6" i="9"/>
  <c r="G284" i="2"/>
  <c r="E111" i="16" l="1"/>
  <c r="E19" i="9"/>
  <c r="E31" i="9" s="1"/>
  <c r="E26" i="14"/>
  <c r="F5" i="14"/>
  <c r="F26" i="14" l="1"/>
  <c r="G5" i="14"/>
  <c r="E87" i="16" l="1"/>
  <c r="E91" i="16"/>
  <c r="E102" i="16" s="1"/>
  <c r="E88" i="16"/>
  <c r="E90" i="16"/>
  <c r="E89" i="16"/>
  <c r="G26" i="14"/>
  <c r="H5" i="14"/>
  <c r="E118" i="16" l="1"/>
  <c r="E120" i="16" s="1"/>
  <c r="E187" i="16" s="1"/>
  <c r="E36" i="16"/>
  <c r="I5" i="14"/>
  <c r="H26" i="14"/>
  <c r="E197" i="16" l="1"/>
  <c r="E194" i="16"/>
  <c r="E188" i="16"/>
  <c r="E128" i="16"/>
  <c r="I26" i="14"/>
  <c r="P10" i="9" l="1"/>
  <c r="AE10" i="9" l="1"/>
  <c r="AF10" i="9" l="1"/>
  <c r="AY10" i="9" l="1"/>
  <c r="BB10" i="9" l="1"/>
  <c r="BD10" i="9" l="1"/>
  <c r="BF10" i="9" l="1"/>
  <c r="BI10" i="9" l="1"/>
  <c r="CC10" i="9" l="1"/>
  <c r="Z10" i="9" l="1"/>
  <c r="AQ10" i="9" l="1"/>
  <c r="AR10" i="9" l="1"/>
  <c r="AS10" i="9" l="1"/>
  <c r="AU10" i="9" l="1"/>
  <c r="AV10" i="9" l="1"/>
  <c r="AW10" i="9" l="1"/>
  <c r="AX10" i="9" l="1"/>
  <c r="BA10" i="9" l="1"/>
  <c r="BC10" i="9" l="1"/>
  <c r="CC24" i="9" l="1"/>
  <c r="Z24" i="9"/>
  <c r="AE24" i="9"/>
  <c r="AF24" i="9"/>
  <c r="AQ24" i="9"/>
  <c r="AR24" i="9"/>
  <c r="AS24" i="9"/>
  <c r="AU24" i="9"/>
  <c r="AV24" i="9"/>
  <c r="AW24" i="9"/>
  <c r="AX24" i="9"/>
  <c r="AY24" i="9"/>
  <c r="BA24" i="9"/>
  <c r="BB24" i="9"/>
  <c r="BC24" i="9"/>
  <c r="BD24" i="9"/>
  <c r="BI24" i="9"/>
  <c r="J91" i="16" l="1"/>
  <c r="J102" i="16" s="1"/>
  <c r="K91" i="16"/>
  <c r="K102" i="16" s="1"/>
  <c r="L91" i="16"/>
  <c r="L102" i="16" s="1"/>
  <c r="M91" i="16"/>
  <c r="M102" i="16" s="1"/>
  <c r="N91" i="16"/>
  <c r="N102" i="16" s="1"/>
  <c r="O91" i="16"/>
  <c r="O102" i="16" s="1"/>
  <c r="P91" i="16"/>
  <c r="P102" i="16" s="1"/>
  <c r="Q91" i="16"/>
  <c r="Q102" i="16" s="1"/>
  <c r="R91" i="16"/>
  <c r="R102" i="16" s="1"/>
  <c r="S91" i="16"/>
  <c r="S102" i="16" s="1"/>
  <c r="T91" i="16"/>
  <c r="T102" i="16" s="1"/>
  <c r="U91" i="16"/>
  <c r="U102" i="16" s="1"/>
  <c r="V91" i="16"/>
  <c r="V102" i="16" s="1"/>
  <c r="W91" i="16"/>
  <c r="W102" i="16" s="1"/>
  <c r="X91" i="16"/>
  <c r="X102" i="16" s="1"/>
  <c r="Y91" i="16"/>
  <c r="Y102" i="16" s="1"/>
  <c r="Z91" i="16"/>
  <c r="Z102" i="16" s="1"/>
  <c r="AA91" i="16"/>
  <c r="AA102" i="16" s="1"/>
  <c r="AB91" i="16"/>
  <c r="AB102" i="16" s="1"/>
  <c r="AC91" i="16"/>
  <c r="AC102" i="16" s="1"/>
  <c r="AD91" i="16"/>
  <c r="AD102" i="16" s="1"/>
  <c r="AE91" i="16"/>
  <c r="AE102" i="16" s="1"/>
  <c r="AF91" i="16"/>
  <c r="AF102" i="16" s="1"/>
  <c r="AG91" i="16"/>
  <c r="AG102" i="16" s="1"/>
  <c r="AH91" i="16"/>
  <c r="AH102" i="16" s="1"/>
  <c r="AI91" i="16"/>
  <c r="AI102" i="16" s="1"/>
  <c r="AJ91" i="16"/>
  <c r="AJ102" i="16" s="1"/>
  <c r="AK91" i="16"/>
  <c r="AK102" i="16" s="1"/>
  <c r="AL91" i="16"/>
  <c r="AL102" i="16" s="1"/>
  <c r="AM91" i="16"/>
  <c r="AM102" i="16" s="1"/>
  <c r="AN91" i="16"/>
  <c r="AN102" i="16" s="1"/>
  <c r="AO91" i="16"/>
  <c r="AO102" i="16" s="1"/>
  <c r="AP91" i="16"/>
  <c r="AP102" i="16" s="1"/>
  <c r="AQ91" i="16"/>
  <c r="AQ102" i="16" s="1"/>
  <c r="AR91" i="16"/>
  <c r="AR102" i="16" s="1"/>
  <c r="AS91" i="16"/>
  <c r="AS102" i="16" s="1"/>
  <c r="AT91" i="16"/>
  <c r="AT102" i="16" s="1"/>
  <c r="AU91" i="16"/>
  <c r="AU102" i="16" s="1"/>
  <c r="AV91" i="16"/>
  <c r="AV102" i="16" s="1"/>
  <c r="AW91" i="16"/>
  <c r="AW102" i="16" s="1"/>
  <c r="AX91" i="16"/>
  <c r="AX102" i="16" s="1"/>
  <c r="AY91" i="16"/>
  <c r="AY102" i="16" s="1"/>
  <c r="AZ91" i="16"/>
  <c r="AZ102" i="16" s="1"/>
  <c r="BA91" i="16"/>
  <c r="BA102" i="16" s="1"/>
  <c r="BB91" i="16"/>
  <c r="BB102" i="16" s="1"/>
  <c r="BC91" i="16"/>
  <c r="BC102" i="16" s="1"/>
  <c r="BD91" i="16"/>
  <c r="BD102" i="16" s="1"/>
  <c r="BE91" i="16"/>
  <c r="BE102" i="16" s="1"/>
  <c r="BF91" i="16"/>
  <c r="BF102" i="16" s="1"/>
  <c r="BG91" i="16"/>
  <c r="BG102" i="16" s="1"/>
  <c r="BH91" i="16"/>
  <c r="BH102" i="16" s="1"/>
  <c r="BI91" i="16"/>
  <c r="BI102" i="16" s="1"/>
  <c r="BJ91" i="16"/>
  <c r="BJ102" i="16" s="1"/>
  <c r="BK91" i="16"/>
  <c r="BK102" i="16" s="1"/>
  <c r="BL91" i="16"/>
  <c r="BL102" i="16" s="1"/>
  <c r="BM91" i="16"/>
  <c r="BM102" i="16" s="1"/>
  <c r="BN91" i="16"/>
  <c r="BN102" i="16" s="1"/>
  <c r="BO91" i="16"/>
  <c r="BO102" i="16" s="1"/>
  <c r="BP91" i="16"/>
  <c r="BP102" i="16" s="1"/>
  <c r="BT91" i="16"/>
  <c r="BT102" i="16" s="1"/>
  <c r="BX91" i="16"/>
  <c r="BX102" i="16" s="1"/>
  <c r="CB91" i="16"/>
  <c r="CB102" i="16" s="1"/>
  <c r="BQ91" i="16"/>
  <c r="BQ102" i="16" s="1"/>
  <c r="BU91" i="16"/>
  <c r="BU102" i="16" s="1"/>
  <c r="BY91" i="16"/>
  <c r="BY102" i="16" s="1"/>
  <c r="CC91" i="16"/>
  <c r="CC102" i="16" s="1"/>
  <c r="BR91" i="16"/>
  <c r="BR102" i="16" s="1"/>
  <c r="BV91" i="16"/>
  <c r="BV102" i="16" s="1"/>
  <c r="BZ91" i="16"/>
  <c r="BZ102" i="16" s="1"/>
  <c r="CD91" i="16"/>
  <c r="CD102" i="16" s="1"/>
  <c r="BS91" i="16"/>
  <c r="BS102" i="16" s="1"/>
  <c r="BW91" i="16"/>
  <c r="BW102" i="16" s="1"/>
  <c r="CA91" i="16"/>
  <c r="CA102" i="16" s="1"/>
  <c r="U24" i="9" l="1"/>
  <c r="U10" i="9"/>
  <c r="K24" i="9"/>
  <c r="K10" i="9"/>
  <c r="AO24" i="9"/>
  <c r="AO10" i="9"/>
  <c r="AJ24" i="9" l="1"/>
  <c r="AJ10" i="9"/>
  <c r="S19" i="2" a="1"/>
  <c r="S19" i="2"/>
  <c r="S112" i="2"/>
  <c r="U112" i="2"/>
  <c r="U190" i="2"/>
  <c r="E8" i="9"/>
  <c r="E9" i="9"/>
  <c r="F6" i="9"/>
  <c r="V112" i="2"/>
  <c r="S20" i="2"/>
  <c r="S113" i="2"/>
  <c r="V113" i="2"/>
  <c r="V190" i="2"/>
  <c r="F8" i="9"/>
  <c r="F9" i="9"/>
  <c r="G6" i="9"/>
  <c r="W112" i="2"/>
  <c r="W113" i="2"/>
  <c r="S21" i="2"/>
  <c r="S114" i="2"/>
  <c r="W114" i="2"/>
  <c r="W190" i="2"/>
  <c r="G8" i="9"/>
  <c r="G9" i="9"/>
  <c r="H6" i="9"/>
  <c r="X112" i="2"/>
  <c r="X113" i="2"/>
  <c r="X114" i="2"/>
  <c r="S22" i="2"/>
  <c r="S115" i="2"/>
  <c r="X115" i="2"/>
  <c r="X190" i="2"/>
  <c r="H8" i="9"/>
  <c r="H9" i="9"/>
  <c r="I6" i="9"/>
  <c r="H19" i="9"/>
  <c r="H31" i="9"/>
  <c r="H21" i="9"/>
  <c r="H32" i="9"/>
  <c r="H34" i="9"/>
  <c r="I35" i="16"/>
  <c r="G19" i="9"/>
  <c r="G31" i="9"/>
  <c r="G21" i="9"/>
  <c r="G32" i="9"/>
  <c r="G34" i="9"/>
  <c r="H35" i="16"/>
  <c r="F19" i="9"/>
  <c r="F31" i="9"/>
  <c r="F21" i="9"/>
  <c r="F32" i="9"/>
  <c r="F34" i="9"/>
  <c r="G35" i="16"/>
  <c r="E21" i="9"/>
  <c r="E32" i="9"/>
  <c r="E34" i="9"/>
  <c r="F35" i="16"/>
  <c r="F111" i="16"/>
  <c r="G111" i="16"/>
  <c r="H111" i="16"/>
  <c r="I111" i="16"/>
  <c r="I19" i="9"/>
  <c r="I31" i="9"/>
  <c r="Y112" i="2"/>
  <c r="Y113" i="2"/>
  <c r="Y114" i="2"/>
  <c r="Y115" i="2"/>
  <c r="S23" i="2"/>
  <c r="S116" i="2"/>
  <c r="Y116" i="2"/>
  <c r="Y190" i="2"/>
  <c r="I8" i="9"/>
  <c r="I21" i="9"/>
  <c r="I32" i="9"/>
  <c r="D10" i="14" a="1"/>
  <c r="D10" i="14"/>
  <c r="E9" i="14"/>
  <c r="E10" i="14"/>
  <c r="E11" i="14"/>
  <c r="F9" i="14"/>
  <c r="F10" i="14"/>
  <c r="F11" i="14"/>
  <c r="G9" i="14"/>
  <c r="G10" i="14"/>
  <c r="G11" i="14"/>
  <c r="H9" i="14"/>
  <c r="H10" i="14"/>
  <c r="H11" i="14"/>
  <c r="I9" i="14"/>
  <c r="I10" i="14"/>
  <c r="I11" i="14"/>
  <c r="J9" i="14"/>
  <c r="J10" i="14"/>
  <c r="Z112" i="2"/>
  <c r="Z113" i="2"/>
  <c r="Z114" i="2"/>
  <c r="Z115" i="2"/>
  <c r="Z116" i="2"/>
  <c r="Z190" i="2"/>
  <c r="J11" i="14"/>
  <c r="K9" i="14"/>
  <c r="K10" i="14"/>
  <c r="AA112" i="2"/>
  <c r="AA113" i="2"/>
  <c r="AA114" i="2"/>
  <c r="AA115" i="2"/>
  <c r="AA116" i="2"/>
  <c r="AA190" i="2"/>
  <c r="K11" i="14"/>
  <c r="L9" i="14"/>
  <c r="L10" i="14"/>
  <c r="AB112" i="2"/>
  <c r="AB113" i="2"/>
  <c r="AB114" i="2"/>
  <c r="AB115" i="2"/>
  <c r="AB116" i="2"/>
  <c r="AB190" i="2"/>
  <c r="L11" i="14"/>
  <c r="M9" i="14"/>
  <c r="M10" i="14"/>
  <c r="AC112" i="2"/>
  <c r="AC113" i="2"/>
  <c r="AC114" i="2"/>
  <c r="AC115" i="2"/>
  <c r="AC116" i="2"/>
  <c r="AC190" i="2"/>
  <c r="M11" i="14"/>
  <c r="N9" i="14"/>
  <c r="N10" i="14"/>
  <c r="AD112" i="2"/>
  <c r="AD113" i="2"/>
  <c r="AD114" i="2"/>
  <c r="AD115" i="2"/>
  <c r="AD116" i="2"/>
  <c r="AD190" i="2"/>
  <c r="N11" i="14"/>
  <c r="O9" i="14"/>
  <c r="O10" i="14"/>
  <c r="AE112" i="2"/>
  <c r="AE113" i="2"/>
  <c r="AE114" i="2"/>
  <c r="AE115" i="2"/>
  <c r="AE116" i="2"/>
  <c r="AE190" i="2"/>
  <c r="O11" i="14"/>
  <c r="P9" i="14"/>
  <c r="P10" i="14"/>
  <c r="AF112" i="2"/>
  <c r="AF113" i="2"/>
  <c r="AF114" i="2"/>
  <c r="AF115" i="2"/>
  <c r="AF116" i="2"/>
  <c r="AF190" i="2"/>
  <c r="P11" i="14"/>
  <c r="Q9" i="14"/>
  <c r="Q10" i="14"/>
  <c r="AG112" i="2"/>
  <c r="AG113" i="2"/>
  <c r="AG114" i="2"/>
  <c r="AG115" i="2"/>
  <c r="AG116" i="2"/>
  <c r="AG190" i="2"/>
  <c r="Q11" i="14"/>
  <c r="R9" i="14"/>
  <c r="R10" i="14"/>
  <c r="AH112" i="2"/>
  <c r="AH113" i="2"/>
  <c r="AH114" i="2"/>
  <c r="AH115" i="2"/>
  <c r="AH116" i="2"/>
  <c r="AH190" i="2"/>
  <c r="R11" i="14"/>
  <c r="S9" i="14"/>
  <c r="S10" i="14"/>
  <c r="AI112" i="2"/>
  <c r="AI113" i="2"/>
  <c r="AI114" i="2"/>
  <c r="AI115" i="2"/>
  <c r="AI116" i="2"/>
  <c r="AI190" i="2"/>
  <c r="S11" i="14"/>
  <c r="T9" i="14"/>
  <c r="T10" i="14"/>
  <c r="AJ112" i="2"/>
  <c r="AJ113" i="2"/>
  <c r="AJ114" i="2"/>
  <c r="AJ115" i="2"/>
  <c r="AJ116" i="2"/>
  <c r="AJ190" i="2"/>
  <c r="T11" i="14"/>
  <c r="U9" i="14"/>
  <c r="U10" i="14"/>
  <c r="AK112" i="2"/>
  <c r="AK113" i="2"/>
  <c r="AK114" i="2"/>
  <c r="AK115" i="2"/>
  <c r="AK116" i="2"/>
  <c r="AK190" i="2"/>
  <c r="U11" i="14"/>
  <c r="V9" i="14"/>
  <c r="V10" i="14"/>
  <c r="AL112" i="2"/>
  <c r="AL113" i="2"/>
  <c r="AL114" i="2"/>
  <c r="AL115" i="2"/>
  <c r="AL116" i="2"/>
  <c r="AL190" i="2"/>
  <c r="V11" i="14"/>
  <c r="W9" i="14"/>
  <c r="W10" i="14"/>
  <c r="AM112" i="2"/>
  <c r="AM113" i="2"/>
  <c r="AM114" i="2"/>
  <c r="AM115" i="2"/>
  <c r="AM116" i="2"/>
  <c r="AM190" i="2"/>
  <c r="W11" i="14"/>
  <c r="X9" i="14"/>
  <c r="X10" i="14"/>
  <c r="AN112" i="2"/>
  <c r="AN113" i="2"/>
  <c r="AN114" i="2"/>
  <c r="AN115" i="2"/>
  <c r="AN116" i="2"/>
  <c r="AN190" i="2"/>
  <c r="X11" i="14"/>
  <c r="Y9" i="14"/>
  <c r="Y10" i="14"/>
  <c r="AO112" i="2"/>
  <c r="AO113" i="2"/>
  <c r="AO114" i="2"/>
  <c r="AO115" i="2"/>
  <c r="AO116" i="2"/>
  <c r="AO190" i="2"/>
  <c r="Y11" i="14"/>
  <c r="Z9" i="14"/>
  <c r="Z10" i="14"/>
  <c r="AP112" i="2"/>
  <c r="AP113" i="2"/>
  <c r="AP114" i="2"/>
  <c r="AP115" i="2"/>
  <c r="AP116" i="2"/>
  <c r="AP190" i="2"/>
  <c r="Z11" i="14"/>
  <c r="AA9" i="14"/>
  <c r="AA10" i="14"/>
  <c r="AQ112" i="2"/>
  <c r="AQ113" i="2"/>
  <c r="AQ114" i="2"/>
  <c r="AQ115" i="2"/>
  <c r="AQ116" i="2"/>
  <c r="AQ190" i="2"/>
  <c r="AA11" i="14"/>
  <c r="AB9" i="14"/>
  <c r="AB10" i="14"/>
  <c r="AR112" i="2"/>
  <c r="AR113" i="2"/>
  <c r="AR114" i="2"/>
  <c r="AR115" i="2"/>
  <c r="AR116" i="2"/>
  <c r="AR190" i="2"/>
  <c r="AB11" i="14"/>
  <c r="AC9" i="14"/>
  <c r="AC10" i="14"/>
  <c r="AS112" i="2"/>
  <c r="AS113" i="2"/>
  <c r="AS114" i="2"/>
  <c r="AS115" i="2"/>
  <c r="AS116" i="2"/>
  <c r="AS190" i="2"/>
  <c r="AC11" i="14"/>
  <c r="AD9" i="14"/>
  <c r="AD10" i="14"/>
  <c r="AT112" i="2"/>
  <c r="AT113" i="2"/>
  <c r="AT114" i="2"/>
  <c r="AT115" i="2"/>
  <c r="AT116" i="2"/>
  <c r="AT190" i="2"/>
  <c r="AD11" i="14"/>
  <c r="AE9" i="14"/>
  <c r="AE10" i="14"/>
  <c r="AU112" i="2"/>
  <c r="AU113" i="2"/>
  <c r="AU114" i="2"/>
  <c r="AU115" i="2"/>
  <c r="AU116" i="2"/>
  <c r="AU190" i="2"/>
  <c r="AE11" i="14"/>
  <c r="AF9" i="14"/>
  <c r="AF10" i="14"/>
  <c r="AV112" i="2"/>
  <c r="AV113" i="2"/>
  <c r="AV114" i="2"/>
  <c r="AV115" i="2"/>
  <c r="AV116" i="2"/>
  <c r="AV190" i="2"/>
  <c r="AF11" i="14"/>
  <c r="AG9" i="14"/>
  <c r="AG10" i="14"/>
  <c r="AW112" i="2"/>
  <c r="AW113" i="2"/>
  <c r="AW114" i="2"/>
  <c r="AW115" i="2"/>
  <c r="AW116" i="2"/>
  <c r="AW190" i="2"/>
  <c r="AG11" i="14"/>
  <c r="AH9" i="14"/>
  <c r="AH10" i="14"/>
  <c r="AX112" i="2"/>
  <c r="AX113" i="2"/>
  <c r="AX114" i="2"/>
  <c r="AX115" i="2"/>
  <c r="AX116" i="2"/>
  <c r="AX190" i="2"/>
  <c r="AH11" i="14"/>
  <c r="AI9" i="14"/>
  <c r="AI10" i="14"/>
  <c r="AY112" i="2"/>
  <c r="AY113" i="2"/>
  <c r="AY114" i="2"/>
  <c r="AY115" i="2"/>
  <c r="AY116" i="2"/>
  <c r="AY190" i="2"/>
  <c r="AI11" i="14"/>
  <c r="AJ9" i="14"/>
  <c r="AJ10" i="14"/>
  <c r="AZ112" i="2"/>
  <c r="AZ113" i="2"/>
  <c r="AZ114" i="2"/>
  <c r="AZ115" i="2"/>
  <c r="AZ116" i="2"/>
  <c r="AZ190" i="2"/>
  <c r="AJ11" i="14"/>
  <c r="AK9" i="14"/>
  <c r="AK10" i="14"/>
  <c r="BA112" i="2"/>
  <c r="BA113" i="2"/>
  <c r="BA114" i="2"/>
  <c r="BA115" i="2"/>
  <c r="BA116" i="2"/>
  <c r="BA190" i="2"/>
  <c r="AK11" i="14"/>
  <c r="AL9" i="14"/>
  <c r="AL10" i="14"/>
  <c r="BB112" i="2"/>
  <c r="BB113" i="2"/>
  <c r="BB114" i="2"/>
  <c r="BB115" i="2"/>
  <c r="BB116" i="2"/>
  <c r="BB190" i="2"/>
  <c r="AL11" i="14"/>
  <c r="AM9" i="14"/>
  <c r="AM10" i="14"/>
  <c r="BC112" i="2"/>
  <c r="BC113" i="2"/>
  <c r="BC114" i="2"/>
  <c r="BC115" i="2"/>
  <c r="BC116" i="2"/>
  <c r="BC190" i="2"/>
  <c r="AM11" i="14"/>
  <c r="AN9" i="14"/>
  <c r="AN10" i="14"/>
  <c r="BD112" i="2"/>
  <c r="BD113" i="2"/>
  <c r="BD114" i="2"/>
  <c r="BD115" i="2"/>
  <c r="BD116" i="2"/>
  <c r="BD190" i="2"/>
  <c r="AN11" i="14"/>
  <c r="AO9" i="14"/>
  <c r="AO10" i="14"/>
  <c r="BE112" i="2"/>
  <c r="BE113" i="2"/>
  <c r="BE114" i="2"/>
  <c r="BE115" i="2"/>
  <c r="BE116" i="2"/>
  <c r="BE190" i="2"/>
  <c r="AO11" i="14"/>
  <c r="AP9" i="14"/>
  <c r="AP10" i="14"/>
  <c r="BF112" i="2"/>
  <c r="BF113" i="2"/>
  <c r="BF114" i="2"/>
  <c r="BF115" i="2"/>
  <c r="BF116" i="2"/>
  <c r="BF190" i="2"/>
  <c r="AP11" i="14"/>
  <c r="AQ9" i="14"/>
  <c r="AQ10" i="14"/>
  <c r="BG112" i="2"/>
  <c r="BG113" i="2"/>
  <c r="BG114" i="2"/>
  <c r="BG115" i="2"/>
  <c r="BG116" i="2"/>
  <c r="BG190" i="2"/>
  <c r="AQ11" i="14"/>
  <c r="AR9" i="14"/>
  <c r="AR10" i="14"/>
  <c r="BH112" i="2"/>
  <c r="BH113" i="2"/>
  <c r="BH114" i="2"/>
  <c r="BH115" i="2"/>
  <c r="BH116" i="2"/>
  <c r="BH190" i="2"/>
  <c r="AR11" i="14"/>
  <c r="AS9" i="14"/>
  <c r="AS10" i="14"/>
  <c r="BI112" i="2"/>
  <c r="BI113" i="2"/>
  <c r="BI114" i="2"/>
  <c r="BI115" i="2"/>
  <c r="BI116" i="2"/>
  <c r="BI190" i="2"/>
  <c r="AS11" i="14"/>
  <c r="AT9" i="14"/>
  <c r="AT10" i="14"/>
  <c r="BJ112" i="2"/>
  <c r="BJ113" i="2"/>
  <c r="BJ114" i="2"/>
  <c r="BJ115" i="2"/>
  <c r="BJ116" i="2"/>
  <c r="BJ190" i="2"/>
  <c r="AT11" i="14"/>
  <c r="AU9" i="14"/>
  <c r="AU10" i="14"/>
  <c r="BK112" i="2"/>
  <c r="BK113" i="2"/>
  <c r="BK114" i="2"/>
  <c r="BK115" i="2"/>
  <c r="BK116" i="2"/>
  <c r="BK190" i="2"/>
  <c r="AU11" i="14"/>
  <c r="AV9" i="14"/>
  <c r="AV10" i="14"/>
  <c r="BL112" i="2"/>
  <c r="BL113" i="2"/>
  <c r="BL114" i="2"/>
  <c r="BL115" i="2"/>
  <c r="BL116" i="2"/>
  <c r="BL190" i="2"/>
  <c r="AV11" i="14"/>
  <c r="AW9" i="14"/>
  <c r="AW10" i="14"/>
  <c r="BM112" i="2"/>
  <c r="BM113" i="2"/>
  <c r="BM114" i="2"/>
  <c r="BM115" i="2"/>
  <c r="BM116" i="2"/>
  <c r="BM190" i="2"/>
  <c r="AW11" i="14"/>
  <c r="AX9" i="14"/>
  <c r="AX10" i="14"/>
  <c r="BN112" i="2"/>
  <c r="BN113" i="2"/>
  <c r="BN114" i="2"/>
  <c r="BN115" i="2"/>
  <c r="BN116" i="2"/>
  <c r="BN190" i="2"/>
  <c r="AX11" i="14"/>
  <c r="AY9" i="14"/>
  <c r="AY10" i="14"/>
  <c r="BO112" i="2"/>
  <c r="BO113" i="2"/>
  <c r="BO114" i="2"/>
  <c r="BO115" i="2"/>
  <c r="BO116" i="2"/>
  <c r="BO190" i="2"/>
  <c r="AY11" i="14"/>
  <c r="AZ9" i="14"/>
  <c r="AZ10" i="14"/>
  <c r="BP112" i="2"/>
  <c r="BP113" i="2"/>
  <c r="BP114" i="2"/>
  <c r="BP115" i="2"/>
  <c r="BP116" i="2"/>
  <c r="BP190" i="2"/>
  <c r="AZ11" i="14"/>
  <c r="BA9" i="14"/>
  <c r="BA10" i="14"/>
  <c r="BQ112" i="2"/>
  <c r="BQ113" i="2"/>
  <c r="BQ114" i="2"/>
  <c r="BQ115" i="2"/>
  <c r="BQ116" i="2"/>
  <c r="BQ190" i="2"/>
  <c r="BA11" i="14"/>
  <c r="BB9" i="14"/>
  <c r="BB10" i="14"/>
  <c r="BR112" i="2"/>
  <c r="BR113" i="2"/>
  <c r="BR114" i="2"/>
  <c r="BR115" i="2"/>
  <c r="BR116" i="2"/>
  <c r="BR190" i="2"/>
  <c r="BB11" i="14"/>
  <c r="BC9" i="14"/>
  <c r="BC10" i="14"/>
  <c r="BS112" i="2"/>
  <c r="BS113" i="2"/>
  <c r="BS114" i="2"/>
  <c r="BS115" i="2"/>
  <c r="BS116" i="2"/>
  <c r="BS190" i="2"/>
  <c r="BC11" i="14"/>
  <c r="BD9" i="14"/>
  <c r="BD10" i="14"/>
  <c r="BT112" i="2"/>
  <c r="BT113" i="2"/>
  <c r="BT114" i="2"/>
  <c r="BT115" i="2"/>
  <c r="BT116" i="2"/>
  <c r="BT190" i="2"/>
  <c r="BD11" i="14"/>
  <c r="BE9" i="14"/>
  <c r="BE10" i="14"/>
  <c r="BU112" i="2"/>
  <c r="BU113" i="2"/>
  <c r="BU114" i="2"/>
  <c r="BU115" i="2"/>
  <c r="BU116" i="2"/>
  <c r="BU190" i="2"/>
  <c r="BE11" i="14"/>
  <c r="BF9" i="14"/>
  <c r="BF10" i="14"/>
  <c r="BV112" i="2"/>
  <c r="BV113" i="2"/>
  <c r="BV114" i="2"/>
  <c r="BV115" i="2"/>
  <c r="BV116" i="2"/>
  <c r="BV190" i="2"/>
  <c r="BF11" i="14"/>
  <c r="BG9" i="14"/>
  <c r="BG10" i="14"/>
  <c r="BW112" i="2"/>
  <c r="BW113" i="2"/>
  <c r="BW114" i="2"/>
  <c r="BW115" i="2"/>
  <c r="BW116" i="2"/>
  <c r="BW190" i="2"/>
  <c r="BG11" i="14"/>
  <c r="BH9" i="14"/>
  <c r="BH10" i="14"/>
  <c r="BX112" i="2"/>
  <c r="BX113" i="2"/>
  <c r="BX114" i="2"/>
  <c r="BX115" i="2"/>
  <c r="BX116" i="2"/>
  <c r="BX190" i="2"/>
  <c r="BH11" i="14"/>
  <c r="BI9" i="14"/>
  <c r="BI10" i="14"/>
  <c r="BY112" i="2"/>
  <c r="BY113" i="2"/>
  <c r="BY114" i="2"/>
  <c r="BY115" i="2"/>
  <c r="BY116" i="2"/>
  <c r="BY190" i="2"/>
  <c r="BI11" i="14"/>
  <c r="BJ9" i="14"/>
  <c r="BJ10" i="14"/>
  <c r="BZ112" i="2"/>
  <c r="BZ113" i="2"/>
  <c r="BZ114" i="2"/>
  <c r="BZ115" i="2"/>
  <c r="BZ116" i="2"/>
  <c r="BZ190" i="2"/>
  <c r="BJ11" i="14"/>
  <c r="BK9" i="14"/>
  <c r="BK10" i="14"/>
  <c r="CA112" i="2"/>
  <c r="CA113" i="2"/>
  <c r="CA114" i="2"/>
  <c r="CA115" i="2"/>
  <c r="CA116" i="2"/>
  <c r="CA190" i="2"/>
  <c r="BK11" i="14"/>
  <c r="BL9" i="14"/>
  <c r="BL10" i="14"/>
  <c r="CB112" i="2"/>
  <c r="CB113" i="2"/>
  <c r="CB114" i="2"/>
  <c r="CB115" i="2"/>
  <c r="CB116" i="2"/>
  <c r="CB190" i="2"/>
  <c r="BL11" i="14"/>
  <c r="BM9" i="14"/>
  <c r="BM10" i="14"/>
  <c r="CC112" i="2"/>
  <c r="CC113" i="2"/>
  <c r="CC114" i="2"/>
  <c r="CC115" i="2"/>
  <c r="CC116" i="2"/>
  <c r="CC190" i="2"/>
  <c r="BM11" i="14"/>
  <c r="BN9" i="14"/>
  <c r="BN10" i="14"/>
  <c r="CD112" i="2"/>
  <c r="CD113" i="2"/>
  <c r="CD114" i="2"/>
  <c r="CD115" i="2"/>
  <c r="CD116" i="2"/>
  <c r="CD190" i="2"/>
  <c r="BN11" i="14"/>
  <c r="BO9" i="14"/>
  <c r="BO10" i="14"/>
  <c r="CE112" i="2"/>
  <c r="CE113" i="2"/>
  <c r="CE114" i="2"/>
  <c r="CE115" i="2"/>
  <c r="CE116" i="2"/>
  <c r="CE190" i="2"/>
  <c r="BO11" i="14"/>
  <c r="BP9" i="14"/>
  <c r="BP10" i="14"/>
  <c r="CF112" i="2"/>
  <c r="CF113" i="2"/>
  <c r="CF114" i="2"/>
  <c r="CF115" i="2"/>
  <c r="CF116" i="2"/>
  <c r="CF190" i="2"/>
  <c r="BP11" i="14"/>
  <c r="BQ9" i="14"/>
  <c r="BQ10" i="14"/>
  <c r="CG112" i="2"/>
  <c r="CG113" i="2"/>
  <c r="CG114" i="2"/>
  <c r="CG115" i="2"/>
  <c r="CG116" i="2"/>
  <c r="CG190" i="2"/>
  <c r="BQ11" i="14"/>
  <c r="BR9" i="14"/>
  <c r="BR10" i="14"/>
  <c r="CH112" i="2"/>
  <c r="CH113" i="2"/>
  <c r="CH114" i="2"/>
  <c r="CH115" i="2"/>
  <c r="CH116" i="2"/>
  <c r="CH190" i="2"/>
  <c r="BR11" i="14"/>
  <c r="BS9" i="14"/>
  <c r="BS10" i="14"/>
  <c r="CI112" i="2"/>
  <c r="CI113" i="2"/>
  <c r="CI114" i="2"/>
  <c r="CI115" i="2"/>
  <c r="CI116" i="2"/>
  <c r="CI190" i="2"/>
  <c r="BS11" i="14"/>
  <c r="BT9" i="14"/>
  <c r="BT10" i="14"/>
  <c r="CJ112" i="2"/>
  <c r="CJ113" i="2"/>
  <c r="CJ114" i="2"/>
  <c r="CJ115" i="2"/>
  <c r="CJ116" i="2"/>
  <c r="CJ190" i="2"/>
  <c r="BT11" i="14"/>
  <c r="BU9" i="14"/>
  <c r="BU10" i="14"/>
  <c r="CK112" i="2"/>
  <c r="CK113" i="2"/>
  <c r="CK114" i="2"/>
  <c r="CK115" i="2"/>
  <c r="CK116" i="2"/>
  <c r="CK190" i="2"/>
  <c r="BU11" i="14"/>
  <c r="BV9" i="14"/>
  <c r="BV10" i="14"/>
  <c r="CL112" i="2"/>
  <c r="CL113" i="2"/>
  <c r="CL114" i="2"/>
  <c r="CL115" i="2"/>
  <c r="CL116" i="2"/>
  <c r="CL190" i="2"/>
  <c r="BV11" i="14"/>
  <c r="BW9" i="14"/>
  <c r="BW10" i="14"/>
  <c r="CM112" i="2"/>
  <c r="CM113" i="2"/>
  <c r="CM114" i="2"/>
  <c r="CM115" i="2"/>
  <c r="CM116" i="2"/>
  <c r="CM190" i="2"/>
  <c r="BW11" i="14"/>
  <c r="BX9" i="14"/>
  <c r="BX10" i="14"/>
  <c r="CN112" i="2"/>
  <c r="CN113" i="2"/>
  <c r="CN114" i="2"/>
  <c r="CN115" i="2"/>
  <c r="CN116" i="2"/>
  <c r="CN190" i="2"/>
  <c r="BX11" i="14"/>
  <c r="BY9" i="14"/>
  <c r="BY10" i="14"/>
  <c r="CO112" i="2"/>
  <c r="CO113" i="2"/>
  <c r="CO114" i="2"/>
  <c r="CO115" i="2"/>
  <c r="CO116" i="2"/>
  <c r="CO190" i="2"/>
  <c r="BY11" i="14"/>
  <c r="BZ9" i="14"/>
  <c r="BZ10" i="14"/>
  <c r="CP112" i="2"/>
  <c r="CP113" i="2"/>
  <c r="CP114" i="2"/>
  <c r="CP115" i="2"/>
  <c r="CP116" i="2"/>
  <c r="CP190" i="2"/>
  <c r="BZ11" i="14"/>
  <c r="CA9" i="14"/>
  <c r="CA10" i="14"/>
  <c r="CQ112" i="2"/>
  <c r="CQ113" i="2"/>
  <c r="CQ114" i="2"/>
  <c r="CQ115" i="2"/>
  <c r="CQ116" i="2"/>
  <c r="CQ190" i="2"/>
  <c r="CA11" i="14"/>
  <c r="CB9" i="14"/>
  <c r="CB10" i="14"/>
  <c r="CR112" i="2"/>
  <c r="CR113" i="2"/>
  <c r="CR114" i="2"/>
  <c r="CR115" i="2"/>
  <c r="CR116" i="2"/>
  <c r="CR190" i="2"/>
  <c r="CB11" i="14"/>
  <c r="CC9" i="14"/>
  <c r="CC10" i="14"/>
  <c r="CS112" i="2"/>
  <c r="CS113" i="2"/>
  <c r="CS114" i="2"/>
  <c r="CS115" i="2"/>
  <c r="CS116" i="2"/>
  <c r="CS190" i="2"/>
  <c r="CC11" i="14"/>
  <c r="CD9" i="14"/>
  <c r="CT112" i="2"/>
  <c r="CT113" i="2"/>
  <c r="CT114" i="2"/>
  <c r="CT115" i="2"/>
  <c r="CT116" i="2"/>
  <c r="CT190" i="2"/>
  <c r="CD11" i="14"/>
  <c r="CE9" i="14"/>
  <c r="CU112" i="2"/>
  <c r="CU113" i="2"/>
  <c r="CU114" i="2"/>
  <c r="CU115" i="2"/>
  <c r="CU116" i="2"/>
  <c r="CU190" i="2"/>
  <c r="CE11" i="14"/>
  <c r="CF9" i="14"/>
  <c r="CV112" i="2"/>
  <c r="CV113" i="2"/>
  <c r="CV114" i="2"/>
  <c r="CV115" i="2"/>
  <c r="CV116" i="2"/>
  <c r="CV190" i="2"/>
  <c r="CF11" i="14"/>
  <c r="CG9" i="14"/>
  <c r="CW112" i="2"/>
  <c r="CW113" i="2"/>
  <c r="CW114" i="2"/>
  <c r="CW115" i="2"/>
  <c r="CW116" i="2"/>
  <c r="CW190" i="2"/>
  <c r="CG11" i="14"/>
  <c r="CH9" i="14"/>
  <c r="CX112" i="2"/>
  <c r="CX113" i="2"/>
  <c r="CX114" i="2"/>
  <c r="CX115" i="2"/>
  <c r="CX116" i="2"/>
  <c r="CX190" i="2"/>
  <c r="CH11" i="14"/>
  <c r="CI9" i="14"/>
  <c r="CY112" i="2"/>
  <c r="CY113" i="2"/>
  <c r="CY114" i="2"/>
  <c r="CY115" i="2"/>
  <c r="CY116" i="2"/>
  <c r="CY190" i="2"/>
  <c r="CI11" i="14"/>
  <c r="CJ9" i="14"/>
  <c r="CZ112" i="2"/>
  <c r="CZ113" i="2"/>
  <c r="CZ114" i="2"/>
  <c r="CZ115" i="2"/>
  <c r="CZ116" i="2"/>
  <c r="CZ190" i="2"/>
  <c r="CJ11" i="14"/>
  <c r="CK9" i="14"/>
  <c r="DA112" i="2"/>
  <c r="DA113" i="2"/>
  <c r="DA114" i="2"/>
  <c r="DA115" i="2"/>
  <c r="DA116" i="2"/>
  <c r="DA190" i="2"/>
  <c r="CK11" i="14"/>
  <c r="CL9" i="14"/>
  <c r="DB112" i="2"/>
  <c r="DB113" i="2"/>
  <c r="DB114" i="2"/>
  <c r="DB115" i="2"/>
  <c r="DB116" i="2"/>
  <c r="DB190" i="2"/>
  <c r="CL11" i="14"/>
  <c r="CM9" i="14"/>
  <c r="DC112" i="2"/>
  <c r="DC113" i="2"/>
  <c r="DC114" i="2"/>
  <c r="DC115" i="2"/>
  <c r="DC116" i="2"/>
  <c r="DC190" i="2"/>
  <c r="CM11" i="14"/>
  <c r="CN9" i="14"/>
  <c r="DD112" i="2"/>
  <c r="DD113" i="2"/>
  <c r="DD114" i="2"/>
  <c r="DD115" i="2"/>
  <c r="DD116" i="2"/>
  <c r="DD190" i="2"/>
  <c r="CN11" i="14"/>
  <c r="CO9" i="14"/>
  <c r="DE112" i="2"/>
  <c r="DE113" i="2"/>
  <c r="DE114" i="2"/>
  <c r="DE115" i="2"/>
  <c r="DE116" i="2"/>
  <c r="DE190" i="2"/>
  <c r="CO11" i="14"/>
  <c r="CP9" i="14"/>
  <c r="DF112" i="2"/>
  <c r="DF113" i="2"/>
  <c r="DF114" i="2"/>
  <c r="DF115" i="2"/>
  <c r="DF116" i="2"/>
  <c r="DF190" i="2"/>
  <c r="CP11" i="14"/>
  <c r="CQ9" i="14"/>
  <c r="DG112" i="2"/>
  <c r="DG113" i="2"/>
  <c r="DG114" i="2"/>
  <c r="DG115" i="2"/>
  <c r="DG116" i="2"/>
  <c r="DG190" i="2"/>
  <c r="CQ11" i="14"/>
  <c r="CR9" i="14"/>
  <c r="DH112" i="2"/>
  <c r="DH113" i="2"/>
  <c r="DH114" i="2"/>
  <c r="DH115" i="2"/>
  <c r="DH116" i="2"/>
  <c r="DH190" i="2"/>
  <c r="CR11" i="14"/>
  <c r="CS9" i="14"/>
  <c r="CS27" i="14"/>
  <c r="DI112" i="2"/>
  <c r="DI113" i="2"/>
  <c r="DI114" i="2"/>
  <c r="DI115" i="2"/>
  <c r="DI116" i="2"/>
  <c r="DI190" i="2"/>
  <c r="CS11" i="14"/>
  <c r="CT9" i="14"/>
  <c r="CT27" i="14"/>
  <c r="CR27" i="14"/>
  <c r="CQ27" i="14"/>
  <c r="U19" i="2"/>
  <c r="U97" i="2"/>
  <c r="E23" i="14"/>
  <c r="F21" i="14"/>
  <c r="V19" i="2"/>
  <c r="V20" i="2"/>
  <c r="V97" i="2"/>
  <c r="F23" i="14"/>
  <c r="G21" i="14"/>
  <c r="W19" i="2"/>
  <c r="W20" i="2"/>
  <c r="W21" i="2"/>
  <c r="W97" i="2"/>
  <c r="G23" i="14"/>
  <c r="H21" i="14"/>
  <c r="X19" i="2"/>
  <c r="X20" i="2"/>
  <c r="X21" i="2"/>
  <c r="X22" i="2"/>
  <c r="X97" i="2"/>
  <c r="H23" i="14"/>
  <c r="I21"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H22" i="9"/>
  <c r="L27" i="14"/>
  <c r="K27" i="14"/>
  <c r="J27" i="14"/>
  <c r="G22" i="9"/>
  <c r="I27" i="14"/>
  <c r="F22" i="9"/>
  <c r="H27" i="14"/>
  <c r="G27" i="14"/>
  <c r="D18" i="14"/>
  <c r="E17" i="14"/>
  <c r="E18" i="14"/>
  <c r="E19" i="14"/>
  <c r="F17" i="14"/>
  <c r="F18" i="14"/>
  <c r="F19" i="14"/>
  <c r="G17" i="14"/>
  <c r="G18" i="14"/>
  <c r="G19" i="14"/>
  <c r="H17" i="14"/>
  <c r="H18" i="14"/>
  <c r="H19" i="14"/>
  <c r="I17" i="14"/>
  <c r="E22" i="9"/>
  <c r="U299" i="2"/>
  <c r="U377" i="2"/>
  <c r="F130" i="16"/>
  <c r="V299" i="2"/>
  <c r="V300" i="2"/>
  <c r="V377" i="2"/>
  <c r="G130" i="16"/>
  <c r="W299" i="2"/>
  <c r="W300" i="2"/>
  <c r="W301" i="2"/>
  <c r="W377" i="2"/>
  <c r="H130" i="16"/>
  <c r="X299" i="2"/>
  <c r="X300" i="2"/>
  <c r="X301" i="2"/>
  <c r="X302" i="2"/>
  <c r="X377" i="2"/>
  <c r="I130" i="16"/>
  <c r="C130" i="16"/>
  <c r="C30" i="16"/>
  <c r="C132" i="16"/>
  <c r="B139" i="16"/>
  <c r="H29" i="16"/>
  <c r="H32" i="16"/>
  <c r="F31" i="16"/>
  <c r="C6" i="22"/>
  <c r="G31" i="16"/>
  <c r="F27" i="14"/>
  <c r="I29" i="14"/>
  <c r="CJ4" i="11"/>
  <c r="R4" i="11"/>
  <c r="AX4" i="11"/>
  <c r="AO4" i="11"/>
  <c r="CK4" i="11"/>
  <c r="W4" i="11"/>
  <c r="AV4" i="11"/>
  <c r="AK4" i="11"/>
  <c r="AD4" i="11"/>
  <c r="AJ4" i="11"/>
  <c r="BE4" i="11"/>
  <c r="AW4" i="11"/>
  <c r="BL4" i="11"/>
  <c r="CG4" i="11"/>
  <c r="CO4" i="11"/>
  <c r="E27" i="14"/>
  <c r="BF4" i="11"/>
  <c r="AP4" i="11"/>
  <c r="J4" i="11"/>
  <c r="T4" i="11"/>
  <c r="CN4" i="11"/>
  <c r="U4" i="11"/>
  <c r="AN4" i="11"/>
  <c r="BI4" i="11"/>
  <c r="CP4" i="11"/>
  <c r="S4" i="11"/>
  <c r="BU4" i="11"/>
  <c r="BZ4" i="11"/>
  <c r="M4" i="11"/>
  <c r="Q4" i="11"/>
  <c r="CB4" i="11"/>
  <c r="AC4" i="11"/>
  <c r="V4" i="11"/>
  <c r="CM4" i="11"/>
  <c r="Z4" i="11"/>
  <c r="BY4" i="11"/>
  <c r="AE4" i="11"/>
  <c r="P4" i="11"/>
  <c r="CA4" i="11"/>
  <c r="H29" i="14"/>
  <c r="CI4" i="11"/>
  <c r="BH4" i="11"/>
  <c r="AB4" i="11"/>
  <c r="AY4" i="11"/>
  <c r="BO4" i="11"/>
  <c r="AG4" i="11"/>
  <c r="AH4" i="11"/>
  <c r="BC4" i="11"/>
  <c r="BQ4" i="11"/>
  <c r="BU19" i="2"/>
  <c r="BU299" i="2"/>
  <c r="BU20" i="2"/>
  <c r="BU300" i="2"/>
  <c r="BU21" i="2"/>
  <c r="BU301" i="2"/>
  <c r="BU22" i="2"/>
  <c r="BU302" i="2"/>
  <c r="BU23" i="2"/>
  <c r="BU303" i="2"/>
  <c r="AZ19" i="2"/>
  <c r="AZ299" i="2"/>
  <c r="AZ20" i="2"/>
  <c r="AZ300" i="2"/>
  <c r="AZ21" i="2"/>
  <c r="AZ301" i="2"/>
  <c r="AZ22" i="2"/>
  <c r="AZ302" i="2"/>
  <c r="AZ23" i="2"/>
  <c r="AZ303" i="2"/>
  <c r="EZ112" i="2"/>
  <c r="EZ19" i="2"/>
  <c r="EZ299" i="2"/>
  <c r="EZ113" i="2"/>
  <c r="EZ20" i="2"/>
  <c r="EZ300" i="2"/>
  <c r="EZ114" i="2"/>
  <c r="EZ21" i="2"/>
  <c r="EZ301" i="2"/>
  <c r="EZ115" i="2"/>
  <c r="EZ22" i="2"/>
  <c r="EZ302" i="2"/>
  <c r="EZ116" i="2"/>
  <c r="EZ23" i="2"/>
  <c r="EZ303" i="2"/>
  <c r="EG112" i="2"/>
  <c r="EG19" i="2"/>
  <c r="EG299" i="2"/>
  <c r="EG113" i="2"/>
  <c r="EG20" i="2"/>
  <c r="EG300" i="2"/>
  <c r="EG114" i="2"/>
  <c r="EG21" i="2"/>
  <c r="EG301" i="2"/>
  <c r="EG115" i="2"/>
  <c r="EG22" i="2"/>
  <c r="EG302" i="2"/>
  <c r="EG116" i="2"/>
  <c r="EG23" i="2"/>
  <c r="EG303" i="2"/>
  <c r="DN112" i="2"/>
  <c r="DN113" i="2"/>
  <c r="DN114" i="2"/>
  <c r="DN115" i="2"/>
  <c r="DN116" i="2"/>
  <c r="DN190" i="2"/>
  <c r="CW4" i="11"/>
  <c r="DM112" i="2"/>
  <c r="DM113" i="2"/>
  <c r="DM114" i="2"/>
  <c r="DM115" i="2"/>
  <c r="DM116" i="2"/>
  <c r="DM190" i="2"/>
  <c r="CV4" i="11"/>
  <c r="EB112" i="2"/>
  <c r="EB113" i="2"/>
  <c r="EB114" i="2"/>
  <c r="EB115" i="2"/>
  <c r="EB116" i="2"/>
  <c r="EB190" i="2"/>
  <c r="DK4" i="11"/>
  <c r="CT19" i="2"/>
  <c r="CT299" i="2"/>
  <c r="CT20" i="2"/>
  <c r="CT300" i="2"/>
  <c r="CT21" i="2"/>
  <c r="CT301" i="2"/>
  <c r="CT22" i="2"/>
  <c r="CT302" i="2"/>
  <c r="CT23" i="2"/>
  <c r="CT303" i="2"/>
  <c r="ET112" i="2"/>
  <c r="ET19" i="2"/>
  <c r="ET299" i="2"/>
  <c r="ET113" i="2"/>
  <c r="ET20" i="2"/>
  <c r="ET300" i="2"/>
  <c r="ET114" i="2"/>
  <c r="ET21" i="2"/>
  <c r="ET301" i="2"/>
  <c r="ET115" i="2"/>
  <c r="ET22" i="2"/>
  <c r="ET302" i="2"/>
  <c r="ET116" i="2"/>
  <c r="ET23" i="2"/>
  <c r="ET303" i="2"/>
  <c r="DJ112" i="2"/>
  <c r="DJ113" i="2"/>
  <c r="DJ114" i="2"/>
  <c r="DJ115" i="2"/>
  <c r="DJ116" i="2"/>
  <c r="DJ190" i="2"/>
  <c r="CS4" i="11"/>
  <c r="CT11" i="14"/>
  <c r="CA19" i="2"/>
  <c r="CA299" i="2"/>
  <c r="CA20" i="2"/>
  <c r="CA300" i="2"/>
  <c r="CA21" i="2"/>
  <c r="CA301" i="2"/>
  <c r="CA22" i="2"/>
  <c r="CA302" i="2"/>
  <c r="CA23" i="2"/>
  <c r="CA303" i="2"/>
  <c r="BD19" i="2"/>
  <c r="BD299" i="2"/>
  <c r="BD20" i="2"/>
  <c r="BD300" i="2"/>
  <c r="BD21" i="2"/>
  <c r="BD301" i="2"/>
  <c r="BD22" i="2"/>
  <c r="BD302" i="2"/>
  <c r="BD23" i="2"/>
  <c r="BD303" i="2"/>
  <c r="CB19" i="2"/>
  <c r="CB299" i="2"/>
  <c r="CB20" i="2"/>
  <c r="CB300" i="2"/>
  <c r="CB21" i="2"/>
  <c r="CB301" i="2"/>
  <c r="CB22" i="2"/>
  <c r="CB302" i="2"/>
  <c r="CB23" i="2"/>
  <c r="CB303" i="2"/>
  <c r="L4" i="11"/>
  <c r="CW19" i="2"/>
  <c r="CW299" i="2"/>
  <c r="CW20" i="2"/>
  <c r="CW300" i="2"/>
  <c r="CW21" i="2"/>
  <c r="CW301" i="2"/>
  <c r="CW22" i="2"/>
  <c r="CW302" i="2"/>
  <c r="CW23" i="2"/>
  <c r="CW303" i="2"/>
  <c r="DN19" i="2"/>
  <c r="DN299" i="2"/>
  <c r="DN20" i="2"/>
  <c r="DN300" i="2"/>
  <c r="DN21" i="2"/>
  <c r="DN301" i="2"/>
  <c r="DN22" i="2"/>
  <c r="DN302" i="2"/>
  <c r="DN23" i="2"/>
  <c r="DN303" i="2"/>
  <c r="AE19" i="2"/>
  <c r="AE299" i="2"/>
  <c r="AE20" i="2"/>
  <c r="AE300" i="2"/>
  <c r="AE21" i="2"/>
  <c r="AE301" i="2"/>
  <c r="AE22" i="2"/>
  <c r="AE302" i="2"/>
  <c r="AE23" i="2"/>
  <c r="AE303" i="2"/>
  <c r="CJ19" i="2"/>
  <c r="CJ299" i="2"/>
  <c r="CJ20" i="2"/>
  <c r="CJ300" i="2"/>
  <c r="CJ21" i="2"/>
  <c r="CJ301" i="2"/>
  <c r="CJ22" i="2"/>
  <c r="CJ302" i="2"/>
  <c r="CJ23" i="2"/>
  <c r="CJ303" i="2"/>
  <c r="EO112" i="2"/>
  <c r="EO19" i="2"/>
  <c r="EO299" i="2"/>
  <c r="EO113" i="2"/>
  <c r="EO20" i="2"/>
  <c r="EO300" i="2"/>
  <c r="EO114" i="2"/>
  <c r="EO21" i="2"/>
  <c r="EO301" i="2"/>
  <c r="EO115" i="2"/>
  <c r="EO22" i="2"/>
  <c r="EO302" i="2"/>
  <c r="EO116" i="2"/>
  <c r="EO23" i="2"/>
  <c r="EO303" i="2"/>
  <c r="Z19" i="2"/>
  <c r="Z299" i="2"/>
  <c r="Z20" i="2"/>
  <c r="Z300" i="2"/>
  <c r="Z21" i="2"/>
  <c r="Z301" i="2"/>
  <c r="Z22" i="2"/>
  <c r="Z302" i="2"/>
  <c r="Z23" i="2"/>
  <c r="Z303" i="2"/>
  <c r="DK112" i="2"/>
  <c r="DK19" i="2"/>
  <c r="DK299" i="2"/>
  <c r="DK113" i="2"/>
  <c r="DK20" i="2"/>
  <c r="DK300" i="2"/>
  <c r="DK114" i="2"/>
  <c r="DK21" i="2"/>
  <c r="DK301" i="2"/>
  <c r="DK115" i="2"/>
  <c r="DK22" i="2"/>
  <c r="DK302" i="2"/>
  <c r="DK116" i="2"/>
  <c r="DK23" i="2"/>
  <c r="DK303" i="2"/>
  <c r="F4" i="11"/>
  <c r="F6" i="11"/>
  <c r="ES112" i="2"/>
  <c r="ES19" i="2"/>
  <c r="ES299" i="2"/>
  <c r="ES113" i="2"/>
  <c r="ES20" i="2"/>
  <c r="ES300" i="2"/>
  <c r="ES114" i="2"/>
  <c r="ES21" i="2"/>
  <c r="ES301" i="2"/>
  <c r="ES115" i="2"/>
  <c r="ES22" i="2"/>
  <c r="ES302" i="2"/>
  <c r="ES116" i="2"/>
  <c r="ES23" i="2"/>
  <c r="ES303" i="2"/>
  <c r="EC112" i="2"/>
  <c r="EC113" i="2"/>
  <c r="EC114" i="2"/>
  <c r="EC115" i="2"/>
  <c r="EC116" i="2"/>
  <c r="EC190" i="2"/>
  <c r="DL4" i="11"/>
  <c r="DU112" i="2"/>
  <c r="DU113" i="2"/>
  <c r="DU114" i="2"/>
  <c r="DU115" i="2"/>
  <c r="DU116" i="2"/>
  <c r="DU190" i="2"/>
  <c r="DD4" i="11"/>
  <c r="BV4" i="11"/>
  <c r="EJ112" i="2"/>
  <c r="EJ19" i="2"/>
  <c r="EJ299" i="2"/>
  <c r="EJ113" i="2"/>
  <c r="EJ20" i="2"/>
  <c r="EJ300" i="2"/>
  <c r="EJ114" i="2"/>
  <c r="EJ21" i="2"/>
  <c r="EJ301" i="2"/>
  <c r="EJ115" i="2"/>
  <c r="EJ22" i="2"/>
  <c r="EJ302" i="2"/>
  <c r="EJ116" i="2"/>
  <c r="EJ23" i="2"/>
  <c r="EJ303" i="2"/>
  <c r="DG19" i="2"/>
  <c r="DG299" i="2"/>
  <c r="DG20" i="2"/>
  <c r="DG300" i="2"/>
  <c r="DG21" i="2"/>
  <c r="DG301" i="2"/>
  <c r="DG22" i="2"/>
  <c r="DG302" i="2"/>
  <c r="DG23" i="2"/>
  <c r="DG303" i="2"/>
  <c r="BG4" i="11"/>
  <c r="EO190" i="2"/>
  <c r="DX4" i="11"/>
  <c r="DW112" i="2"/>
  <c r="DW19" i="2"/>
  <c r="DW299" i="2"/>
  <c r="DW113" i="2"/>
  <c r="DW20" i="2"/>
  <c r="DW300" i="2"/>
  <c r="DW114" i="2"/>
  <c r="DW21" i="2"/>
  <c r="DW301" i="2"/>
  <c r="DW115" i="2"/>
  <c r="DW22" i="2"/>
  <c r="DW302" i="2"/>
  <c r="DW116" i="2"/>
  <c r="DW23" i="2"/>
  <c r="DW303" i="2"/>
  <c r="DV112" i="2"/>
  <c r="DV19" i="2"/>
  <c r="DV299" i="2"/>
  <c r="DV113" i="2"/>
  <c r="DV20" i="2"/>
  <c r="DV300" i="2"/>
  <c r="DV114" i="2"/>
  <c r="DV21" i="2"/>
  <c r="DV301" i="2"/>
  <c r="DV115" i="2"/>
  <c r="DV22" i="2"/>
  <c r="DV302" i="2"/>
  <c r="DV116" i="2"/>
  <c r="DV23" i="2"/>
  <c r="DV303" i="2"/>
  <c r="AR19" i="2"/>
  <c r="AR299" i="2"/>
  <c r="AR20" i="2"/>
  <c r="AR300" i="2"/>
  <c r="AR21" i="2"/>
  <c r="AR301" i="2"/>
  <c r="AR22" i="2"/>
  <c r="AR302" i="2"/>
  <c r="AR23" i="2"/>
  <c r="AR303" i="2"/>
  <c r="BK4" i="11"/>
  <c r="CD4" i="11"/>
  <c r="AQ19" i="2"/>
  <c r="AQ299" i="2"/>
  <c r="AQ20" i="2"/>
  <c r="AQ300" i="2"/>
  <c r="AQ21" i="2"/>
  <c r="AQ301" i="2"/>
  <c r="AQ22" i="2"/>
  <c r="AQ302" i="2"/>
  <c r="AQ23" i="2"/>
  <c r="AQ303" i="2"/>
  <c r="AN19" i="2"/>
  <c r="AN299" i="2"/>
  <c r="AN20" i="2"/>
  <c r="AN300" i="2"/>
  <c r="AN21" i="2"/>
  <c r="AN301" i="2"/>
  <c r="AN22" i="2"/>
  <c r="AN302" i="2"/>
  <c r="AN23" i="2"/>
  <c r="AN303" i="2"/>
  <c r="DP112" i="2"/>
  <c r="DP19" i="2"/>
  <c r="DP299" i="2"/>
  <c r="DP113" i="2"/>
  <c r="DP20" i="2"/>
  <c r="DP300" i="2"/>
  <c r="DP114" i="2"/>
  <c r="DP21" i="2"/>
  <c r="DP301" i="2"/>
  <c r="DP115" i="2"/>
  <c r="DP22" i="2"/>
  <c r="DP302" i="2"/>
  <c r="DP116" i="2"/>
  <c r="DP23" i="2"/>
  <c r="DP303" i="2"/>
  <c r="AF19" i="2"/>
  <c r="AF299" i="2"/>
  <c r="AF20" i="2"/>
  <c r="AF300" i="2"/>
  <c r="AF21" i="2"/>
  <c r="AF301" i="2"/>
  <c r="AF22" i="2"/>
  <c r="AF302" i="2"/>
  <c r="AF23" i="2"/>
  <c r="AF303" i="2"/>
  <c r="DR112" i="2"/>
  <c r="DR113" i="2"/>
  <c r="DR114" i="2"/>
  <c r="DR115" i="2"/>
  <c r="DR116" i="2"/>
  <c r="DR190" i="2"/>
  <c r="DA4" i="11"/>
  <c r="DP190" i="2"/>
  <c r="CY4" i="11"/>
  <c r="O4" i="11"/>
  <c r="BQ19" i="2"/>
  <c r="BQ299" i="2"/>
  <c r="BQ20" i="2"/>
  <c r="BQ300" i="2"/>
  <c r="BQ21" i="2"/>
  <c r="BQ301" i="2"/>
  <c r="BQ22" i="2"/>
  <c r="BQ302" i="2"/>
  <c r="BQ23" i="2"/>
  <c r="BQ303" i="2"/>
  <c r="EF112" i="2"/>
  <c r="EF19" i="2"/>
  <c r="EF299" i="2"/>
  <c r="EF113" i="2"/>
  <c r="EF20" i="2"/>
  <c r="EF300" i="2"/>
  <c r="EF114" i="2"/>
  <c r="EF21" i="2"/>
  <c r="EF301" i="2"/>
  <c r="EF115" i="2"/>
  <c r="EF22" i="2"/>
  <c r="EF302" i="2"/>
  <c r="EF116" i="2"/>
  <c r="EF23" i="2"/>
  <c r="EF303" i="2"/>
  <c r="CF4" i="11"/>
  <c r="AR4" i="11"/>
  <c r="CR4" i="11"/>
  <c r="G29" i="14"/>
  <c r="EF190" i="2"/>
  <c r="DO4" i="11"/>
  <c r="DM19" i="2"/>
  <c r="DM299" i="2"/>
  <c r="DM20" i="2"/>
  <c r="DM300" i="2"/>
  <c r="DM21" i="2"/>
  <c r="DM301" i="2"/>
  <c r="DM22" i="2"/>
  <c r="DM302" i="2"/>
  <c r="DM23" i="2"/>
  <c r="DM303" i="2"/>
  <c r="BJ4" i="11"/>
  <c r="DR19" i="2"/>
  <c r="DR299" i="2"/>
  <c r="DR20" i="2"/>
  <c r="DR300" i="2"/>
  <c r="DR21" i="2"/>
  <c r="DR301" i="2"/>
  <c r="DR22" i="2"/>
  <c r="DR302" i="2"/>
  <c r="DR23" i="2"/>
  <c r="DR303" i="2"/>
  <c r="ES190" i="2"/>
  <c r="EB4" i="11"/>
  <c r="AG19" i="2"/>
  <c r="AG299" i="2"/>
  <c r="AG20" i="2"/>
  <c r="AG300" i="2"/>
  <c r="AG21" i="2"/>
  <c r="AG301" i="2"/>
  <c r="AG22" i="2"/>
  <c r="AG302" i="2"/>
  <c r="AG23" i="2"/>
  <c r="AG303" i="2"/>
  <c r="BK19" i="2"/>
  <c r="BK299" i="2"/>
  <c r="BK20" i="2"/>
  <c r="BK300" i="2"/>
  <c r="BK21" i="2"/>
  <c r="BK301" i="2"/>
  <c r="BK22" i="2"/>
  <c r="BK302" i="2"/>
  <c r="BK23" i="2"/>
  <c r="BK303" i="2"/>
  <c r="ET190" i="2"/>
  <c r="EC4" i="11"/>
  <c r="EX112" i="2"/>
  <c r="EX19" i="2"/>
  <c r="EX299" i="2"/>
  <c r="EX113" i="2"/>
  <c r="EX20" i="2"/>
  <c r="EX300" i="2"/>
  <c r="EX114" i="2"/>
  <c r="EX21" i="2"/>
  <c r="EX301" i="2"/>
  <c r="EX115" i="2"/>
  <c r="EX22" i="2"/>
  <c r="EX302" i="2"/>
  <c r="EX116" i="2"/>
  <c r="EX23" i="2"/>
  <c r="EX303" i="2"/>
  <c r="AT19" i="2"/>
  <c r="AT299" i="2"/>
  <c r="AT20" i="2"/>
  <c r="AT300" i="2"/>
  <c r="AT21" i="2"/>
  <c r="AT301" i="2"/>
  <c r="AT22" i="2"/>
  <c r="AT302" i="2"/>
  <c r="AT23" i="2"/>
  <c r="AT303" i="2"/>
  <c r="BS19" i="2"/>
  <c r="BS299" i="2"/>
  <c r="BS20" i="2"/>
  <c r="BS300" i="2"/>
  <c r="BS21" i="2"/>
  <c r="BS301" i="2"/>
  <c r="BS22" i="2"/>
  <c r="BS302" i="2"/>
  <c r="BS23" i="2"/>
  <c r="BS303" i="2"/>
  <c r="AL4" i="11"/>
  <c r="CS19" i="2"/>
  <c r="CS299" i="2"/>
  <c r="CS20" i="2"/>
  <c r="CS300" i="2"/>
  <c r="CS21" i="2"/>
  <c r="CS301" i="2"/>
  <c r="CS22" i="2"/>
  <c r="CS302" i="2"/>
  <c r="CS23" i="2"/>
  <c r="CS303" i="2"/>
  <c r="DW190" i="2"/>
  <c r="DF4" i="11"/>
  <c r="BB19" i="2"/>
  <c r="BB299" i="2"/>
  <c r="BB20" i="2"/>
  <c r="BB300" i="2"/>
  <c r="BB21" i="2"/>
  <c r="BB301" i="2"/>
  <c r="BB22" i="2"/>
  <c r="BB302" i="2"/>
  <c r="BB23" i="2"/>
  <c r="BB303" i="2"/>
  <c r="AW19" i="2"/>
  <c r="AW299" i="2"/>
  <c r="AW20" i="2"/>
  <c r="AW300" i="2"/>
  <c r="AW21" i="2"/>
  <c r="AW301" i="2"/>
  <c r="AW22" i="2"/>
  <c r="AW302" i="2"/>
  <c r="AW23" i="2"/>
  <c r="AW303" i="2"/>
  <c r="BP4" i="11"/>
  <c r="BX4" i="11"/>
  <c r="BN4" i="11"/>
  <c r="FB112" i="2"/>
  <c r="FB19" i="2"/>
  <c r="FB299" i="2"/>
  <c r="FB113" i="2"/>
  <c r="FB20" i="2"/>
  <c r="FB300" i="2"/>
  <c r="FB114" i="2"/>
  <c r="FB21" i="2"/>
  <c r="FB301" i="2"/>
  <c r="FB115" i="2"/>
  <c r="FB22" i="2"/>
  <c r="FB302" i="2"/>
  <c r="FB116" i="2"/>
  <c r="FB23" i="2"/>
  <c r="FB303" i="2"/>
  <c r="AS19" i="2"/>
  <c r="AS299" i="2"/>
  <c r="AS20" i="2"/>
  <c r="AS300" i="2"/>
  <c r="AS21" i="2"/>
  <c r="AS301" i="2"/>
  <c r="AS22" i="2"/>
  <c r="AS302" i="2"/>
  <c r="AS23" i="2"/>
  <c r="AS303" i="2"/>
  <c r="BI19" i="2"/>
  <c r="BI299" i="2"/>
  <c r="BI20" i="2"/>
  <c r="BI300" i="2"/>
  <c r="BI21" i="2"/>
  <c r="BI301" i="2"/>
  <c r="BI22" i="2"/>
  <c r="BI302" i="2"/>
  <c r="BI23" i="2"/>
  <c r="BI303" i="2"/>
  <c r="I4" i="11"/>
  <c r="DK190" i="2"/>
  <c r="CT4" i="11"/>
  <c r="EJ190" i="2"/>
  <c r="DS4" i="11"/>
  <c r="EG190" i="2"/>
  <c r="DP4" i="11"/>
  <c r="AS4" i="11"/>
  <c r="AP19" i="2"/>
  <c r="AP299" i="2"/>
  <c r="AP20" i="2"/>
  <c r="AP300" i="2"/>
  <c r="AP21" i="2"/>
  <c r="AP301" i="2"/>
  <c r="AP22" i="2"/>
  <c r="AP302" i="2"/>
  <c r="AP23" i="2"/>
  <c r="AP303" i="2"/>
  <c r="CQ4" i="11"/>
  <c r="BV19" i="2"/>
  <c r="BV299" i="2"/>
  <c r="BV20" i="2"/>
  <c r="BV300" i="2"/>
  <c r="BV21" i="2"/>
  <c r="BV301" i="2"/>
  <c r="BV22" i="2"/>
  <c r="BV302" i="2"/>
  <c r="BV23" i="2"/>
  <c r="BV303" i="2"/>
  <c r="DY112" i="2"/>
  <c r="DY113" i="2"/>
  <c r="DY114" i="2"/>
  <c r="DY115" i="2"/>
  <c r="DY116" i="2"/>
  <c r="DY190" i="2"/>
  <c r="DH4" i="11"/>
  <c r="EW112" i="2"/>
  <c r="EW113" i="2"/>
  <c r="EW114" i="2"/>
  <c r="EW115" i="2"/>
  <c r="EW116" i="2"/>
  <c r="EW190" i="2"/>
  <c r="EF4" i="11"/>
  <c r="EA112" i="2"/>
  <c r="EA19" i="2"/>
  <c r="EA299" i="2"/>
  <c r="EA113" i="2"/>
  <c r="EA20" i="2"/>
  <c r="EA300" i="2"/>
  <c r="EA114" i="2"/>
  <c r="EA21" i="2"/>
  <c r="EA301" i="2"/>
  <c r="EA115" i="2"/>
  <c r="EA22" i="2"/>
  <c r="EA302" i="2"/>
  <c r="EA116" i="2"/>
  <c r="EA23" i="2"/>
  <c r="EA303" i="2"/>
  <c r="FA112" i="2"/>
  <c r="FA113" i="2"/>
  <c r="FA114" i="2"/>
  <c r="FA115" i="2"/>
  <c r="FA116" i="2"/>
  <c r="FA190" i="2"/>
  <c r="EJ4" i="11"/>
  <c r="BA4" i="11"/>
  <c r="DV190" i="2"/>
  <c r="DE4" i="11"/>
  <c r="AC19" i="2"/>
  <c r="AC299" i="2"/>
  <c r="AC20" i="2"/>
  <c r="AC300" i="2"/>
  <c r="AC21" i="2"/>
  <c r="AC301" i="2"/>
  <c r="AC22" i="2"/>
  <c r="AC302" i="2"/>
  <c r="AC23" i="2"/>
  <c r="AC303" i="2"/>
  <c r="BX19" i="2"/>
  <c r="BX299" i="2"/>
  <c r="BX20" i="2"/>
  <c r="BX300" i="2"/>
  <c r="BX21" i="2"/>
  <c r="BX301" i="2"/>
  <c r="BX22" i="2"/>
  <c r="BX302" i="2"/>
  <c r="BX23" i="2"/>
  <c r="BX303" i="2"/>
  <c r="AM4" i="11"/>
  <c r="CL19" i="2"/>
  <c r="CL299" i="2"/>
  <c r="CL20" i="2"/>
  <c r="CL300" i="2"/>
  <c r="CL21" i="2"/>
  <c r="CL301" i="2"/>
  <c r="CL22" i="2"/>
  <c r="CL302" i="2"/>
  <c r="CL23" i="2"/>
  <c r="CL303" i="2"/>
  <c r="CM19" i="2"/>
  <c r="CM299" i="2"/>
  <c r="CM20" i="2"/>
  <c r="CM300" i="2"/>
  <c r="CM21" i="2"/>
  <c r="CM301" i="2"/>
  <c r="CM22" i="2"/>
  <c r="CM302" i="2"/>
  <c r="CM23" i="2"/>
  <c r="CM303" i="2"/>
  <c r="X4" i="11"/>
  <c r="BH19" i="2"/>
  <c r="BH299" i="2"/>
  <c r="BH20" i="2"/>
  <c r="BH300" i="2"/>
  <c r="BH21" i="2"/>
  <c r="BH301" i="2"/>
  <c r="BH22" i="2"/>
  <c r="BH302" i="2"/>
  <c r="BH23" i="2"/>
  <c r="BH303" i="2"/>
  <c r="BP19" i="2"/>
  <c r="BP299" i="2"/>
  <c r="BP20" i="2"/>
  <c r="BP300" i="2"/>
  <c r="BP21" i="2"/>
  <c r="BP301" i="2"/>
  <c r="BP22" i="2"/>
  <c r="BP302" i="2"/>
  <c r="BP23" i="2"/>
  <c r="BP303" i="2"/>
  <c r="DX112" i="2"/>
  <c r="DX113" i="2"/>
  <c r="DX114" i="2"/>
  <c r="DX115" i="2"/>
  <c r="DX116" i="2"/>
  <c r="DX190" i="2"/>
  <c r="DG4" i="11"/>
  <c r="BM4" i="11"/>
  <c r="AI4" i="11"/>
  <c r="EZ190" i="2"/>
  <c r="EI4" i="11"/>
  <c r="CI19" i="2"/>
  <c r="CI299" i="2"/>
  <c r="CI20" i="2"/>
  <c r="CI300" i="2"/>
  <c r="CI21" i="2"/>
  <c r="CI301" i="2"/>
  <c r="CI22" i="2"/>
  <c r="CI302" i="2"/>
  <c r="CI23" i="2"/>
  <c r="CI303" i="2"/>
  <c r="H4" i="11"/>
  <c r="H6" i="11"/>
  <c r="I19" i="14"/>
  <c r="EU112" i="2"/>
  <c r="EU113" i="2"/>
  <c r="EU114" i="2"/>
  <c r="EU115" i="2"/>
  <c r="EU116" i="2"/>
  <c r="EU190" i="2"/>
  <c r="ED4" i="11"/>
  <c r="F7" i="11"/>
  <c r="AH19" i="2"/>
  <c r="AH299" i="2"/>
  <c r="AH20" i="2"/>
  <c r="AH300" i="2"/>
  <c r="AH21" i="2"/>
  <c r="AH301" i="2"/>
  <c r="AH22" i="2"/>
  <c r="AH302" i="2"/>
  <c r="AH23" i="2"/>
  <c r="AH303" i="2"/>
  <c r="BE19" i="2"/>
  <c r="BE299" i="2"/>
  <c r="BE20" i="2"/>
  <c r="BE300" i="2"/>
  <c r="BE21" i="2"/>
  <c r="BE301" i="2"/>
  <c r="BE22" i="2"/>
  <c r="BE302" i="2"/>
  <c r="BE23" i="2"/>
  <c r="BE303" i="2"/>
  <c r="CQ19" i="2"/>
  <c r="CQ299" i="2"/>
  <c r="CQ20" i="2"/>
  <c r="CQ300" i="2"/>
  <c r="CQ21" i="2"/>
  <c r="CQ301" i="2"/>
  <c r="CQ22" i="2"/>
  <c r="CQ302" i="2"/>
  <c r="CQ23" i="2"/>
  <c r="CQ303" i="2"/>
  <c r="G4" i="11"/>
  <c r="G6" i="11"/>
  <c r="CE4" i="11"/>
  <c r="AL19" i="2"/>
  <c r="AL299" i="2"/>
  <c r="AL20" i="2"/>
  <c r="AL300" i="2"/>
  <c r="AL21" i="2"/>
  <c r="AL301" i="2"/>
  <c r="AL22" i="2"/>
  <c r="AL302" i="2"/>
  <c r="AL23" i="2"/>
  <c r="AL303" i="2"/>
  <c r="Y19" i="2"/>
  <c r="Y299" i="2"/>
  <c r="Y20" i="2"/>
  <c r="Y300" i="2"/>
  <c r="Y21" i="2"/>
  <c r="Y301" i="2"/>
  <c r="Y22" i="2"/>
  <c r="Y302" i="2"/>
  <c r="Y23" i="2"/>
  <c r="Y303" i="2"/>
  <c r="Y377" i="2"/>
  <c r="D7" i="11"/>
  <c r="BW4" i="11"/>
  <c r="AU4" i="11"/>
  <c r="BD4" i="11"/>
  <c r="CH4" i="11"/>
  <c r="G7" i="11"/>
  <c r="AF4" i="11"/>
  <c r="AZ4" i="11"/>
  <c r="EB19" i="2"/>
  <c r="EB299" i="2"/>
  <c r="EB20" i="2"/>
  <c r="EB300" i="2"/>
  <c r="EB21" i="2"/>
  <c r="EB301" i="2"/>
  <c r="EB22" i="2"/>
  <c r="EB302" i="2"/>
  <c r="EB23" i="2"/>
  <c r="EB303" i="2"/>
  <c r="BR4" i="11"/>
  <c r="AQ4" i="11"/>
  <c r="K4" i="11"/>
  <c r="AA4" i="11"/>
  <c r="BB4" i="11"/>
  <c r="N4" i="11"/>
  <c r="BS4" i="11"/>
  <c r="CF19" i="2"/>
  <c r="CF299" i="2"/>
  <c r="CF20" i="2"/>
  <c r="CF300" i="2"/>
  <c r="CF21" i="2"/>
  <c r="CF301" i="2"/>
  <c r="CF22" i="2"/>
  <c r="CF302" i="2"/>
  <c r="CF23" i="2"/>
  <c r="CF303" i="2"/>
  <c r="Y4" i="11"/>
  <c r="CD19" i="2"/>
  <c r="CD299" i="2"/>
  <c r="CD20" i="2"/>
  <c r="CD300" i="2"/>
  <c r="CD21" i="2"/>
  <c r="CD301" i="2"/>
  <c r="CD22" i="2"/>
  <c r="CD302" i="2"/>
  <c r="CD23" i="2"/>
  <c r="CD303" i="2"/>
  <c r="D4" i="11"/>
  <c r="D6" i="11"/>
  <c r="S190" i="2"/>
  <c r="DL112" i="2"/>
  <c r="DL113" i="2"/>
  <c r="DL114" i="2"/>
  <c r="DL115" i="2"/>
  <c r="DL116" i="2"/>
  <c r="DL190" i="2"/>
  <c r="DO112" i="2"/>
  <c r="DO113" i="2"/>
  <c r="DO114" i="2"/>
  <c r="DO115" i="2"/>
  <c r="DO116" i="2"/>
  <c r="DO190" i="2"/>
  <c r="DQ112" i="2"/>
  <c r="DQ113" i="2"/>
  <c r="DQ114" i="2"/>
  <c r="DQ115" i="2"/>
  <c r="DQ116" i="2"/>
  <c r="DQ190" i="2"/>
  <c r="DS112" i="2"/>
  <c r="DS113" i="2"/>
  <c r="DS114" i="2"/>
  <c r="DS115" i="2"/>
  <c r="DS116" i="2"/>
  <c r="DS190" i="2"/>
  <c r="DT112" i="2"/>
  <c r="DT113" i="2"/>
  <c r="DT114" i="2"/>
  <c r="DT115" i="2"/>
  <c r="DT116" i="2"/>
  <c r="DT190" i="2"/>
  <c r="DZ112" i="2"/>
  <c r="DZ113" i="2"/>
  <c r="DZ114" i="2"/>
  <c r="DZ115" i="2"/>
  <c r="DZ116" i="2"/>
  <c r="DZ190" i="2"/>
  <c r="EA190" i="2"/>
  <c r="ED112" i="2"/>
  <c r="ED113" i="2"/>
  <c r="ED114" i="2"/>
  <c r="ED115" i="2"/>
  <c r="ED116" i="2"/>
  <c r="ED190" i="2"/>
  <c r="EE112" i="2"/>
  <c r="EE113" i="2"/>
  <c r="EE114" i="2"/>
  <c r="EE115" i="2"/>
  <c r="EE116" i="2"/>
  <c r="EE190" i="2"/>
  <c r="EH112" i="2"/>
  <c r="EH113" i="2"/>
  <c r="EH114" i="2"/>
  <c r="EH115" i="2"/>
  <c r="EH116" i="2"/>
  <c r="EH190" i="2"/>
  <c r="EI112" i="2"/>
  <c r="EI113" i="2"/>
  <c r="EI114" i="2"/>
  <c r="EI115" i="2"/>
  <c r="EI116" i="2"/>
  <c r="EI190" i="2"/>
  <c r="EK112" i="2"/>
  <c r="EK113" i="2"/>
  <c r="EK114" i="2"/>
  <c r="EK115" i="2"/>
  <c r="EK116" i="2"/>
  <c r="EK190" i="2"/>
  <c r="EL112" i="2"/>
  <c r="EL113" i="2"/>
  <c r="EL114" i="2"/>
  <c r="EL115" i="2"/>
  <c r="EL116" i="2"/>
  <c r="EL190" i="2"/>
  <c r="EM112" i="2"/>
  <c r="EM113" i="2"/>
  <c r="EM114" i="2"/>
  <c r="EM115" i="2"/>
  <c r="EM116" i="2"/>
  <c r="EM190" i="2"/>
  <c r="EN112" i="2"/>
  <c r="EN113" i="2"/>
  <c r="EN114" i="2"/>
  <c r="EN115" i="2"/>
  <c r="EN116" i="2"/>
  <c r="EN190" i="2"/>
  <c r="EP112" i="2"/>
  <c r="EP113" i="2"/>
  <c r="EP114" i="2"/>
  <c r="EP115" i="2"/>
  <c r="EP116" i="2"/>
  <c r="EP190" i="2"/>
  <c r="EQ112" i="2"/>
  <c r="EQ113" i="2"/>
  <c r="EQ114" i="2"/>
  <c r="EQ115" i="2"/>
  <c r="EQ116" i="2"/>
  <c r="EQ190" i="2"/>
  <c r="ER112" i="2"/>
  <c r="ER113" i="2"/>
  <c r="ER114" i="2"/>
  <c r="ER115" i="2"/>
  <c r="ER116" i="2"/>
  <c r="ER190" i="2"/>
  <c r="EV112" i="2"/>
  <c r="EV113" i="2"/>
  <c r="EV114" i="2"/>
  <c r="EV115" i="2"/>
  <c r="EV116" i="2"/>
  <c r="EV190" i="2"/>
  <c r="EX190" i="2"/>
  <c r="EY112" i="2"/>
  <c r="EY113" i="2"/>
  <c r="EY114" i="2"/>
  <c r="EY115" i="2"/>
  <c r="EY116" i="2"/>
  <c r="EY190" i="2"/>
  <c r="FB190" i="2"/>
  <c r="T191" i="2"/>
  <c r="E191" i="2"/>
  <c r="AT4" i="11"/>
  <c r="CK19" i="2"/>
  <c r="CK299" i="2"/>
  <c r="CK20" i="2"/>
  <c r="CK300" i="2"/>
  <c r="CK21" i="2"/>
  <c r="CK301" i="2"/>
  <c r="CK22" i="2"/>
  <c r="CK302" i="2"/>
  <c r="CK23" i="2"/>
  <c r="CK303" i="2"/>
  <c r="CL4" i="11"/>
  <c r="DJ19" i="2"/>
  <c r="DJ299" i="2"/>
  <c r="DJ20" i="2"/>
  <c r="DJ300" i="2"/>
  <c r="DJ21" i="2"/>
  <c r="DJ301" i="2"/>
  <c r="DJ22" i="2"/>
  <c r="DJ302" i="2"/>
  <c r="DJ23" i="2"/>
  <c r="DJ303" i="2"/>
  <c r="CC4" i="11"/>
  <c r="E4" i="11"/>
  <c r="E6" i="11"/>
  <c r="BT4" i="11"/>
  <c r="EU19" i="2"/>
  <c r="EU299" i="2"/>
  <c r="EU20" i="2"/>
  <c r="EU300" i="2"/>
  <c r="EU21" i="2"/>
  <c r="EU301" i="2"/>
  <c r="EU22" i="2"/>
  <c r="EU302" i="2"/>
  <c r="EU23" i="2"/>
  <c r="EU303" i="2"/>
  <c r="E7" i="11"/>
  <c r="AI19" i="2"/>
  <c r="AI299" i="2"/>
  <c r="AI20" i="2"/>
  <c r="AI300" i="2"/>
  <c r="AI21" i="2"/>
  <c r="AI301" i="2"/>
  <c r="AI22" i="2"/>
  <c r="AI302" i="2"/>
  <c r="AI23" i="2"/>
  <c r="AI303" i="2"/>
  <c r="CN19" i="2"/>
  <c r="CN299" i="2"/>
  <c r="CN20" i="2"/>
  <c r="CN300" i="2"/>
  <c r="CN21" i="2"/>
  <c r="CN301" i="2"/>
  <c r="CN22" i="2"/>
  <c r="CN302" i="2"/>
  <c r="CN23" i="2"/>
  <c r="CN303" i="2"/>
  <c r="CX4" i="11"/>
  <c r="DO19" i="2"/>
  <c r="DO299" i="2"/>
  <c r="DO20" i="2"/>
  <c r="DO300" i="2"/>
  <c r="DO21" i="2"/>
  <c r="DO301" i="2"/>
  <c r="DO22" i="2"/>
  <c r="DO302" i="2"/>
  <c r="DO23" i="2"/>
  <c r="DO303" i="2"/>
  <c r="EY19" i="2"/>
  <c r="EY299" i="2"/>
  <c r="EY20" i="2"/>
  <c r="EY300" i="2"/>
  <c r="EY21" i="2"/>
  <c r="EY301" i="2"/>
  <c r="EY22" i="2"/>
  <c r="EY302" i="2"/>
  <c r="EY23" i="2"/>
  <c r="EY303" i="2"/>
  <c r="EH4" i="11"/>
  <c r="CH19" i="2"/>
  <c r="CH20" i="2"/>
  <c r="CH21" i="2"/>
  <c r="CH22" i="2"/>
  <c r="CH23" i="2"/>
  <c r="CO19" i="2"/>
  <c r="CO299" i="2"/>
  <c r="CO20" i="2"/>
  <c r="CO300" i="2"/>
  <c r="CO21" i="2"/>
  <c r="CO301" i="2"/>
  <c r="CO22" i="2"/>
  <c r="CO302" i="2"/>
  <c r="CO23" i="2"/>
  <c r="CO303" i="2"/>
  <c r="EI19" i="2"/>
  <c r="EI299" i="2"/>
  <c r="EI20" i="2"/>
  <c r="EI300" i="2"/>
  <c r="EI21" i="2"/>
  <c r="EI301" i="2"/>
  <c r="EI22" i="2"/>
  <c r="EI302" i="2"/>
  <c r="EI23" i="2"/>
  <c r="EI303" i="2"/>
  <c r="DR4" i="11"/>
  <c r="FA19" i="2"/>
  <c r="FA299" i="2"/>
  <c r="FA20" i="2"/>
  <c r="FA300" i="2"/>
  <c r="FA21" i="2"/>
  <c r="FA301" i="2"/>
  <c r="FA22" i="2"/>
  <c r="FA302" i="2"/>
  <c r="FA23" i="2"/>
  <c r="FA303" i="2"/>
  <c r="DA19" i="2"/>
  <c r="DA299" i="2"/>
  <c r="DA20" i="2"/>
  <c r="DA300" i="2"/>
  <c r="DA21" i="2"/>
  <c r="DA301" i="2"/>
  <c r="DA22" i="2"/>
  <c r="DA302" i="2"/>
  <c r="DA23" i="2"/>
  <c r="DA303" i="2"/>
  <c r="DM4" i="11"/>
  <c r="ED19" i="2"/>
  <c r="ED299" i="2"/>
  <c r="ED20" i="2"/>
  <c r="ED300" i="2"/>
  <c r="ED21" i="2"/>
  <c r="ED301" i="2"/>
  <c r="ED22" i="2"/>
  <c r="ED302" i="2"/>
  <c r="ED23" i="2"/>
  <c r="ED303" i="2"/>
  <c r="DT19" i="2"/>
  <c r="DT299" i="2"/>
  <c r="DT20" i="2"/>
  <c r="DT300" i="2"/>
  <c r="DT21" i="2"/>
  <c r="DT301" i="2"/>
  <c r="DT22" i="2"/>
  <c r="DT302" i="2"/>
  <c r="DT23" i="2"/>
  <c r="DT303" i="2"/>
  <c r="DC4" i="11"/>
  <c r="BN19" i="2"/>
  <c r="BN299" i="2"/>
  <c r="BN20" i="2"/>
  <c r="BN300" i="2"/>
  <c r="BN21" i="2"/>
  <c r="BN301" i="2"/>
  <c r="BN22" i="2"/>
  <c r="BN302" i="2"/>
  <c r="BN23" i="2"/>
  <c r="BN303" i="2"/>
  <c r="EP19" i="2"/>
  <c r="EP299" i="2"/>
  <c r="EP20" i="2"/>
  <c r="EP300" i="2"/>
  <c r="EP21" i="2"/>
  <c r="EP301" i="2"/>
  <c r="EP22" i="2"/>
  <c r="EP302" i="2"/>
  <c r="EP23" i="2"/>
  <c r="EP303" i="2"/>
  <c r="DY4" i="11"/>
  <c r="DC19" i="2"/>
  <c r="DC20" i="2"/>
  <c r="DC21" i="2"/>
  <c r="DC22" i="2"/>
  <c r="DC23" i="2"/>
  <c r="DE19" i="2"/>
  <c r="DE20" i="2"/>
  <c r="DE21" i="2"/>
  <c r="DE22" i="2"/>
  <c r="DE23" i="2"/>
  <c r="CH299" i="2"/>
  <c r="CH300" i="2"/>
  <c r="CH301" i="2"/>
  <c r="CH302" i="2"/>
  <c r="CH303" i="2"/>
  <c r="BM19" i="2"/>
  <c r="BM299" i="2"/>
  <c r="BM20" i="2"/>
  <c r="BM300" i="2"/>
  <c r="BM21" i="2"/>
  <c r="BM301" i="2"/>
  <c r="BM22" i="2"/>
  <c r="BM302" i="2"/>
  <c r="BM23" i="2"/>
  <c r="BM303" i="2"/>
  <c r="DU19" i="2"/>
  <c r="DU299" i="2"/>
  <c r="DU20" i="2"/>
  <c r="DU300" i="2"/>
  <c r="DU21" i="2"/>
  <c r="DU301" i="2"/>
  <c r="DU22" i="2"/>
  <c r="DU302" i="2"/>
  <c r="DU23" i="2"/>
  <c r="DU303" i="2"/>
  <c r="CE19" i="2"/>
  <c r="CE299" i="2"/>
  <c r="CE20" i="2"/>
  <c r="CE300" i="2"/>
  <c r="CE21" i="2"/>
  <c r="CE301" i="2"/>
  <c r="CE22" i="2"/>
  <c r="CE302" i="2"/>
  <c r="CE23" i="2"/>
  <c r="CE303" i="2"/>
  <c r="BZ19" i="2"/>
  <c r="BZ20" i="2"/>
  <c r="BZ21" i="2"/>
  <c r="BZ22" i="2"/>
  <c r="BZ23" i="2"/>
  <c r="DH19" i="2"/>
  <c r="DH299" i="2"/>
  <c r="DH20" i="2"/>
  <c r="DH300" i="2"/>
  <c r="DH21" i="2"/>
  <c r="DH301" i="2"/>
  <c r="DH22" i="2"/>
  <c r="DH302" i="2"/>
  <c r="DH23" i="2"/>
  <c r="DH303" i="2"/>
  <c r="AA19" i="2"/>
  <c r="AA299" i="2"/>
  <c r="AA20" i="2"/>
  <c r="AA300" i="2"/>
  <c r="AA21" i="2"/>
  <c r="AA301" i="2"/>
  <c r="AA22" i="2"/>
  <c r="AA302" i="2"/>
  <c r="AA23" i="2"/>
  <c r="AA303" i="2"/>
  <c r="BZ299" i="2"/>
  <c r="BZ300" i="2"/>
  <c r="BZ301" i="2"/>
  <c r="BZ302" i="2"/>
  <c r="BZ303" i="2"/>
  <c r="BG19" i="2"/>
  <c r="BG299" i="2"/>
  <c r="BG20" i="2"/>
  <c r="BG300" i="2"/>
  <c r="BG21" i="2"/>
  <c r="BG301" i="2"/>
  <c r="BG22" i="2"/>
  <c r="BG302" i="2"/>
  <c r="BG23" i="2"/>
  <c r="BG303" i="2"/>
  <c r="AO19" i="2"/>
  <c r="AO20" i="2"/>
  <c r="AO21" i="2"/>
  <c r="AO22" i="2"/>
  <c r="AO23" i="2"/>
  <c r="CG19" i="2"/>
  <c r="CG20" i="2"/>
  <c r="CG21" i="2"/>
  <c r="CG22" i="2"/>
  <c r="CG23" i="2"/>
  <c r="BO19" i="2"/>
  <c r="BO299" i="2"/>
  <c r="BO20" i="2"/>
  <c r="BO300" i="2"/>
  <c r="BO21" i="2"/>
  <c r="BO301" i="2"/>
  <c r="BO22" i="2"/>
  <c r="BO302" i="2"/>
  <c r="BO23" i="2"/>
  <c r="BO303" i="2"/>
  <c r="CZ19" i="2"/>
  <c r="CZ20" i="2"/>
  <c r="CZ21" i="2"/>
  <c r="CZ22" i="2"/>
  <c r="CZ23" i="2"/>
  <c r="DI4" i="11"/>
  <c r="DZ19" i="2"/>
  <c r="DZ299" i="2"/>
  <c r="DZ20" i="2"/>
  <c r="DZ300" i="2"/>
  <c r="DZ21" i="2"/>
  <c r="DZ301" i="2"/>
  <c r="DZ22" i="2"/>
  <c r="DZ302" i="2"/>
  <c r="DZ23" i="2"/>
  <c r="DZ303" i="2"/>
  <c r="AV19" i="2"/>
  <c r="AV20" i="2"/>
  <c r="AV21" i="2"/>
  <c r="AV22" i="2"/>
  <c r="AV23" i="2"/>
  <c r="AD19" i="2"/>
  <c r="AD299" i="2"/>
  <c r="AD20" i="2"/>
  <c r="AD300" i="2"/>
  <c r="AD21" i="2"/>
  <c r="AD301" i="2"/>
  <c r="AD22" i="2"/>
  <c r="AD302" i="2"/>
  <c r="AD23" i="2"/>
  <c r="AD303" i="2"/>
  <c r="DJ4" i="11"/>
  <c r="BA19" i="2"/>
  <c r="BA299" i="2"/>
  <c r="BA20" i="2"/>
  <c r="BA300" i="2"/>
  <c r="BA21" i="2"/>
  <c r="BA301" i="2"/>
  <c r="BA22" i="2"/>
  <c r="BA302" i="2"/>
  <c r="BA23" i="2"/>
  <c r="BA303" i="2"/>
  <c r="AY19" i="2"/>
  <c r="AY20" i="2"/>
  <c r="AY21" i="2"/>
  <c r="AY22" i="2"/>
  <c r="AY23" i="2"/>
  <c r="EW19" i="2"/>
  <c r="EW299" i="2"/>
  <c r="EW20" i="2"/>
  <c r="EW300" i="2"/>
  <c r="EW21" i="2"/>
  <c r="EW301" i="2"/>
  <c r="EW22" i="2"/>
  <c r="EW302" i="2"/>
  <c r="EW23" i="2"/>
  <c r="EW303" i="2"/>
  <c r="BF19" i="2"/>
  <c r="BF20" i="2"/>
  <c r="BF21" i="2"/>
  <c r="BF22" i="2"/>
  <c r="BF23" i="2"/>
  <c r="DV4" i="11"/>
  <c r="EM19" i="2"/>
  <c r="EM299" i="2"/>
  <c r="EM20" i="2"/>
  <c r="EM300" i="2"/>
  <c r="EM21" i="2"/>
  <c r="EM301" i="2"/>
  <c r="EM22" i="2"/>
  <c r="EM302" i="2"/>
  <c r="EM23" i="2"/>
  <c r="EM303" i="2"/>
  <c r="EG4" i="11"/>
  <c r="AX19" i="2"/>
  <c r="AX299" i="2"/>
  <c r="AX20" i="2"/>
  <c r="AX300" i="2"/>
  <c r="AX21" i="2"/>
  <c r="AX301" i="2"/>
  <c r="AX22" i="2"/>
  <c r="AX302" i="2"/>
  <c r="AX23" i="2"/>
  <c r="AX303" i="2"/>
  <c r="AU19" i="2"/>
  <c r="AU20" i="2"/>
  <c r="AU21" i="2"/>
  <c r="AU22" i="2"/>
  <c r="AU23" i="2"/>
  <c r="DY19" i="2"/>
  <c r="DY299" i="2"/>
  <c r="DY20" i="2"/>
  <c r="DY300" i="2"/>
  <c r="DY21" i="2"/>
  <c r="DY301" i="2"/>
  <c r="DY22" i="2"/>
  <c r="DY302" i="2"/>
  <c r="DY23" i="2"/>
  <c r="DY303" i="2"/>
  <c r="CX19" i="2"/>
  <c r="CX20" i="2"/>
  <c r="CX21" i="2"/>
  <c r="CX22" i="2"/>
  <c r="CX23" i="2"/>
  <c r="BL19" i="2"/>
  <c r="BL299" i="2"/>
  <c r="BL20" i="2"/>
  <c r="BL300" i="2"/>
  <c r="BL21" i="2"/>
  <c r="BL301" i="2"/>
  <c r="BL22" i="2"/>
  <c r="BL302" i="2"/>
  <c r="BL23" i="2"/>
  <c r="BL303" i="2"/>
  <c r="BT19" i="2"/>
  <c r="BT299" i="2"/>
  <c r="BT20" i="2"/>
  <c r="BT300" i="2"/>
  <c r="BT21" i="2"/>
  <c r="BT301" i="2"/>
  <c r="BT22" i="2"/>
  <c r="BT302" i="2"/>
  <c r="BT23" i="2"/>
  <c r="BT303" i="2"/>
  <c r="DF19" i="2"/>
  <c r="DF20" i="2"/>
  <c r="DF21" i="2"/>
  <c r="DF22" i="2"/>
  <c r="DF23" i="2"/>
  <c r="BW19" i="2"/>
  <c r="BW299" i="2"/>
  <c r="BW20" i="2"/>
  <c r="BW300" i="2"/>
  <c r="BW21" i="2"/>
  <c r="BW301" i="2"/>
  <c r="BW22" i="2"/>
  <c r="BW302" i="2"/>
  <c r="BW23" i="2"/>
  <c r="BW303" i="2"/>
  <c r="DQ4" i="11"/>
  <c r="EH19" i="2"/>
  <c r="EH299" i="2"/>
  <c r="EH20" i="2"/>
  <c r="EH300" i="2"/>
  <c r="EH21" i="2"/>
  <c r="EH301" i="2"/>
  <c r="EH22" i="2"/>
  <c r="EH302" i="2"/>
  <c r="EH23" i="2"/>
  <c r="EH303" i="2"/>
  <c r="AK19" i="2"/>
  <c r="AK20" i="2"/>
  <c r="AK21" i="2"/>
  <c r="AK22" i="2"/>
  <c r="AK23" i="2"/>
  <c r="DC299" i="2"/>
  <c r="DC300" i="2"/>
  <c r="DC301" i="2"/>
  <c r="DC302" i="2"/>
  <c r="DC303" i="2"/>
  <c r="CR19" i="2"/>
  <c r="CR299" i="2"/>
  <c r="CR20" i="2"/>
  <c r="CR300" i="2"/>
  <c r="CR21" i="2"/>
  <c r="CR301" i="2"/>
  <c r="CR22" i="2"/>
  <c r="CR302" i="2"/>
  <c r="CR23" i="2"/>
  <c r="CR303" i="2"/>
  <c r="BC19" i="2"/>
  <c r="BC20" i="2"/>
  <c r="BC21" i="2"/>
  <c r="BC22" i="2"/>
  <c r="BC23" i="2"/>
  <c r="DB19" i="2"/>
  <c r="DB20" i="2"/>
  <c r="DB21" i="2"/>
  <c r="DB22" i="2"/>
  <c r="DB23" i="2"/>
  <c r="AB19" i="2"/>
  <c r="AB20" i="2"/>
  <c r="AB21" i="2"/>
  <c r="AB22" i="2"/>
  <c r="AB23" i="2"/>
  <c r="CZ299" i="2"/>
  <c r="CZ300" i="2"/>
  <c r="CZ301" i="2"/>
  <c r="CZ302" i="2"/>
  <c r="CZ303" i="2"/>
  <c r="DI19" i="2"/>
  <c r="DI299" i="2"/>
  <c r="DI20" i="2"/>
  <c r="DI300" i="2"/>
  <c r="DI21" i="2"/>
  <c r="DI301" i="2"/>
  <c r="DI22" i="2"/>
  <c r="DI302" i="2"/>
  <c r="DI23" i="2"/>
  <c r="DI303" i="2"/>
  <c r="EL19" i="2"/>
  <c r="EL299" i="2"/>
  <c r="EL20" i="2"/>
  <c r="EL300" i="2"/>
  <c r="EL21" i="2"/>
  <c r="EL301" i="2"/>
  <c r="EL22" i="2"/>
  <c r="EL302" i="2"/>
  <c r="EL23" i="2"/>
  <c r="EL303" i="2"/>
  <c r="DU4" i="11"/>
  <c r="Y97" i="2"/>
  <c r="H3" i="11"/>
  <c r="I23" i="14"/>
  <c r="DQ19" i="2"/>
  <c r="DQ299" i="2"/>
  <c r="DQ20" i="2"/>
  <c r="DQ300" i="2"/>
  <c r="DQ21" i="2"/>
  <c r="DQ301" i="2"/>
  <c r="DQ22" i="2"/>
  <c r="DQ302" i="2"/>
  <c r="DQ23" i="2"/>
  <c r="DQ303" i="2"/>
  <c r="CZ4" i="11"/>
  <c r="DF299" i="2"/>
  <c r="DF300" i="2"/>
  <c r="DF301" i="2"/>
  <c r="DF302" i="2"/>
  <c r="DF303" i="2"/>
  <c r="CC19" i="2"/>
  <c r="CC299" i="2"/>
  <c r="CC20" i="2"/>
  <c r="CC300" i="2"/>
  <c r="CC21" i="2"/>
  <c r="CC301" i="2"/>
  <c r="CC22" i="2"/>
  <c r="CC302" i="2"/>
  <c r="CC23" i="2"/>
  <c r="CC303" i="2"/>
  <c r="BR19" i="2"/>
  <c r="BR299" i="2"/>
  <c r="BR20" i="2"/>
  <c r="BR300" i="2"/>
  <c r="BR21" i="2"/>
  <c r="BR301" i="2"/>
  <c r="BR22" i="2"/>
  <c r="BR302" i="2"/>
  <c r="BR23" i="2"/>
  <c r="BR303" i="2"/>
  <c r="EC19" i="2"/>
  <c r="EC299" i="2"/>
  <c r="EC20" i="2"/>
  <c r="EC300" i="2"/>
  <c r="EC21" i="2"/>
  <c r="EC301" i="2"/>
  <c r="EC22" i="2"/>
  <c r="EC302" i="2"/>
  <c r="EC23" i="2"/>
  <c r="EC303" i="2"/>
  <c r="BY19" i="2"/>
  <c r="BY299" i="2"/>
  <c r="BY20" i="2"/>
  <c r="BY300" i="2"/>
  <c r="BY21" i="2"/>
  <c r="BY301" i="2"/>
  <c r="BY22" i="2"/>
  <c r="BY302" i="2"/>
  <c r="BY23" i="2"/>
  <c r="BY303" i="2"/>
  <c r="CP19" i="2"/>
  <c r="CP299" i="2"/>
  <c r="CP20" i="2"/>
  <c r="CP300" i="2"/>
  <c r="CP21" i="2"/>
  <c r="CP301" i="2"/>
  <c r="CP22" i="2"/>
  <c r="CP302" i="2"/>
  <c r="CP23" i="2"/>
  <c r="CP303" i="2"/>
  <c r="DD19" i="2"/>
  <c r="DD20" i="2"/>
  <c r="DD21" i="2"/>
  <c r="DD22" i="2"/>
  <c r="DD23" i="2"/>
  <c r="H7" i="11"/>
  <c r="CU19" i="2"/>
  <c r="CU299" i="2"/>
  <c r="CU20" i="2"/>
  <c r="CU300" i="2"/>
  <c r="CU21" i="2"/>
  <c r="CU301" i="2"/>
  <c r="CU22" i="2"/>
  <c r="CU302" i="2"/>
  <c r="CU23" i="2"/>
  <c r="CU303" i="2"/>
  <c r="CU4" i="11"/>
  <c r="DL19" i="2"/>
  <c r="DL299" i="2"/>
  <c r="DL20" i="2"/>
  <c r="DL300" i="2"/>
  <c r="DL21" i="2"/>
  <c r="DL301" i="2"/>
  <c r="DL22" i="2"/>
  <c r="DL302" i="2"/>
  <c r="DL23" i="2"/>
  <c r="DL303" i="2"/>
  <c r="EE19" i="2"/>
  <c r="EE299" i="2"/>
  <c r="EE20" i="2"/>
  <c r="EE300" i="2"/>
  <c r="EE21" i="2"/>
  <c r="EE301" i="2"/>
  <c r="EE22" i="2"/>
  <c r="EE302" i="2"/>
  <c r="EE23" i="2"/>
  <c r="EE303" i="2"/>
  <c r="DN4" i="11"/>
  <c r="CY19" i="2"/>
  <c r="CY20" i="2"/>
  <c r="CY21" i="2"/>
  <c r="CY22" i="2"/>
  <c r="CY23" i="2"/>
  <c r="AJ19" i="2"/>
  <c r="AJ299" i="2"/>
  <c r="AJ20" i="2"/>
  <c r="AJ300" i="2"/>
  <c r="AJ21" i="2"/>
  <c r="AJ301" i="2"/>
  <c r="AJ22" i="2"/>
  <c r="AJ302" i="2"/>
  <c r="AJ23" i="2"/>
  <c r="AJ303" i="2"/>
  <c r="DE299" i="2"/>
  <c r="DE300" i="2"/>
  <c r="DE301" i="2"/>
  <c r="DE302" i="2"/>
  <c r="DE303" i="2"/>
  <c r="DD299" i="2"/>
  <c r="DD300" i="2"/>
  <c r="DD301" i="2"/>
  <c r="DD302" i="2"/>
  <c r="DD303" i="2"/>
  <c r="AY299" i="2"/>
  <c r="AY300" i="2"/>
  <c r="AY301" i="2"/>
  <c r="AY302" i="2"/>
  <c r="AY303" i="2"/>
  <c r="ER19" i="2"/>
  <c r="ER299" i="2"/>
  <c r="ER20" i="2"/>
  <c r="ER300" i="2"/>
  <c r="ER21" i="2"/>
  <c r="ER301" i="2"/>
  <c r="ER22" i="2"/>
  <c r="ER302" i="2"/>
  <c r="ER23" i="2"/>
  <c r="ER303" i="2"/>
  <c r="EA4" i="11"/>
  <c r="BC299" i="2"/>
  <c r="BC300" i="2"/>
  <c r="BC301" i="2"/>
  <c r="BC302" i="2"/>
  <c r="BC303" i="2"/>
  <c r="BJ19" i="2"/>
  <c r="BJ299" i="2"/>
  <c r="BJ20" i="2"/>
  <c r="BJ300" i="2"/>
  <c r="BJ21" i="2"/>
  <c r="BJ301" i="2"/>
  <c r="BJ22" i="2"/>
  <c r="BJ302" i="2"/>
  <c r="BJ23" i="2"/>
  <c r="BJ303" i="2"/>
  <c r="AM19" i="2"/>
  <c r="AM20" i="2"/>
  <c r="AM21" i="2"/>
  <c r="AM22" i="2"/>
  <c r="AM23" i="2"/>
  <c r="DX19" i="2"/>
  <c r="DX299" i="2"/>
  <c r="DX20" i="2"/>
  <c r="DX300" i="2"/>
  <c r="DX21" i="2"/>
  <c r="DX301" i="2"/>
  <c r="DX22" i="2"/>
  <c r="DX302" i="2"/>
  <c r="DX23" i="2"/>
  <c r="DX303" i="2"/>
  <c r="F29" i="14"/>
  <c r="AU299" i="2"/>
  <c r="AU300" i="2"/>
  <c r="AU301" i="2"/>
  <c r="AU302" i="2"/>
  <c r="AU303" i="2"/>
  <c r="CG299" i="2"/>
  <c r="CG300" i="2"/>
  <c r="CG301" i="2"/>
  <c r="CG302" i="2"/>
  <c r="CG303" i="2"/>
  <c r="AV299" i="2"/>
  <c r="AV300" i="2"/>
  <c r="AV301" i="2"/>
  <c r="AV302" i="2"/>
  <c r="AV303" i="2"/>
  <c r="DB299" i="2"/>
  <c r="DB300" i="2"/>
  <c r="DB301" i="2"/>
  <c r="DB302" i="2"/>
  <c r="DB303" i="2"/>
  <c r="EN19" i="2"/>
  <c r="EN299" i="2"/>
  <c r="EN20" i="2"/>
  <c r="EN300" i="2"/>
  <c r="EN21" i="2"/>
  <c r="EN301" i="2"/>
  <c r="EN22" i="2"/>
  <c r="EN302" i="2"/>
  <c r="EN23" i="2"/>
  <c r="EN303" i="2"/>
  <c r="DW4" i="11"/>
  <c r="AK299" i="2"/>
  <c r="AK300" i="2"/>
  <c r="AK301" i="2"/>
  <c r="AK302" i="2"/>
  <c r="AK303" i="2"/>
  <c r="DB4" i="11"/>
  <c r="DS19" i="2"/>
  <c r="DS299" i="2"/>
  <c r="DS20" i="2"/>
  <c r="DS300" i="2"/>
  <c r="DS21" i="2"/>
  <c r="DS301" i="2"/>
  <c r="DS22" i="2"/>
  <c r="DS302" i="2"/>
  <c r="DS23" i="2"/>
  <c r="DS303" i="2"/>
  <c r="CX299" i="2"/>
  <c r="CX300" i="2"/>
  <c r="CX301" i="2"/>
  <c r="CX302" i="2"/>
  <c r="CX303" i="2"/>
  <c r="DZ4" i="11"/>
  <c r="EQ19" i="2"/>
  <c r="EQ299" i="2"/>
  <c r="EQ20" i="2"/>
  <c r="EQ300" i="2"/>
  <c r="EQ21" i="2"/>
  <c r="EQ301" i="2"/>
  <c r="EQ22" i="2"/>
  <c r="EQ302" i="2"/>
  <c r="EQ23" i="2"/>
  <c r="EQ303" i="2"/>
  <c r="AB299" i="2"/>
  <c r="AB300" i="2"/>
  <c r="AB301" i="2"/>
  <c r="AB302" i="2"/>
  <c r="AB303" i="2"/>
  <c r="CV19" i="2"/>
  <c r="CV20" i="2"/>
  <c r="CV21" i="2"/>
  <c r="CV22" i="2"/>
  <c r="CV23" i="2"/>
  <c r="BF299" i="2"/>
  <c r="BF300" i="2"/>
  <c r="BF301" i="2"/>
  <c r="BF302" i="2"/>
  <c r="BF303" i="2"/>
  <c r="AM299" i="2"/>
  <c r="AM300" i="2"/>
  <c r="AM301" i="2"/>
  <c r="AM302" i="2"/>
  <c r="AM303" i="2"/>
  <c r="DT4" i="11"/>
  <c r="EK19" i="2"/>
  <c r="EK299" i="2"/>
  <c r="EK20" i="2"/>
  <c r="EK300" i="2"/>
  <c r="EK21" i="2"/>
  <c r="EK301" i="2"/>
  <c r="EK22" i="2"/>
  <c r="EK302" i="2"/>
  <c r="EK23" i="2"/>
  <c r="EK303" i="2"/>
  <c r="AO299" i="2"/>
  <c r="AO300" i="2"/>
  <c r="AO301" i="2"/>
  <c r="AO302" i="2"/>
  <c r="AO303" i="2"/>
  <c r="F3" i="11"/>
  <c r="CV299" i="2"/>
  <c r="CV300" i="2"/>
  <c r="CV301" i="2"/>
  <c r="CV302" i="2"/>
  <c r="CV303" i="2"/>
  <c r="EV19" i="2"/>
  <c r="EV299" i="2"/>
  <c r="EV20" i="2"/>
  <c r="EV300" i="2"/>
  <c r="EV21" i="2"/>
  <c r="EV301" i="2"/>
  <c r="EV22" i="2"/>
  <c r="EV302" i="2"/>
  <c r="EV23" i="2"/>
  <c r="EV303" i="2"/>
  <c r="EE4" i="11"/>
  <c r="CY299" i="2"/>
  <c r="CY300" i="2"/>
  <c r="CY301" i="2"/>
  <c r="CY302" i="2"/>
  <c r="CY303" i="2"/>
  <c r="G3" i="11"/>
  <c r="D3" i="11"/>
  <c r="P113" i="2"/>
  <c r="E3" i="11"/>
  <c r="P116" i="2"/>
  <c r="P112" i="2"/>
  <c r="P115" i="2"/>
  <c r="P114" i="2"/>
  <c r="E10" i="16"/>
  <c r="E15" i="16"/>
  <c r="E7" i="16"/>
  <c r="E44" i="16"/>
  <c r="F60" i="16"/>
  <c r="F69" i="16"/>
  <c r="F78" i="16"/>
  <c r="E20" i="16"/>
  <c r="C45" i="16"/>
  <c r="E45" i="16"/>
  <c r="F61" i="16"/>
  <c r="F70" i="16"/>
  <c r="F79" i="16"/>
  <c r="F117" i="16"/>
  <c r="F119" i="16"/>
  <c r="E94" i="16"/>
  <c r="E95" i="16"/>
  <c r="E96" i="16"/>
  <c r="E11" i="16"/>
  <c r="E16" i="16"/>
  <c r="E8" i="16"/>
  <c r="E47" i="16"/>
  <c r="E98" i="16"/>
  <c r="E21" i="16"/>
  <c r="C48" i="16"/>
  <c r="E48" i="16"/>
  <c r="E99" i="16"/>
  <c r="E100" i="16"/>
  <c r="E109" i="16"/>
  <c r="F104" i="16"/>
  <c r="F37" i="16"/>
  <c r="F54" i="16"/>
  <c r="F87" i="16"/>
  <c r="F105" i="16"/>
  <c r="F38" i="16"/>
  <c r="F55" i="16"/>
  <c r="F88" i="16"/>
  <c r="F10" i="16"/>
  <c r="F15" i="16"/>
  <c r="F7" i="16"/>
  <c r="F44" i="16"/>
  <c r="G60" i="16"/>
  <c r="G69" i="16"/>
  <c r="G78" i="16"/>
  <c r="F20" i="16"/>
  <c r="F45" i="16"/>
  <c r="G61" i="16"/>
  <c r="G70" i="16"/>
  <c r="G79" i="16"/>
  <c r="G117" i="16"/>
  <c r="G119" i="16"/>
  <c r="F94" i="16"/>
  <c r="F95" i="16"/>
  <c r="F96" i="16"/>
  <c r="F62" i="16"/>
  <c r="F71" i="16"/>
  <c r="F80" i="16"/>
  <c r="F63" i="16"/>
  <c r="F72" i="16"/>
  <c r="F81" i="16"/>
  <c r="F122" i="16"/>
  <c r="F124" i="16"/>
  <c r="F106" i="16"/>
  <c r="F39" i="16"/>
  <c r="F56" i="16"/>
  <c r="F89" i="16"/>
  <c r="F107" i="16"/>
  <c r="F40" i="16"/>
  <c r="F57" i="16"/>
  <c r="F90" i="16"/>
  <c r="F11" i="16"/>
  <c r="F16" i="16"/>
  <c r="F8" i="16"/>
  <c r="F47" i="16"/>
  <c r="F98" i="16"/>
  <c r="F21" i="16"/>
  <c r="F123" i="16"/>
  <c r="F48" i="16"/>
  <c r="F99" i="16"/>
  <c r="F100" i="16"/>
  <c r="F108" i="16"/>
  <c r="F41" i="16"/>
  <c r="F91" i="16"/>
  <c r="F102" i="16"/>
  <c r="F109" i="16"/>
  <c r="G104" i="16"/>
  <c r="G37" i="16"/>
  <c r="G54" i="16"/>
  <c r="G87" i="16"/>
  <c r="G105" i="16"/>
  <c r="G38" i="16"/>
  <c r="G55" i="16"/>
  <c r="G88" i="16"/>
  <c r="G10" i="16"/>
  <c r="G15" i="16"/>
  <c r="G7" i="16"/>
  <c r="G44" i="16"/>
  <c r="H60" i="16"/>
  <c r="H69" i="16"/>
  <c r="H78" i="16"/>
  <c r="G20" i="16"/>
  <c r="G45" i="16"/>
  <c r="H61" i="16"/>
  <c r="H70" i="16"/>
  <c r="H79" i="16"/>
  <c r="H117" i="16"/>
  <c r="H119" i="16"/>
  <c r="G94" i="16"/>
  <c r="G95" i="16"/>
  <c r="G96" i="16"/>
  <c r="G62" i="16"/>
  <c r="G71" i="16"/>
  <c r="G80" i="16"/>
  <c r="G63" i="16"/>
  <c r="G72" i="16"/>
  <c r="G81" i="16"/>
  <c r="G122" i="16"/>
  <c r="G124" i="16"/>
  <c r="G106" i="16"/>
  <c r="G39" i="16"/>
  <c r="G56" i="16"/>
  <c r="G89" i="16"/>
  <c r="G107" i="16"/>
  <c r="G40" i="16"/>
  <c r="G57" i="16"/>
  <c r="G90" i="16"/>
  <c r="G11" i="16"/>
  <c r="G16" i="16"/>
  <c r="G8" i="16"/>
  <c r="G47" i="16"/>
  <c r="G98" i="16"/>
  <c r="G21" i="16"/>
  <c r="G123" i="16"/>
  <c r="G48" i="16"/>
  <c r="G99" i="16"/>
  <c r="G100" i="16"/>
  <c r="G108" i="16"/>
  <c r="G41" i="16"/>
  <c r="G91" i="16"/>
  <c r="G102" i="16"/>
  <c r="G109" i="16"/>
  <c r="H104" i="16"/>
  <c r="H37" i="16"/>
  <c r="H54" i="16"/>
  <c r="H87" i="16"/>
  <c r="H105" i="16"/>
  <c r="H38" i="16"/>
  <c r="H55" i="16"/>
  <c r="H88" i="16"/>
  <c r="H10" i="16"/>
  <c r="H15" i="16"/>
  <c r="H7" i="16"/>
  <c r="H44" i="16"/>
  <c r="I60" i="16"/>
  <c r="I69" i="16"/>
  <c r="I78" i="16"/>
  <c r="H20" i="16"/>
  <c r="H45" i="16"/>
  <c r="I61" i="16"/>
  <c r="I70" i="16"/>
  <c r="I79" i="16"/>
  <c r="I117" i="16"/>
  <c r="I119" i="16"/>
  <c r="H94" i="16"/>
  <c r="H95" i="16"/>
  <c r="H96" i="16"/>
  <c r="H62" i="16"/>
  <c r="H71" i="16"/>
  <c r="H80" i="16"/>
  <c r="H63" i="16"/>
  <c r="H72" i="16"/>
  <c r="H81" i="16"/>
  <c r="H122" i="16"/>
  <c r="H124" i="16"/>
  <c r="H106" i="16"/>
  <c r="H39" i="16"/>
  <c r="H56" i="16"/>
  <c r="H89" i="16"/>
  <c r="H107" i="16"/>
  <c r="H40" i="16"/>
  <c r="H57" i="16"/>
  <c r="H90" i="16"/>
  <c r="H11" i="16"/>
  <c r="H16" i="16"/>
  <c r="H8" i="16"/>
  <c r="H47" i="16"/>
  <c r="H98" i="16"/>
  <c r="H21" i="16"/>
  <c r="H123" i="16"/>
  <c r="H48" i="16"/>
  <c r="H99" i="16"/>
  <c r="H100" i="16"/>
  <c r="H108" i="16"/>
  <c r="H41" i="16"/>
  <c r="H91" i="16"/>
  <c r="H102" i="16"/>
  <c r="H109" i="16"/>
  <c r="I104" i="16"/>
  <c r="I37" i="16"/>
  <c r="I54" i="16"/>
  <c r="I87" i="16"/>
  <c r="I105" i="16"/>
  <c r="I38" i="16"/>
  <c r="I55" i="16"/>
  <c r="I88" i="16"/>
  <c r="I10" i="16"/>
  <c r="I15" i="16"/>
  <c r="I7" i="16"/>
  <c r="I44" i="16"/>
  <c r="J60" i="16"/>
  <c r="J69" i="16"/>
  <c r="J78" i="16"/>
  <c r="I62" i="16"/>
  <c r="I71" i="16"/>
  <c r="I80" i="16"/>
  <c r="I63" i="16"/>
  <c r="I72" i="16"/>
  <c r="I81" i="16"/>
  <c r="I122" i="16"/>
  <c r="I124" i="16"/>
  <c r="I106" i="16"/>
  <c r="I39" i="16"/>
  <c r="I56" i="16"/>
  <c r="I89" i="16"/>
  <c r="I107" i="16"/>
  <c r="I40" i="16"/>
  <c r="I57" i="16"/>
  <c r="I90" i="16"/>
  <c r="I11" i="16"/>
  <c r="I16" i="16"/>
  <c r="I8" i="16"/>
  <c r="I47" i="16"/>
  <c r="J62" i="16"/>
  <c r="J71" i="16"/>
  <c r="J80" i="16"/>
  <c r="H9" i="18"/>
  <c r="G9" i="18"/>
  <c r="H10" i="18"/>
  <c r="H12" i="18"/>
  <c r="H4" i="18"/>
  <c r="I33" i="9"/>
  <c r="I34" i="9"/>
  <c r="J35" i="16"/>
  <c r="I20" i="16"/>
  <c r="I45" i="16"/>
  <c r="J61" i="16"/>
  <c r="J70" i="16"/>
  <c r="J79" i="16"/>
  <c r="J117" i="16"/>
  <c r="J119" i="16"/>
  <c r="I94" i="16"/>
  <c r="I95" i="16"/>
  <c r="I96" i="16"/>
  <c r="I98" i="16"/>
  <c r="I21" i="16"/>
  <c r="I123" i="16"/>
  <c r="I48" i="16"/>
  <c r="I99" i="16"/>
  <c r="I100" i="16"/>
  <c r="I108" i="16"/>
  <c r="I41" i="16"/>
  <c r="I91" i="16"/>
  <c r="I102" i="16"/>
  <c r="I109" i="16"/>
  <c r="J104" i="16"/>
  <c r="J37" i="16"/>
  <c r="J54" i="16"/>
  <c r="J87" i="16"/>
  <c r="J66" i="16"/>
  <c r="I66" i="16"/>
  <c r="J75" i="16"/>
  <c r="J84" i="16"/>
  <c r="J67" i="16"/>
  <c r="I67" i="16"/>
  <c r="J76" i="16"/>
  <c r="J85" i="16"/>
  <c r="H15" i="8"/>
  <c r="H6" i="8"/>
  <c r="H9" i="8"/>
  <c r="I7" i="9"/>
  <c r="I9" i="9"/>
  <c r="J6" i="9"/>
  <c r="J19" i="9"/>
  <c r="J31" i="9"/>
  <c r="Y4" i="2"/>
  <c r="S24" i="2"/>
  <c r="S210" i="2"/>
  <c r="Z210" i="2"/>
  <c r="Z283" i="2"/>
  <c r="J8" i="9"/>
  <c r="J21" i="9"/>
  <c r="J32" i="9"/>
  <c r="J105" i="16"/>
  <c r="J38" i="16"/>
  <c r="J55" i="16"/>
  <c r="J88" i="16"/>
  <c r="J10" i="16"/>
  <c r="J15" i="16"/>
  <c r="J7" i="16"/>
  <c r="J44" i="16"/>
  <c r="K60" i="16"/>
  <c r="K69" i="16"/>
  <c r="K78" i="16"/>
  <c r="J63" i="16"/>
  <c r="J72" i="16"/>
  <c r="J81" i="16"/>
  <c r="J122" i="16"/>
  <c r="J124" i="16"/>
  <c r="J106" i="16"/>
  <c r="J39" i="16"/>
  <c r="J56" i="16"/>
  <c r="J89" i="16"/>
  <c r="J107" i="16"/>
  <c r="J40" i="16"/>
  <c r="J57" i="16"/>
  <c r="J90" i="16"/>
  <c r="J11" i="16"/>
  <c r="J16" i="16"/>
  <c r="J8" i="16"/>
  <c r="J47" i="16"/>
  <c r="K62" i="16"/>
  <c r="K71" i="16"/>
  <c r="K80" i="16"/>
  <c r="I9" i="18"/>
  <c r="I10" i="18"/>
  <c r="I12" i="18"/>
  <c r="I4" i="18"/>
  <c r="J33" i="9"/>
  <c r="J34" i="9"/>
  <c r="K35" i="16"/>
  <c r="J20" i="16"/>
  <c r="J45" i="16"/>
  <c r="K61" i="16"/>
  <c r="K70" i="16"/>
  <c r="K79" i="16"/>
  <c r="K117" i="16"/>
  <c r="K119" i="16"/>
  <c r="J94" i="16"/>
  <c r="J95" i="16"/>
  <c r="J96" i="16"/>
  <c r="J98" i="16"/>
  <c r="J21" i="16"/>
  <c r="J123" i="16"/>
  <c r="J48" i="16"/>
  <c r="J99" i="16"/>
  <c r="J100" i="16"/>
  <c r="J109" i="16"/>
  <c r="K104" i="16"/>
  <c r="K37" i="16"/>
  <c r="K54" i="16"/>
  <c r="K87" i="16"/>
  <c r="K66" i="16"/>
  <c r="K75" i="16"/>
  <c r="K84" i="16"/>
  <c r="K67" i="16"/>
  <c r="K76" i="16"/>
  <c r="K85" i="16"/>
  <c r="I15" i="8"/>
  <c r="I6" i="8"/>
  <c r="I20" i="8"/>
  <c r="I7" i="8"/>
  <c r="I9" i="8"/>
  <c r="J7" i="9"/>
  <c r="J9" i="9"/>
  <c r="K6" i="9"/>
  <c r="K19" i="9"/>
  <c r="K31" i="9"/>
  <c r="AA210" i="2"/>
  <c r="Z4" i="2"/>
  <c r="S25" i="2"/>
  <c r="S211" i="2"/>
  <c r="AA211" i="2"/>
  <c r="AA283" i="2"/>
  <c r="K8" i="9"/>
  <c r="K21" i="9"/>
  <c r="K32" i="9"/>
  <c r="K105" i="16"/>
  <c r="K38" i="16"/>
  <c r="K55" i="16"/>
  <c r="K88" i="16"/>
  <c r="K10" i="16"/>
  <c r="K15" i="16"/>
  <c r="K7" i="16"/>
  <c r="K44" i="16"/>
  <c r="L60" i="16"/>
  <c r="L69" i="16"/>
  <c r="L78" i="16"/>
  <c r="K63" i="16"/>
  <c r="K72" i="16"/>
  <c r="K81" i="16"/>
  <c r="K122" i="16"/>
  <c r="K124" i="16"/>
  <c r="K106" i="16"/>
  <c r="K39" i="16"/>
  <c r="K56" i="16"/>
  <c r="K89" i="16"/>
  <c r="K107" i="16"/>
  <c r="K40" i="16"/>
  <c r="K57" i="16"/>
  <c r="K90" i="16"/>
  <c r="K11" i="16"/>
  <c r="K16" i="16"/>
  <c r="K8" i="16"/>
  <c r="K47" i="16"/>
  <c r="L62" i="16"/>
  <c r="L71" i="16"/>
  <c r="L80" i="16"/>
  <c r="J9" i="18"/>
  <c r="J10" i="18"/>
  <c r="J12" i="18"/>
  <c r="J4" i="18"/>
  <c r="K33" i="9"/>
  <c r="K34" i="9"/>
  <c r="L35" i="16"/>
  <c r="K20" i="16"/>
  <c r="K45" i="16"/>
  <c r="L61" i="16"/>
  <c r="L70" i="16"/>
  <c r="L79" i="16"/>
  <c r="L117" i="16"/>
  <c r="L119" i="16"/>
  <c r="K94" i="16"/>
  <c r="K95" i="16"/>
  <c r="K96" i="16"/>
  <c r="K98" i="16"/>
  <c r="K21" i="16"/>
  <c r="K123" i="16"/>
  <c r="K48" i="16"/>
  <c r="K99" i="16"/>
  <c r="K100" i="16"/>
  <c r="K109" i="16"/>
  <c r="L104" i="16"/>
  <c r="L37" i="16"/>
  <c r="L54" i="16"/>
  <c r="L87" i="16"/>
  <c r="L66" i="16"/>
  <c r="L75" i="16"/>
  <c r="L84" i="16"/>
  <c r="L67" i="16"/>
  <c r="L76" i="16"/>
  <c r="L85" i="16"/>
  <c r="J15" i="8"/>
  <c r="J6" i="8"/>
  <c r="J20" i="8"/>
  <c r="J7" i="8"/>
  <c r="J9" i="8"/>
  <c r="K7" i="9"/>
  <c r="K9" i="9"/>
  <c r="L6" i="9"/>
  <c r="L19" i="9"/>
  <c r="L31" i="9"/>
  <c r="AB210" i="2"/>
  <c r="AB211" i="2"/>
  <c r="AA4" i="2"/>
  <c r="S26" i="2"/>
  <c r="S212" i="2"/>
  <c r="AB212" i="2"/>
  <c r="AB283" i="2"/>
  <c r="L8" i="9"/>
  <c r="L21" i="9"/>
  <c r="L32" i="9"/>
  <c r="L105" i="16"/>
  <c r="L38" i="16"/>
  <c r="L55" i="16"/>
  <c r="L88" i="16"/>
  <c r="L10" i="16"/>
  <c r="L15" i="16"/>
  <c r="L7" i="16"/>
  <c r="L44" i="16"/>
  <c r="M60" i="16"/>
  <c r="M69" i="16"/>
  <c r="M78" i="16"/>
  <c r="L63" i="16"/>
  <c r="L72" i="16"/>
  <c r="L81" i="16"/>
  <c r="L122" i="16"/>
  <c r="L124" i="16"/>
  <c r="L106" i="16"/>
  <c r="L39" i="16"/>
  <c r="L56" i="16"/>
  <c r="L89" i="16"/>
  <c r="L107" i="16"/>
  <c r="L40" i="16"/>
  <c r="L57" i="16"/>
  <c r="L90" i="16"/>
  <c r="L11" i="16"/>
  <c r="L16" i="16"/>
  <c r="L8" i="16"/>
  <c r="L47" i="16"/>
  <c r="M62" i="16"/>
  <c r="M71" i="16"/>
  <c r="M80" i="16"/>
  <c r="K9" i="18"/>
  <c r="K10" i="18"/>
  <c r="K12" i="18"/>
  <c r="K4" i="18"/>
  <c r="L33" i="9"/>
  <c r="L34" i="9"/>
  <c r="M35" i="16"/>
  <c r="L20" i="16"/>
  <c r="L45" i="16"/>
  <c r="M61" i="16"/>
  <c r="M70" i="16"/>
  <c r="M79" i="16"/>
  <c r="M117" i="16"/>
  <c r="M119" i="16"/>
  <c r="L94" i="16"/>
  <c r="L95" i="16"/>
  <c r="L96" i="16"/>
  <c r="L98" i="16"/>
  <c r="L21" i="16"/>
  <c r="L123" i="16"/>
  <c r="L48" i="16"/>
  <c r="L99" i="16"/>
  <c r="L100" i="16"/>
  <c r="L109" i="16"/>
  <c r="M104" i="16"/>
  <c r="M37" i="16"/>
  <c r="M54" i="16"/>
  <c r="M87" i="16"/>
  <c r="M66" i="16"/>
  <c r="M75" i="16"/>
  <c r="M84" i="16"/>
  <c r="M67" i="16"/>
  <c r="M76" i="16"/>
  <c r="M85" i="16"/>
  <c r="K15" i="8"/>
  <c r="K6" i="8"/>
  <c r="K20" i="8"/>
  <c r="K7" i="8"/>
  <c r="K9" i="8"/>
  <c r="L7" i="9"/>
  <c r="L9" i="9"/>
  <c r="M6" i="9"/>
  <c r="M19" i="9"/>
  <c r="M31" i="9"/>
  <c r="AC210" i="2"/>
  <c r="AC211" i="2"/>
  <c r="AC212" i="2"/>
  <c r="AB4" i="2"/>
  <c r="S27" i="2"/>
  <c r="S213" i="2"/>
  <c r="AC213" i="2"/>
  <c r="AC283" i="2"/>
  <c r="M8" i="9"/>
  <c r="M21" i="9"/>
  <c r="M32" i="9"/>
  <c r="M105" i="16"/>
  <c r="M38" i="16"/>
  <c r="M55" i="16"/>
  <c r="M88" i="16"/>
  <c r="M10" i="16"/>
  <c r="M15" i="16"/>
  <c r="M7" i="16"/>
  <c r="M44" i="16"/>
  <c r="N60" i="16"/>
  <c r="N69" i="16"/>
  <c r="N78" i="16"/>
  <c r="M63" i="16"/>
  <c r="M72" i="16"/>
  <c r="M81" i="16"/>
  <c r="M122" i="16"/>
  <c r="M124" i="16"/>
  <c r="M106" i="16"/>
  <c r="M39" i="16"/>
  <c r="M56" i="16"/>
  <c r="M89" i="16"/>
  <c r="M107" i="16"/>
  <c r="M40" i="16"/>
  <c r="M57" i="16"/>
  <c r="M90" i="16"/>
  <c r="M11" i="16"/>
  <c r="M16" i="16"/>
  <c r="M8" i="16"/>
  <c r="M47" i="16"/>
  <c r="N62" i="16"/>
  <c r="N71" i="16"/>
  <c r="N80" i="16"/>
  <c r="L9" i="18"/>
  <c r="L10" i="18"/>
  <c r="L12" i="18"/>
  <c r="L4" i="18"/>
  <c r="M33" i="9"/>
  <c r="M34" i="9"/>
  <c r="N35" i="16"/>
  <c r="M20" i="16"/>
  <c r="M45" i="16"/>
  <c r="N61" i="16"/>
  <c r="N70" i="16"/>
  <c r="N79" i="16"/>
  <c r="N117" i="16"/>
  <c r="N119" i="16"/>
  <c r="M94" i="16"/>
  <c r="M95" i="16"/>
  <c r="M96" i="16"/>
  <c r="M98" i="16"/>
  <c r="M21" i="16"/>
  <c r="M123" i="16"/>
  <c r="M48" i="16"/>
  <c r="M99" i="16"/>
  <c r="M100" i="16"/>
  <c r="M109" i="16"/>
  <c r="N104" i="16"/>
  <c r="N37" i="16"/>
  <c r="N54" i="16"/>
  <c r="N87" i="16"/>
  <c r="N66" i="16"/>
  <c r="N75" i="16"/>
  <c r="N84" i="16"/>
  <c r="N67" i="16"/>
  <c r="N76" i="16"/>
  <c r="N85" i="16"/>
  <c r="L15" i="8"/>
  <c r="L6" i="8"/>
  <c r="L20" i="8"/>
  <c r="L7" i="8"/>
  <c r="L9" i="8"/>
  <c r="M7" i="9"/>
  <c r="M9" i="9"/>
  <c r="N6" i="9"/>
  <c r="N19" i="9"/>
  <c r="N31" i="9"/>
  <c r="AD210" i="2"/>
  <c r="AD211" i="2"/>
  <c r="AD212" i="2"/>
  <c r="AD213" i="2"/>
  <c r="AC4" i="2"/>
  <c r="S28" i="2"/>
  <c r="S214" i="2"/>
  <c r="AD214" i="2"/>
  <c r="AD283" i="2"/>
  <c r="N8" i="9"/>
  <c r="N21" i="9"/>
  <c r="N32" i="9"/>
  <c r="N105" i="16"/>
  <c r="N38" i="16"/>
  <c r="N55" i="16"/>
  <c r="N88" i="16"/>
  <c r="N10" i="16"/>
  <c r="N15" i="16"/>
  <c r="N7" i="16"/>
  <c r="N44" i="16"/>
  <c r="O60" i="16"/>
  <c r="O69" i="16"/>
  <c r="O78" i="16"/>
  <c r="N63" i="16"/>
  <c r="N72" i="16"/>
  <c r="N81" i="16"/>
  <c r="N122" i="16"/>
  <c r="N124" i="16"/>
  <c r="N106" i="16"/>
  <c r="N39" i="16"/>
  <c r="N56" i="16"/>
  <c r="N89" i="16"/>
  <c r="N107" i="16"/>
  <c r="N40" i="16"/>
  <c r="N57" i="16"/>
  <c r="N90" i="16"/>
  <c r="N11" i="16"/>
  <c r="N16" i="16"/>
  <c r="N8" i="16"/>
  <c r="N47" i="16"/>
  <c r="O62" i="16"/>
  <c r="O71" i="16"/>
  <c r="O80" i="16"/>
  <c r="M9" i="18"/>
  <c r="M10" i="18"/>
  <c r="M12" i="18"/>
  <c r="M4" i="18"/>
  <c r="N33" i="9"/>
  <c r="N34" i="9"/>
  <c r="O35" i="16"/>
  <c r="N20" i="16"/>
  <c r="N45" i="16"/>
  <c r="O61" i="16"/>
  <c r="O70" i="16"/>
  <c r="O79" i="16"/>
  <c r="O117" i="16"/>
  <c r="O119" i="16"/>
  <c r="N94" i="16"/>
  <c r="N95" i="16"/>
  <c r="N96" i="16"/>
  <c r="N98" i="16"/>
  <c r="N21" i="16"/>
  <c r="N123" i="16"/>
  <c r="N48" i="16"/>
  <c r="N99" i="16"/>
  <c r="N100" i="16"/>
  <c r="N109" i="16"/>
  <c r="O104" i="16"/>
  <c r="O37" i="16"/>
  <c r="O54" i="16"/>
  <c r="O87" i="16"/>
  <c r="O66" i="16"/>
  <c r="O75" i="16"/>
  <c r="O84" i="16"/>
  <c r="O67" i="16"/>
  <c r="O76" i="16"/>
  <c r="O85" i="16"/>
  <c r="M15" i="8"/>
  <c r="M6" i="8"/>
  <c r="M20" i="8"/>
  <c r="M7" i="8"/>
  <c r="M9" i="8"/>
  <c r="N7" i="9"/>
  <c r="N9" i="9"/>
  <c r="O6" i="9"/>
  <c r="O19" i="9"/>
  <c r="O31" i="9"/>
  <c r="AE210" i="2"/>
  <c r="AE211" i="2"/>
  <c r="AE212" i="2"/>
  <c r="AE213" i="2"/>
  <c r="AE214" i="2"/>
  <c r="AD4" i="2"/>
  <c r="S29" i="2"/>
  <c r="S215" i="2"/>
  <c r="AE215" i="2"/>
  <c r="AE283" i="2"/>
  <c r="O8" i="9"/>
  <c r="O21" i="9"/>
  <c r="O32" i="9"/>
  <c r="O105" i="16"/>
  <c r="O38" i="16"/>
  <c r="O55" i="16"/>
  <c r="O88" i="16"/>
  <c r="O10" i="16"/>
  <c r="O15" i="16"/>
  <c r="O7" i="16"/>
  <c r="O44" i="16"/>
  <c r="P60" i="16"/>
  <c r="P69" i="16"/>
  <c r="P78" i="16"/>
  <c r="O63" i="16"/>
  <c r="O72" i="16"/>
  <c r="O81" i="16"/>
  <c r="O122" i="16"/>
  <c r="O124" i="16"/>
  <c r="O106" i="16"/>
  <c r="O39" i="16"/>
  <c r="O56" i="16"/>
  <c r="O89" i="16"/>
  <c r="O107" i="16"/>
  <c r="O40" i="16"/>
  <c r="O57" i="16"/>
  <c r="O90" i="16"/>
  <c r="O11" i="16"/>
  <c r="O16" i="16"/>
  <c r="O8" i="16"/>
  <c r="O47" i="16"/>
  <c r="P62" i="16"/>
  <c r="P71" i="16"/>
  <c r="P80" i="16"/>
  <c r="N9" i="18"/>
  <c r="N10" i="18"/>
  <c r="N12" i="18"/>
  <c r="N4" i="18"/>
  <c r="O33" i="9"/>
  <c r="O34" i="9"/>
  <c r="P35" i="16"/>
  <c r="O20" i="16"/>
  <c r="O45" i="16"/>
  <c r="P61" i="16"/>
  <c r="P70" i="16"/>
  <c r="P79" i="16"/>
  <c r="P117" i="16"/>
  <c r="P119" i="16"/>
  <c r="O94" i="16"/>
  <c r="O95" i="16"/>
  <c r="O96" i="16"/>
  <c r="O98" i="16"/>
  <c r="O21" i="16"/>
  <c r="O123" i="16"/>
  <c r="O48" i="16"/>
  <c r="O99" i="16"/>
  <c r="O100" i="16"/>
  <c r="O109" i="16"/>
  <c r="P104" i="16"/>
  <c r="P37" i="16"/>
  <c r="P54" i="16"/>
  <c r="P87" i="16"/>
  <c r="P66" i="16"/>
  <c r="P75" i="16"/>
  <c r="P84" i="16"/>
  <c r="P67" i="16"/>
  <c r="P76" i="16"/>
  <c r="P85" i="16"/>
  <c r="N15" i="8"/>
  <c r="N6" i="8"/>
  <c r="N20" i="8"/>
  <c r="N7" i="8"/>
  <c r="N9" i="8"/>
  <c r="O7" i="9"/>
  <c r="O9" i="9"/>
  <c r="P6" i="9"/>
  <c r="P19" i="9"/>
  <c r="P31" i="9"/>
  <c r="AF210" i="2"/>
  <c r="AF211" i="2"/>
  <c r="AF212" i="2"/>
  <c r="AF213" i="2"/>
  <c r="AF214" i="2"/>
  <c r="AF215" i="2"/>
  <c r="AE4" i="2"/>
  <c r="S30" i="2"/>
  <c r="S216" i="2"/>
  <c r="AF216" i="2"/>
  <c r="AF283" i="2"/>
  <c r="P8" i="9"/>
  <c r="P21" i="9"/>
  <c r="P32" i="9"/>
  <c r="P105" i="16"/>
  <c r="P38" i="16"/>
  <c r="P55" i="16"/>
  <c r="P88" i="16"/>
  <c r="P10" i="16"/>
  <c r="P15" i="16"/>
  <c r="P7" i="16"/>
  <c r="P44" i="16"/>
  <c r="Q60" i="16"/>
  <c r="Q69" i="16"/>
  <c r="Q78" i="16"/>
  <c r="P63" i="16"/>
  <c r="P72" i="16"/>
  <c r="P81" i="16"/>
  <c r="P122" i="16"/>
  <c r="P124" i="16"/>
  <c r="P106" i="16"/>
  <c r="P39" i="16"/>
  <c r="P56" i="16"/>
  <c r="P89" i="16"/>
  <c r="P107" i="16"/>
  <c r="P40" i="16"/>
  <c r="P57" i="16"/>
  <c r="P90" i="16"/>
  <c r="P11" i="16"/>
  <c r="P16" i="16"/>
  <c r="P8" i="16"/>
  <c r="P47" i="16"/>
  <c r="Q62" i="16"/>
  <c r="Q71" i="16"/>
  <c r="Q80" i="16"/>
  <c r="O9" i="18"/>
  <c r="O10" i="18"/>
  <c r="O12" i="18"/>
  <c r="O4" i="18"/>
  <c r="P33" i="9"/>
  <c r="P34" i="9"/>
  <c r="Q35" i="16"/>
  <c r="P20" i="16"/>
  <c r="P45" i="16"/>
  <c r="Q61" i="16"/>
  <c r="Q70" i="16"/>
  <c r="Q79" i="16"/>
  <c r="Q117" i="16"/>
  <c r="Q119" i="16"/>
  <c r="P94" i="16"/>
  <c r="P95" i="16"/>
  <c r="P96" i="16"/>
  <c r="P98" i="16"/>
  <c r="P21" i="16"/>
  <c r="P123" i="16"/>
  <c r="P48" i="16"/>
  <c r="P99" i="16"/>
  <c r="P100" i="16"/>
  <c r="P109" i="16"/>
  <c r="Q104" i="16"/>
  <c r="Q37" i="16"/>
  <c r="Q54" i="16"/>
  <c r="Q87" i="16"/>
  <c r="Q66" i="16"/>
  <c r="Q75" i="16"/>
  <c r="Q84" i="16"/>
  <c r="Q67" i="16"/>
  <c r="Q76" i="16"/>
  <c r="Q85" i="16"/>
  <c r="O15" i="8"/>
  <c r="O6" i="8"/>
  <c r="O20" i="8"/>
  <c r="O7" i="8"/>
  <c r="O9" i="8"/>
  <c r="P7" i="9"/>
  <c r="P9" i="9"/>
  <c r="Q6" i="9"/>
  <c r="Q19" i="9"/>
  <c r="Q31" i="9"/>
  <c r="AG210" i="2"/>
  <c r="AG211" i="2"/>
  <c r="AG212" i="2"/>
  <c r="AG213" i="2"/>
  <c r="AG214" i="2"/>
  <c r="AG215" i="2"/>
  <c r="AG216" i="2"/>
  <c r="AF4" i="2"/>
  <c r="S31" i="2"/>
  <c r="S217" i="2"/>
  <c r="AG217" i="2"/>
  <c r="AG283" i="2"/>
  <c r="Q8" i="9"/>
  <c r="Q21" i="9"/>
  <c r="Q32" i="9"/>
  <c r="Q105" i="16"/>
  <c r="Q38" i="16"/>
  <c r="Q55" i="16"/>
  <c r="Q88" i="16"/>
  <c r="Q10" i="16"/>
  <c r="Q15" i="16"/>
  <c r="Q7" i="16"/>
  <c r="Q44" i="16"/>
  <c r="R60" i="16"/>
  <c r="R69" i="16"/>
  <c r="R78" i="16"/>
  <c r="Q63" i="16"/>
  <c r="Q72" i="16"/>
  <c r="Q81" i="16"/>
  <c r="Q122" i="16"/>
  <c r="Q124" i="16"/>
  <c r="Q106" i="16"/>
  <c r="Q39" i="16"/>
  <c r="Q56" i="16"/>
  <c r="Q89" i="16"/>
  <c r="Q107" i="16"/>
  <c r="Q40" i="16"/>
  <c r="Q57" i="16"/>
  <c r="Q90" i="16"/>
  <c r="Q11" i="16"/>
  <c r="Q16" i="16"/>
  <c r="Q8" i="16"/>
  <c r="Q47" i="16"/>
  <c r="R62" i="16"/>
  <c r="R71" i="16"/>
  <c r="R80" i="16"/>
  <c r="P9" i="18"/>
  <c r="P10" i="18"/>
  <c r="P12" i="18"/>
  <c r="P4" i="18"/>
  <c r="Q33" i="9"/>
  <c r="Q34" i="9"/>
  <c r="R35" i="16"/>
  <c r="Q20" i="16"/>
  <c r="Q45" i="16"/>
  <c r="R61" i="16"/>
  <c r="R70" i="16"/>
  <c r="R79" i="16"/>
  <c r="R117" i="16"/>
  <c r="R119" i="16"/>
  <c r="Q94" i="16"/>
  <c r="Q95" i="16"/>
  <c r="Q96" i="16"/>
  <c r="Q98" i="16"/>
  <c r="Q21" i="16"/>
  <c r="Q123" i="16"/>
  <c r="Q48" i="16"/>
  <c r="Q99" i="16"/>
  <c r="Q100" i="16"/>
  <c r="Q109" i="16"/>
  <c r="R104" i="16"/>
  <c r="R37" i="16"/>
  <c r="R54" i="16"/>
  <c r="R87" i="16"/>
  <c r="R66" i="16"/>
  <c r="R75" i="16"/>
  <c r="R84" i="16"/>
  <c r="R67" i="16"/>
  <c r="R76" i="16"/>
  <c r="R85" i="16"/>
  <c r="P15" i="8"/>
  <c r="P6" i="8"/>
  <c r="P20" i="8"/>
  <c r="P7" i="8"/>
  <c r="P9" i="8"/>
  <c r="Q7" i="9"/>
  <c r="Q9" i="9"/>
  <c r="R6" i="9"/>
  <c r="R19" i="9"/>
  <c r="R31" i="9"/>
  <c r="AH210" i="2"/>
  <c r="AH211" i="2"/>
  <c r="AH212" i="2"/>
  <c r="AH213" i="2"/>
  <c r="AH214" i="2"/>
  <c r="AH215" i="2"/>
  <c r="AH216" i="2"/>
  <c r="AH217" i="2"/>
  <c r="AG4" i="2"/>
  <c r="S32" i="2"/>
  <c r="S218" i="2"/>
  <c r="AH218" i="2"/>
  <c r="AH283" i="2"/>
  <c r="R8" i="9"/>
  <c r="R21" i="9"/>
  <c r="R32" i="9"/>
  <c r="R105" i="16"/>
  <c r="R38" i="16"/>
  <c r="R55" i="16"/>
  <c r="R88" i="16"/>
  <c r="R10" i="16"/>
  <c r="R15" i="16"/>
  <c r="R7" i="16"/>
  <c r="R44" i="16"/>
  <c r="S60" i="16"/>
  <c r="S69" i="16"/>
  <c r="S78" i="16"/>
  <c r="R63" i="16"/>
  <c r="R72" i="16"/>
  <c r="R81" i="16"/>
  <c r="R122" i="16"/>
  <c r="R124" i="16"/>
  <c r="R106" i="16"/>
  <c r="R39" i="16"/>
  <c r="R56" i="16"/>
  <c r="R89" i="16"/>
  <c r="R107" i="16"/>
  <c r="R40" i="16"/>
  <c r="R57" i="16"/>
  <c r="R90" i="16"/>
  <c r="R11" i="16"/>
  <c r="R16" i="16"/>
  <c r="R8" i="16"/>
  <c r="R47" i="16"/>
  <c r="S62" i="16"/>
  <c r="S71" i="16"/>
  <c r="S80" i="16"/>
  <c r="Q9" i="18"/>
  <c r="Q10" i="18"/>
  <c r="Q12" i="18"/>
  <c r="Q4" i="18"/>
  <c r="R33" i="9"/>
  <c r="R34" i="9"/>
  <c r="S35" i="16"/>
  <c r="R20" i="16"/>
  <c r="R45" i="16"/>
  <c r="S61" i="16"/>
  <c r="S70" i="16"/>
  <c r="S79" i="16"/>
  <c r="S117" i="16"/>
  <c r="S119" i="16"/>
  <c r="R94" i="16"/>
  <c r="R95" i="16"/>
  <c r="R96" i="16"/>
  <c r="R98" i="16"/>
  <c r="R21" i="16"/>
  <c r="R123" i="16"/>
  <c r="R48" i="16"/>
  <c r="R99" i="16"/>
  <c r="R100" i="16"/>
  <c r="R109" i="16"/>
  <c r="S104" i="16"/>
  <c r="S37" i="16"/>
  <c r="S54" i="16"/>
  <c r="S87" i="16"/>
  <c r="S66" i="16"/>
  <c r="S75" i="16"/>
  <c r="S84" i="16"/>
  <c r="S67" i="16"/>
  <c r="S76" i="16"/>
  <c r="S85" i="16"/>
  <c r="Q15" i="8"/>
  <c r="Q6" i="8"/>
  <c r="Q20" i="8"/>
  <c r="Q7" i="8"/>
  <c r="Q9" i="8"/>
  <c r="R7" i="9"/>
  <c r="R9" i="9"/>
  <c r="S6" i="9"/>
  <c r="S19" i="9"/>
  <c r="S31" i="9"/>
  <c r="AI210" i="2"/>
  <c r="AI211" i="2"/>
  <c r="AI212" i="2"/>
  <c r="AI213" i="2"/>
  <c r="AI214" i="2"/>
  <c r="AI215" i="2"/>
  <c r="AI216" i="2"/>
  <c r="AI217" i="2"/>
  <c r="AI218" i="2"/>
  <c r="AH4" i="2"/>
  <c r="S33" i="2"/>
  <c r="S219" i="2"/>
  <c r="AI219" i="2"/>
  <c r="AI283" i="2"/>
  <c r="S8" i="9"/>
  <c r="S21" i="9"/>
  <c r="S32" i="9"/>
  <c r="S105" i="16"/>
  <c r="S38" i="16"/>
  <c r="S55" i="16"/>
  <c r="S88" i="16"/>
  <c r="S10" i="16"/>
  <c r="S15" i="16"/>
  <c r="S7" i="16"/>
  <c r="S44" i="16"/>
  <c r="T60" i="16"/>
  <c r="T69" i="16"/>
  <c r="T78" i="16"/>
  <c r="S63" i="16"/>
  <c r="S72" i="16"/>
  <c r="S81" i="16"/>
  <c r="S122" i="16"/>
  <c r="S124" i="16"/>
  <c r="S106" i="16"/>
  <c r="S39" i="16"/>
  <c r="S56" i="16"/>
  <c r="S89" i="16"/>
  <c r="S107" i="16"/>
  <c r="S40" i="16"/>
  <c r="S57" i="16"/>
  <c r="S90" i="16"/>
  <c r="S11" i="16"/>
  <c r="S16" i="16"/>
  <c r="S8" i="16"/>
  <c r="S47" i="16"/>
  <c r="T62" i="16"/>
  <c r="T71" i="16"/>
  <c r="T80" i="16"/>
  <c r="R9" i="18"/>
  <c r="R10" i="18"/>
  <c r="R12" i="18"/>
  <c r="R4" i="18"/>
  <c r="S33" i="9"/>
  <c r="S34" i="9"/>
  <c r="T35" i="16"/>
  <c r="S20" i="16"/>
  <c r="S45" i="16"/>
  <c r="T61" i="16"/>
  <c r="T70" i="16"/>
  <c r="T79" i="16"/>
  <c r="T117" i="16"/>
  <c r="T119" i="16"/>
  <c r="S94" i="16"/>
  <c r="S95" i="16"/>
  <c r="S96" i="16"/>
  <c r="S98" i="16"/>
  <c r="S21" i="16"/>
  <c r="S123" i="16"/>
  <c r="S48" i="16"/>
  <c r="S99" i="16"/>
  <c r="S100" i="16"/>
  <c r="S109" i="16"/>
  <c r="T104" i="16"/>
  <c r="T37" i="16"/>
  <c r="T54" i="16"/>
  <c r="T87" i="16"/>
  <c r="T66" i="16"/>
  <c r="T75" i="16"/>
  <c r="T84" i="16"/>
  <c r="T67" i="16"/>
  <c r="T76" i="16"/>
  <c r="T85" i="16"/>
  <c r="R15" i="8"/>
  <c r="R6" i="8"/>
  <c r="R20" i="8"/>
  <c r="R7" i="8"/>
  <c r="R9" i="8"/>
  <c r="S7" i="9"/>
  <c r="S9" i="9"/>
  <c r="T6" i="9"/>
  <c r="T105" i="16"/>
  <c r="T38" i="16"/>
  <c r="T55" i="16"/>
  <c r="T88" i="16"/>
  <c r="T10" i="16"/>
  <c r="U66" i="16"/>
  <c r="U75" i="16"/>
  <c r="U84" i="16"/>
  <c r="T63" i="16"/>
  <c r="T72" i="16"/>
  <c r="T81" i="16"/>
  <c r="T122" i="16"/>
  <c r="T124" i="16"/>
  <c r="T106" i="16"/>
  <c r="T39" i="16"/>
  <c r="T56" i="16"/>
  <c r="T89" i="16"/>
  <c r="T107" i="16"/>
  <c r="T40" i="16"/>
  <c r="T57" i="16"/>
  <c r="T90" i="16"/>
  <c r="T11" i="16"/>
  <c r="U67" i="16"/>
  <c r="U76" i="16"/>
  <c r="U85" i="16"/>
  <c r="S15" i="8"/>
  <c r="S6" i="8"/>
  <c r="S20" i="8"/>
  <c r="S7" i="8"/>
  <c r="S9" i="8"/>
  <c r="T7" i="9"/>
  <c r="AJ210" i="2"/>
  <c r="AJ211" i="2"/>
  <c r="AJ212" i="2"/>
  <c r="AJ213" i="2"/>
  <c r="AJ214" i="2"/>
  <c r="AJ215" i="2"/>
  <c r="AJ216" i="2"/>
  <c r="AJ217" i="2"/>
  <c r="AJ218" i="2"/>
  <c r="AJ219" i="2"/>
  <c r="AI4" i="2"/>
  <c r="S34" i="2"/>
  <c r="S220" i="2"/>
  <c r="AJ220" i="2"/>
  <c r="AJ283" i="2"/>
  <c r="T8" i="9"/>
  <c r="T9" i="9"/>
  <c r="U6" i="9"/>
  <c r="U19" i="9"/>
  <c r="U31" i="9"/>
  <c r="AK210" i="2"/>
  <c r="AK211" i="2"/>
  <c r="AK212" i="2"/>
  <c r="AK213" i="2"/>
  <c r="AK214" i="2"/>
  <c r="AK215" i="2"/>
  <c r="AK216" i="2"/>
  <c r="AK217" i="2"/>
  <c r="AK218" i="2"/>
  <c r="AK219" i="2"/>
  <c r="AK220" i="2"/>
  <c r="AJ4" i="2"/>
  <c r="S35" i="2"/>
  <c r="S221" i="2"/>
  <c r="AK221" i="2"/>
  <c r="AK283" i="2"/>
  <c r="U8" i="9"/>
  <c r="U21" i="9"/>
  <c r="U32" i="9"/>
  <c r="T15" i="16"/>
  <c r="T7" i="16"/>
  <c r="T44" i="16"/>
  <c r="U60" i="16"/>
  <c r="U69" i="16"/>
  <c r="U78" i="16"/>
  <c r="T16" i="16"/>
  <c r="T8" i="16"/>
  <c r="T47" i="16"/>
  <c r="U62" i="16"/>
  <c r="U71" i="16"/>
  <c r="U80" i="16"/>
  <c r="S9" i="18"/>
  <c r="S10" i="18"/>
  <c r="S12" i="18"/>
  <c r="S4" i="18"/>
  <c r="T19" i="9"/>
  <c r="T31" i="9"/>
  <c r="T21" i="9"/>
  <c r="T32" i="9"/>
  <c r="T33" i="9"/>
  <c r="T34" i="9"/>
  <c r="U35" i="16"/>
  <c r="T20" i="16"/>
  <c r="T45" i="16"/>
  <c r="U61" i="16"/>
  <c r="U70" i="16"/>
  <c r="U79" i="16"/>
  <c r="U117" i="16"/>
  <c r="U119" i="16"/>
  <c r="T95" i="16"/>
  <c r="T94" i="16"/>
  <c r="T96" i="16"/>
  <c r="T98" i="16"/>
  <c r="T21" i="16"/>
  <c r="T123" i="16"/>
  <c r="T48" i="16"/>
  <c r="T99" i="16"/>
  <c r="T100" i="16"/>
  <c r="T109" i="16"/>
  <c r="U105" i="16"/>
  <c r="U38" i="16"/>
  <c r="U54" i="16"/>
  <c r="U55" i="16"/>
  <c r="U88" i="16"/>
  <c r="U104" i="16"/>
  <c r="U37" i="16"/>
  <c r="U87" i="16"/>
  <c r="U10" i="16"/>
  <c r="U15" i="16"/>
  <c r="U7" i="16"/>
  <c r="U44" i="16"/>
  <c r="V60" i="16"/>
  <c r="V69" i="16"/>
  <c r="V78" i="16"/>
  <c r="U63" i="16"/>
  <c r="U72" i="16"/>
  <c r="U81" i="16"/>
  <c r="U122" i="16"/>
  <c r="U124" i="16"/>
  <c r="U106" i="16"/>
  <c r="U39" i="16"/>
  <c r="U56" i="16"/>
  <c r="U89" i="16"/>
  <c r="U107" i="16"/>
  <c r="U40" i="16"/>
  <c r="U57" i="16"/>
  <c r="U90" i="16"/>
  <c r="U11" i="16"/>
  <c r="U16" i="16"/>
  <c r="U8" i="16"/>
  <c r="U47" i="16"/>
  <c r="V62" i="16"/>
  <c r="V71" i="16"/>
  <c r="V80" i="16"/>
  <c r="T9" i="18"/>
  <c r="T10" i="18"/>
  <c r="T12" i="18"/>
  <c r="T4" i="18"/>
  <c r="U33" i="9"/>
  <c r="U34" i="9"/>
  <c r="V35" i="16"/>
  <c r="U20" i="16"/>
  <c r="U45" i="16"/>
  <c r="V61" i="16"/>
  <c r="V70" i="16"/>
  <c r="V79" i="16"/>
  <c r="V117" i="16"/>
  <c r="V119" i="16"/>
  <c r="U94" i="16"/>
  <c r="U95" i="16"/>
  <c r="U96" i="16"/>
  <c r="U98" i="16"/>
  <c r="U21" i="16"/>
  <c r="U123" i="16"/>
  <c r="U48" i="16"/>
  <c r="U99" i="16"/>
  <c r="U100" i="16"/>
  <c r="U109" i="16"/>
  <c r="V104" i="16"/>
  <c r="V37" i="16"/>
  <c r="V54" i="16"/>
  <c r="V87" i="16"/>
  <c r="V66" i="16"/>
  <c r="V75" i="16"/>
  <c r="V84" i="16"/>
  <c r="V67" i="16"/>
  <c r="V76" i="16"/>
  <c r="V85" i="16"/>
  <c r="T15" i="8"/>
  <c r="T6" i="8"/>
  <c r="T20" i="8"/>
  <c r="T7" i="8"/>
  <c r="T9" i="8"/>
  <c r="U7" i="9"/>
  <c r="U9" i="9"/>
  <c r="V6" i="9"/>
  <c r="V19" i="9"/>
  <c r="V31" i="9"/>
  <c r="AL210" i="2"/>
  <c r="AL211" i="2"/>
  <c r="AL212" i="2"/>
  <c r="AL213" i="2"/>
  <c r="AL214" i="2"/>
  <c r="AL215" i="2"/>
  <c r="AL216" i="2"/>
  <c r="AL217" i="2"/>
  <c r="AL218" i="2"/>
  <c r="AL219" i="2"/>
  <c r="AL220" i="2"/>
  <c r="AL221" i="2"/>
  <c r="AK4" i="2"/>
  <c r="S36" i="2"/>
  <c r="S222" i="2"/>
  <c r="AL222" i="2"/>
  <c r="AL283" i="2"/>
  <c r="V8" i="9"/>
  <c r="V21" i="9"/>
  <c r="V32" i="9"/>
  <c r="V105" i="16"/>
  <c r="V38" i="16"/>
  <c r="V55" i="16"/>
  <c r="V88" i="16"/>
  <c r="V10" i="16"/>
  <c r="V15" i="16"/>
  <c r="V7" i="16"/>
  <c r="V44" i="16"/>
  <c r="W60" i="16"/>
  <c r="W69" i="16"/>
  <c r="W78" i="16"/>
  <c r="V63" i="16"/>
  <c r="V72" i="16"/>
  <c r="V81" i="16"/>
  <c r="V122" i="16"/>
  <c r="V124" i="16"/>
  <c r="V106" i="16"/>
  <c r="V39" i="16"/>
  <c r="V56" i="16"/>
  <c r="V89" i="16"/>
  <c r="V107" i="16"/>
  <c r="V40" i="16"/>
  <c r="V57" i="16"/>
  <c r="V90" i="16"/>
  <c r="V11" i="16"/>
  <c r="V16" i="16"/>
  <c r="V8" i="16"/>
  <c r="V47" i="16"/>
  <c r="W62" i="16"/>
  <c r="W71" i="16"/>
  <c r="W80" i="16"/>
  <c r="U9" i="18"/>
  <c r="U10" i="18"/>
  <c r="U12" i="18"/>
  <c r="U4" i="18"/>
  <c r="V33" i="9"/>
  <c r="V34" i="9"/>
  <c r="W35" i="16"/>
  <c r="V20" i="16"/>
  <c r="V45" i="16"/>
  <c r="W61" i="16"/>
  <c r="W70" i="16"/>
  <c r="W79" i="16"/>
  <c r="W117" i="16"/>
  <c r="W119" i="16"/>
  <c r="V94" i="16"/>
  <c r="V95" i="16"/>
  <c r="V96" i="16"/>
  <c r="V98" i="16"/>
  <c r="V21" i="16"/>
  <c r="V123" i="16"/>
  <c r="V48" i="16"/>
  <c r="V99" i="16"/>
  <c r="V100" i="16"/>
  <c r="V109" i="16"/>
  <c r="W104" i="16"/>
  <c r="W37" i="16"/>
  <c r="W54" i="16"/>
  <c r="W87" i="16"/>
  <c r="W66" i="16"/>
  <c r="W75" i="16"/>
  <c r="W84" i="16"/>
  <c r="W67" i="16"/>
  <c r="W76" i="16"/>
  <c r="W85" i="16"/>
  <c r="U15" i="8"/>
  <c r="U6" i="8"/>
  <c r="U20" i="8"/>
  <c r="U7" i="8"/>
  <c r="U9" i="8"/>
  <c r="V7" i="9"/>
  <c r="V9" i="9"/>
  <c r="W6" i="9"/>
  <c r="W19" i="9"/>
  <c r="W31" i="9"/>
  <c r="AM210" i="2"/>
  <c r="AM211" i="2"/>
  <c r="AM212" i="2"/>
  <c r="AM213" i="2"/>
  <c r="AM214" i="2"/>
  <c r="AM215" i="2"/>
  <c r="AM216" i="2"/>
  <c r="AM217" i="2"/>
  <c r="AM218" i="2"/>
  <c r="AM219" i="2"/>
  <c r="AM220" i="2"/>
  <c r="AM221" i="2"/>
  <c r="AM222" i="2"/>
  <c r="AL4" i="2"/>
  <c r="S37" i="2"/>
  <c r="S223" i="2"/>
  <c r="AM223" i="2"/>
  <c r="AM283" i="2"/>
  <c r="W8" i="9"/>
  <c r="W21" i="9"/>
  <c r="W32" i="9"/>
  <c r="W105" i="16"/>
  <c r="W38" i="16"/>
  <c r="W55" i="16"/>
  <c r="W88" i="16"/>
  <c r="W10" i="16"/>
  <c r="W15" i="16"/>
  <c r="W7" i="16"/>
  <c r="W44" i="16"/>
  <c r="X60" i="16"/>
  <c r="X69" i="16"/>
  <c r="X78" i="16"/>
  <c r="W63" i="16"/>
  <c r="W72" i="16"/>
  <c r="W81" i="16"/>
  <c r="W122" i="16"/>
  <c r="W124" i="16"/>
  <c r="W106" i="16"/>
  <c r="W39" i="16"/>
  <c r="W56" i="16"/>
  <c r="W89" i="16"/>
  <c r="W107" i="16"/>
  <c r="W40" i="16"/>
  <c r="W57" i="16"/>
  <c r="W90" i="16"/>
  <c r="W11" i="16"/>
  <c r="W16" i="16"/>
  <c r="W8" i="16"/>
  <c r="W47" i="16"/>
  <c r="X62" i="16"/>
  <c r="X71" i="16"/>
  <c r="X80" i="16"/>
  <c r="V9" i="18"/>
  <c r="V10" i="18"/>
  <c r="V12" i="18"/>
  <c r="V4" i="18"/>
  <c r="W33" i="9"/>
  <c r="W34" i="9"/>
  <c r="X35" i="16"/>
  <c r="W20" i="16"/>
  <c r="W45" i="16"/>
  <c r="X61" i="16"/>
  <c r="X70" i="16"/>
  <c r="X79" i="16"/>
  <c r="X117" i="16"/>
  <c r="X119" i="16"/>
  <c r="W94" i="16"/>
  <c r="W95" i="16"/>
  <c r="W96" i="16"/>
  <c r="W98" i="16"/>
  <c r="W21" i="16"/>
  <c r="W123" i="16"/>
  <c r="W48" i="16"/>
  <c r="W99" i="16"/>
  <c r="W100" i="16"/>
  <c r="W109" i="16"/>
  <c r="X104" i="16"/>
  <c r="X37" i="16"/>
  <c r="X54" i="16"/>
  <c r="X87" i="16"/>
  <c r="X66" i="16"/>
  <c r="X75" i="16"/>
  <c r="X84" i="16"/>
  <c r="X67" i="16"/>
  <c r="X76" i="16"/>
  <c r="X85" i="16"/>
  <c r="V15" i="8"/>
  <c r="V6" i="8"/>
  <c r="V20" i="8"/>
  <c r="V7" i="8"/>
  <c r="V9" i="8"/>
  <c r="W7" i="9"/>
  <c r="W9" i="9"/>
  <c r="X6" i="9"/>
  <c r="X19" i="9"/>
  <c r="X31" i="9"/>
  <c r="AN210" i="2"/>
  <c r="AN211" i="2"/>
  <c r="AN212" i="2"/>
  <c r="AN213" i="2"/>
  <c r="AN214" i="2"/>
  <c r="AN215" i="2"/>
  <c r="AN216" i="2"/>
  <c r="AN217" i="2"/>
  <c r="AN218" i="2"/>
  <c r="AN219" i="2"/>
  <c r="AN220" i="2"/>
  <c r="AN221" i="2"/>
  <c r="AN222" i="2"/>
  <c r="AN223" i="2"/>
  <c r="AM4" i="2"/>
  <c r="S38" i="2"/>
  <c r="S224" i="2"/>
  <c r="AN224" i="2"/>
  <c r="AN283" i="2"/>
  <c r="X8" i="9"/>
  <c r="X21" i="9"/>
  <c r="X32" i="9"/>
  <c r="X105" i="16"/>
  <c r="X38" i="16"/>
  <c r="X55" i="16"/>
  <c r="X88" i="16"/>
  <c r="X10" i="16"/>
  <c r="X15" i="16"/>
  <c r="X7" i="16"/>
  <c r="X44" i="16"/>
  <c r="Y60" i="16"/>
  <c r="Y69" i="16"/>
  <c r="Y78" i="16"/>
  <c r="X63" i="16"/>
  <c r="X72" i="16"/>
  <c r="X81" i="16"/>
  <c r="X122" i="16"/>
  <c r="X124" i="16"/>
  <c r="X106" i="16"/>
  <c r="X39" i="16"/>
  <c r="X56" i="16"/>
  <c r="X89" i="16"/>
  <c r="X107" i="16"/>
  <c r="X40" i="16"/>
  <c r="X57" i="16"/>
  <c r="X90" i="16"/>
  <c r="X11" i="16"/>
  <c r="X16" i="16"/>
  <c r="X8" i="16"/>
  <c r="X47" i="16"/>
  <c r="Y62" i="16"/>
  <c r="Y71" i="16"/>
  <c r="Y80" i="16"/>
  <c r="W9" i="18"/>
  <c r="W10" i="18"/>
  <c r="W12" i="18"/>
  <c r="W4" i="18"/>
  <c r="X33" i="9"/>
  <c r="X34" i="9"/>
  <c r="Y35" i="16"/>
  <c r="X20" i="16"/>
  <c r="X45" i="16"/>
  <c r="Y61" i="16"/>
  <c r="Y70" i="16"/>
  <c r="Y79" i="16"/>
  <c r="Y117" i="16"/>
  <c r="Y119" i="16"/>
  <c r="X94" i="16"/>
  <c r="X95" i="16"/>
  <c r="X96" i="16"/>
  <c r="X98" i="16"/>
  <c r="X21" i="16"/>
  <c r="X123" i="16"/>
  <c r="X48" i="16"/>
  <c r="X99" i="16"/>
  <c r="X100" i="16"/>
  <c r="X109" i="16"/>
  <c r="Y104" i="16"/>
  <c r="Y37" i="16"/>
  <c r="Y54" i="16"/>
  <c r="Y87" i="16"/>
  <c r="Y66" i="16"/>
  <c r="Y75" i="16"/>
  <c r="Y84" i="16"/>
  <c r="Y67" i="16"/>
  <c r="Y76" i="16"/>
  <c r="Y85" i="16"/>
  <c r="W15" i="8"/>
  <c r="W6" i="8"/>
  <c r="W20" i="8"/>
  <c r="W7" i="8"/>
  <c r="W9" i="8"/>
  <c r="X7" i="9"/>
  <c r="X9" i="9"/>
  <c r="Y6" i="9"/>
  <c r="Y19" i="9"/>
  <c r="Y31" i="9"/>
  <c r="AO210" i="2"/>
  <c r="AO211" i="2"/>
  <c r="AO212" i="2"/>
  <c r="AO213" i="2"/>
  <c r="AO214" i="2"/>
  <c r="AO215" i="2"/>
  <c r="AO216" i="2"/>
  <c r="AO217" i="2"/>
  <c r="AO218" i="2"/>
  <c r="AO219" i="2"/>
  <c r="AO220" i="2"/>
  <c r="AO221" i="2"/>
  <c r="AO222" i="2"/>
  <c r="AO223" i="2"/>
  <c r="AO224" i="2"/>
  <c r="AN4" i="2"/>
  <c r="S39" i="2"/>
  <c r="S225" i="2"/>
  <c r="AO225" i="2"/>
  <c r="AO283" i="2"/>
  <c r="Y8" i="9"/>
  <c r="Y21" i="9"/>
  <c r="Y32" i="9"/>
  <c r="Y105" i="16"/>
  <c r="Y38" i="16"/>
  <c r="Y55" i="16"/>
  <c r="Y88" i="16"/>
  <c r="Y10" i="16"/>
  <c r="Y15" i="16"/>
  <c r="Y7" i="16"/>
  <c r="Y44" i="16"/>
  <c r="Z60" i="16"/>
  <c r="Z69" i="16"/>
  <c r="Z78" i="16"/>
  <c r="Y63" i="16"/>
  <c r="Y72" i="16"/>
  <c r="Y81" i="16"/>
  <c r="Y122" i="16"/>
  <c r="Y124" i="16"/>
  <c r="Y106" i="16"/>
  <c r="Y39" i="16"/>
  <c r="Y56" i="16"/>
  <c r="Y89" i="16"/>
  <c r="Y107" i="16"/>
  <c r="Y40" i="16"/>
  <c r="Y57" i="16"/>
  <c r="Y90" i="16"/>
  <c r="Y11" i="16"/>
  <c r="Y16" i="16"/>
  <c r="Y8" i="16"/>
  <c r="Y47" i="16"/>
  <c r="Z62" i="16"/>
  <c r="Z71" i="16"/>
  <c r="Z80" i="16"/>
  <c r="X9" i="18"/>
  <c r="X10" i="18"/>
  <c r="X12" i="18"/>
  <c r="X4" i="18"/>
  <c r="Y33" i="9"/>
  <c r="Y34" i="9"/>
  <c r="Z35" i="16"/>
  <c r="Y20" i="16"/>
  <c r="Y45" i="16"/>
  <c r="Z61" i="16"/>
  <c r="Z70" i="16"/>
  <c r="Z79" i="16"/>
  <c r="Z117" i="16"/>
  <c r="Z119" i="16"/>
  <c r="Y94" i="16"/>
  <c r="Y95" i="16"/>
  <c r="Y96" i="16"/>
  <c r="Y98" i="16"/>
  <c r="Y21" i="16"/>
  <c r="Y123" i="16"/>
  <c r="Y48" i="16"/>
  <c r="Y99" i="16"/>
  <c r="Y100" i="16"/>
  <c r="Y109" i="16"/>
  <c r="Z104" i="16"/>
  <c r="Z37" i="16"/>
  <c r="Z54" i="16"/>
  <c r="Z87" i="16"/>
  <c r="Z66" i="16"/>
  <c r="Z75" i="16"/>
  <c r="Z84" i="16"/>
  <c r="Z67" i="16"/>
  <c r="Z76" i="16"/>
  <c r="Z85" i="16"/>
  <c r="X15" i="8"/>
  <c r="X6" i="8"/>
  <c r="X20" i="8"/>
  <c r="X7" i="8"/>
  <c r="X9" i="8"/>
  <c r="Y7" i="9"/>
  <c r="Y9" i="9"/>
  <c r="Z6" i="9"/>
  <c r="Z19" i="9"/>
  <c r="Z31" i="9"/>
  <c r="AP210" i="2"/>
  <c r="AP211" i="2"/>
  <c r="AP212" i="2"/>
  <c r="AP213" i="2"/>
  <c r="AP214" i="2"/>
  <c r="AP215" i="2"/>
  <c r="AP216" i="2"/>
  <c r="AP217" i="2"/>
  <c r="AP218" i="2"/>
  <c r="AP219" i="2"/>
  <c r="AP220" i="2"/>
  <c r="AP221" i="2"/>
  <c r="AP222" i="2"/>
  <c r="AP223" i="2"/>
  <c r="AP224" i="2"/>
  <c r="AP225" i="2"/>
  <c r="AO4" i="2"/>
  <c r="S40" i="2"/>
  <c r="S226" i="2"/>
  <c r="AP226" i="2"/>
  <c r="AP283" i="2"/>
  <c r="Z8" i="9"/>
  <c r="Z21" i="9"/>
  <c r="Z32" i="9"/>
  <c r="Z105" i="16"/>
  <c r="Z38" i="16"/>
  <c r="Z55" i="16"/>
  <c r="Z88" i="16"/>
  <c r="Z10" i="16"/>
  <c r="Z15" i="16"/>
  <c r="Z7" i="16"/>
  <c r="Z44" i="16"/>
  <c r="AA60" i="16"/>
  <c r="AA69" i="16"/>
  <c r="AA78" i="16"/>
  <c r="Z63" i="16"/>
  <c r="Z72" i="16"/>
  <c r="Z81" i="16"/>
  <c r="Z122" i="16"/>
  <c r="Z124" i="16"/>
  <c r="Z106" i="16"/>
  <c r="Z39" i="16"/>
  <c r="Z56" i="16"/>
  <c r="Z89" i="16"/>
  <c r="Z107" i="16"/>
  <c r="Z40" i="16"/>
  <c r="Z57" i="16"/>
  <c r="Z90" i="16"/>
  <c r="Z11" i="16"/>
  <c r="Z16" i="16"/>
  <c r="Z8" i="16"/>
  <c r="Z47" i="16"/>
  <c r="AA62" i="16"/>
  <c r="AA71" i="16"/>
  <c r="AA80" i="16"/>
  <c r="Y9" i="18"/>
  <c r="Y10" i="18"/>
  <c r="Y12" i="18"/>
  <c r="Y4" i="18"/>
  <c r="Z33" i="9"/>
  <c r="Z34" i="9"/>
  <c r="AA35" i="16"/>
  <c r="Z20" i="16"/>
  <c r="Z45" i="16"/>
  <c r="AA61" i="16"/>
  <c r="AA70" i="16"/>
  <c r="AA79" i="16"/>
  <c r="AA117" i="16"/>
  <c r="AA119" i="16"/>
  <c r="Z94" i="16"/>
  <c r="Z95" i="16"/>
  <c r="Z96" i="16"/>
  <c r="Z98" i="16"/>
  <c r="Z21" i="16"/>
  <c r="Z123" i="16"/>
  <c r="Z48" i="16"/>
  <c r="Z99" i="16"/>
  <c r="Z100" i="16"/>
  <c r="Z109" i="16"/>
  <c r="AA104" i="16"/>
  <c r="AA37" i="16"/>
  <c r="AA54" i="16"/>
  <c r="AA87" i="16"/>
  <c r="AA66" i="16"/>
  <c r="AA75" i="16"/>
  <c r="AA84" i="16"/>
  <c r="AA67" i="16"/>
  <c r="AA76" i="16"/>
  <c r="AA85" i="16"/>
  <c r="Y15" i="8"/>
  <c r="Y6" i="8"/>
  <c r="Y20" i="8"/>
  <c r="Y7" i="8"/>
  <c r="Y9" i="8"/>
  <c r="Z7" i="9"/>
  <c r="Z9" i="9"/>
  <c r="AA6" i="9"/>
  <c r="AA105" i="16"/>
  <c r="AA38" i="16"/>
  <c r="AA55" i="16"/>
  <c r="AA88" i="16"/>
  <c r="AA10" i="16"/>
  <c r="AB66" i="16"/>
  <c r="AB75" i="16"/>
  <c r="AB84" i="16"/>
  <c r="AA63" i="16"/>
  <c r="AA72" i="16"/>
  <c r="AA81" i="16"/>
  <c r="AA122" i="16"/>
  <c r="AA124" i="16"/>
  <c r="AA106" i="16"/>
  <c r="AA39" i="16"/>
  <c r="AA56" i="16"/>
  <c r="AA89" i="16"/>
  <c r="AA107" i="16"/>
  <c r="AA40" i="16"/>
  <c r="AA57" i="16"/>
  <c r="AA90" i="16"/>
  <c r="AA11" i="16"/>
  <c r="AB67" i="16"/>
  <c r="AB76" i="16"/>
  <c r="AB85" i="16"/>
  <c r="Z15" i="8"/>
  <c r="Z6" i="8"/>
  <c r="Z20" i="8"/>
  <c r="Z7" i="8"/>
  <c r="Z9" i="8"/>
  <c r="AA7" i="9"/>
  <c r="AQ210" i="2"/>
  <c r="AQ211" i="2"/>
  <c r="AQ212" i="2"/>
  <c r="AQ213" i="2"/>
  <c r="AQ214" i="2"/>
  <c r="AQ215" i="2"/>
  <c r="AQ216" i="2"/>
  <c r="AQ217" i="2"/>
  <c r="AQ218" i="2"/>
  <c r="AQ219" i="2"/>
  <c r="AQ220" i="2"/>
  <c r="AQ221" i="2"/>
  <c r="AQ222" i="2"/>
  <c r="AQ223" i="2"/>
  <c r="AQ224" i="2"/>
  <c r="AQ225" i="2"/>
  <c r="AQ226" i="2"/>
  <c r="AP4" i="2"/>
  <c r="S41" i="2"/>
  <c r="S227" i="2"/>
  <c r="AQ227" i="2"/>
  <c r="AQ283" i="2"/>
  <c r="AA8" i="9"/>
  <c r="AA9" i="9"/>
  <c r="AB6" i="9"/>
  <c r="AA19" i="9"/>
  <c r="AA31" i="9"/>
  <c r="AA21" i="9"/>
  <c r="AA32" i="9"/>
  <c r="AA15" i="16"/>
  <c r="AA7" i="16"/>
  <c r="AA44" i="16"/>
  <c r="AB60" i="16"/>
  <c r="AB69" i="16"/>
  <c r="AB78" i="16"/>
  <c r="AA16" i="16"/>
  <c r="AA8" i="16"/>
  <c r="AA47" i="16"/>
  <c r="AB62" i="16"/>
  <c r="AB71" i="16"/>
  <c r="AB80" i="16"/>
  <c r="Z9" i="18"/>
  <c r="Z10" i="18"/>
  <c r="Z12" i="18"/>
  <c r="Z4" i="18"/>
  <c r="AA33" i="9"/>
  <c r="AA34" i="9"/>
  <c r="AB35" i="16"/>
  <c r="AA20" i="16"/>
  <c r="AA45" i="16"/>
  <c r="AB61" i="16"/>
  <c r="AB70" i="16"/>
  <c r="AB79" i="16"/>
  <c r="AB117" i="16"/>
  <c r="AB119" i="16"/>
  <c r="AA95" i="16"/>
  <c r="AA94" i="16"/>
  <c r="AA96" i="16"/>
  <c r="AA98" i="16"/>
  <c r="AA21" i="16"/>
  <c r="AA123" i="16"/>
  <c r="AA48" i="16"/>
  <c r="AA99" i="16"/>
  <c r="AA100" i="16"/>
  <c r="AA109" i="16"/>
  <c r="AB105" i="16"/>
  <c r="AB38" i="16"/>
  <c r="AB54" i="16"/>
  <c r="AB55" i="16"/>
  <c r="AB88" i="16"/>
  <c r="AB104" i="16"/>
  <c r="AB37" i="16"/>
  <c r="AB87" i="16"/>
  <c r="AB10" i="16"/>
  <c r="AC66" i="16"/>
  <c r="AC75" i="16"/>
  <c r="AC84" i="16"/>
  <c r="AB63" i="16"/>
  <c r="AB72" i="16"/>
  <c r="AB81" i="16"/>
  <c r="AB122" i="16"/>
  <c r="AB124" i="16"/>
  <c r="AB106" i="16"/>
  <c r="AB39" i="16"/>
  <c r="AB56" i="16"/>
  <c r="AB89" i="16"/>
  <c r="AB107" i="16"/>
  <c r="AB40" i="16"/>
  <c r="AB57" i="16"/>
  <c r="AB90" i="16"/>
  <c r="AB11" i="16"/>
  <c r="AC67" i="16"/>
  <c r="AC76" i="16"/>
  <c r="AC85" i="16"/>
  <c r="AA15" i="8"/>
  <c r="AA6" i="8"/>
  <c r="AA20" i="8"/>
  <c r="AA7" i="8"/>
  <c r="AA9" i="8"/>
  <c r="AB7" i="9"/>
  <c r="AR210" i="2"/>
  <c r="AR211" i="2"/>
  <c r="AR212" i="2"/>
  <c r="AR213" i="2"/>
  <c r="AR214" i="2"/>
  <c r="AR215" i="2"/>
  <c r="AR216" i="2"/>
  <c r="AR217" i="2"/>
  <c r="AR218" i="2"/>
  <c r="AR219" i="2"/>
  <c r="AR220" i="2"/>
  <c r="AR221" i="2"/>
  <c r="AR222" i="2"/>
  <c r="AR223" i="2"/>
  <c r="AR224" i="2"/>
  <c r="AR225" i="2"/>
  <c r="AR226" i="2"/>
  <c r="AR227" i="2"/>
  <c r="AQ4" i="2"/>
  <c r="S42" i="2"/>
  <c r="S228" i="2"/>
  <c r="AR228" i="2"/>
  <c r="AR283" i="2"/>
  <c r="AB8" i="9"/>
  <c r="AB9" i="9"/>
  <c r="AC6" i="9"/>
  <c r="AC19" i="9"/>
  <c r="AC31" i="9"/>
  <c r="AS210" i="2"/>
  <c r="AS211" i="2"/>
  <c r="AS212" i="2"/>
  <c r="AS213" i="2"/>
  <c r="AS214" i="2"/>
  <c r="AS215" i="2"/>
  <c r="AS216" i="2"/>
  <c r="AS217" i="2"/>
  <c r="AS218" i="2"/>
  <c r="AS219" i="2"/>
  <c r="AS220" i="2"/>
  <c r="AS221" i="2"/>
  <c r="AS222" i="2"/>
  <c r="AS223" i="2"/>
  <c r="AS224" i="2"/>
  <c r="AS225" i="2"/>
  <c r="AS226" i="2"/>
  <c r="AS227" i="2"/>
  <c r="AS228" i="2"/>
  <c r="AR4" i="2"/>
  <c r="S43" i="2"/>
  <c r="S229" i="2"/>
  <c r="AS229" i="2"/>
  <c r="AS283" i="2"/>
  <c r="AC8" i="9"/>
  <c r="AC21" i="9"/>
  <c r="AC32" i="9"/>
  <c r="AB15" i="16"/>
  <c r="AB7" i="16"/>
  <c r="AB44" i="16"/>
  <c r="AC60" i="16"/>
  <c r="AC69" i="16"/>
  <c r="AC78" i="16"/>
  <c r="AB16" i="16"/>
  <c r="AB8" i="16"/>
  <c r="AB47" i="16"/>
  <c r="AC62" i="16"/>
  <c r="AC71" i="16"/>
  <c r="AC80" i="16"/>
  <c r="AA9" i="18"/>
  <c r="AA10" i="18"/>
  <c r="AA12" i="18"/>
  <c r="AA4" i="18"/>
  <c r="AB19" i="9"/>
  <c r="AB31" i="9"/>
  <c r="AB21" i="9"/>
  <c r="AB32" i="9"/>
  <c r="AB33" i="9"/>
  <c r="AB34" i="9"/>
  <c r="AC35" i="16"/>
  <c r="AB20" i="16"/>
  <c r="AB45" i="16"/>
  <c r="AC61" i="16"/>
  <c r="AC70" i="16"/>
  <c r="AC79" i="16"/>
  <c r="AC117" i="16"/>
  <c r="AC119" i="16"/>
  <c r="AB95" i="16"/>
  <c r="AB94" i="16"/>
  <c r="AB96" i="16"/>
  <c r="AB98" i="16"/>
  <c r="AB21" i="16"/>
  <c r="AB123" i="16"/>
  <c r="AB48" i="16"/>
  <c r="AB99" i="16"/>
  <c r="AB100" i="16"/>
  <c r="AB109" i="16"/>
  <c r="AC105" i="16"/>
  <c r="AC38" i="16"/>
  <c r="AC54" i="16"/>
  <c r="AC55" i="16"/>
  <c r="AC88" i="16"/>
  <c r="AC104" i="16"/>
  <c r="AC37" i="16"/>
  <c r="AC87" i="16"/>
  <c r="AC10" i="16"/>
  <c r="AC15" i="16"/>
  <c r="AC7" i="16"/>
  <c r="AC44" i="16"/>
  <c r="AD60" i="16"/>
  <c r="AD69" i="16"/>
  <c r="AD78" i="16"/>
  <c r="AC63" i="16"/>
  <c r="AC72" i="16"/>
  <c r="AC81" i="16"/>
  <c r="AC122" i="16"/>
  <c r="AC124" i="16"/>
  <c r="AC106" i="16"/>
  <c r="AC39" i="16"/>
  <c r="AC56" i="16"/>
  <c r="AC89" i="16"/>
  <c r="AC107" i="16"/>
  <c r="AC40" i="16"/>
  <c r="AC57" i="16"/>
  <c r="AC90" i="16"/>
  <c r="AC11" i="16"/>
  <c r="AC16" i="16"/>
  <c r="AC8" i="16"/>
  <c r="AC47" i="16"/>
  <c r="AD62" i="16"/>
  <c r="AD71" i="16"/>
  <c r="AD80" i="16"/>
  <c r="AB9" i="18"/>
  <c r="AB10" i="18"/>
  <c r="AB12" i="18"/>
  <c r="AB4" i="18"/>
  <c r="AC33" i="9"/>
  <c r="AC34" i="9"/>
  <c r="AD35" i="16"/>
  <c r="AC20" i="16"/>
  <c r="AC45" i="16"/>
  <c r="AD61" i="16"/>
  <c r="AD70" i="16"/>
  <c r="AD79" i="16"/>
  <c r="AD117" i="16"/>
  <c r="AD119" i="16"/>
  <c r="AC94" i="16"/>
  <c r="AC95" i="16"/>
  <c r="AC96" i="16"/>
  <c r="AC98" i="16"/>
  <c r="AC21" i="16"/>
  <c r="AC123" i="16"/>
  <c r="AC48" i="16"/>
  <c r="AC99" i="16"/>
  <c r="AC100" i="16"/>
  <c r="AC109" i="16"/>
  <c r="AD104" i="16"/>
  <c r="AD37" i="16"/>
  <c r="AD54" i="16"/>
  <c r="AD87" i="16"/>
  <c r="AD66" i="16"/>
  <c r="AD75" i="16"/>
  <c r="AD84" i="16"/>
  <c r="AD67" i="16"/>
  <c r="AD76" i="16"/>
  <c r="AD85" i="16"/>
  <c r="AB15" i="8"/>
  <c r="AB6" i="8"/>
  <c r="AB20" i="8"/>
  <c r="AB7" i="8"/>
  <c r="AB9" i="8"/>
  <c r="AC7" i="9"/>
  <c r="AC9" i="9"/>
  <c r="AD6" i="9"/>
  <c r="AD19" i="9"/>
  <c r="AD31" i="9"/>
  <c r="AT210" i="2"/>
  <c r="AT211" i="2"/>
  <c r="AT212" i="2"/>
  <c r="AT213" i="2"/>
  <c r="AT214" i="2"/>
  <c r="AT215" i="2"/>
  <c r="AT216" i="2"/>
  <c r="AT217" i="2"/>
  <c r="AT218" i="2"/>
  <c r="AT219" i="2"/>
  <c r="AT220" i="2"/>
  <c r="AT221" i="2"/>
  <c r="AT222" i="2"/>
  <c r="AT223" i="2"/>
  <c r="AT224" i="2"/>
  <c r="AT225" i="2"/>
  <c r="AT226" i="2"/>
  <c r="AT227" i="2"/>
  <c r="AT228" i="2"/>
  <c r="AT229" i="2"/>
  <c r="AS4" i="2"/>
  <c r="S44" i="2"/>
  <c r="S230" i="2"/>
  <c r="AT230" i="2"/>
  <c r="AT283" i="2"/>
  <c r="AD8" i="9"/>
  <c r="AD21" i="9"/>
  <c r="AD32" i="9"/>
  <c r="AD105" i="16"/>
  <c r="AD38" i="16"/>
  <c r="AD55" i="16"/>
  <c r="AD88" i="16"/>
  <c r="AD10" i="16"/>
  <c r="AD15" i="16"/>
  <c r="AD7" i="16"/>
  <c r="AD44" i="16"/>
  <c r="AE60" i="16"/>
  <c r="AE69" i="16"/>
  <c r="AE78" i="16"/>
  <c r="AD63" i="16"/>
  <c r="AD72" i="16"/>
  <c r="AD81" i="16"/>
  <c r="AD122" i="16"/>
  <c r="AD124" i="16"/>
  <c r="AD106" i="16"/>
  <c r="AD39" i="16"/>
  <c r="AD56" i="16"/>
  <c r="AD89" i="16"/>
  <c r="AD107" i="16"/>
  <c r="AD40" i="16"/>
  <c r="AD57" i="16"/>
  <c r="AD90" i="16"/>
  <c r="AD11" i="16"/>
  <c r="AD16" i="16"/>
  <c r="AD8" i="16"/>
  <c r="AD47" i="16"/>
  <c r="AE62" i="16"/>
  <c r="AE71" i="16"/>
  <c r="AE80" i="16"/>
  <c r="AC9" i="18"/>
  <c r="AC10" i="18"/>
  <c r="AC12" i="18"/>
  <c r="AC4" i="18"/>
  <c r="AD33" i="9"/>
  <c r="AD34" i="9"/>
  <c r="AE35" i="16"/>
  <c r="AD20" i="16"/>
  <c r="AD45" i="16"/>
  <c r="AE61" i="16"/>
  <c r="AE70" i="16"/>
  <c r="AE79" i="16"/>
  <c r="AE117" i="16"/>
  <c r="AE119" i="16"/>
  <c r="AD94" i="16"/>
  <c r="AD95" i="16"/>
  <c r="AD96" i="16"/>
  <c r="AD98" i="16"/>
  <c r="AD21" i="16"/>
  <c r="AD123" i="16"/>
  <c r="AD48" i="16"/>
  <c r="AD99" i="16"/>
  <c r="AD100" i="16"/>
  <c r="AD109" i="16"/>
  <c r="AE104" i="16"/>
  <c r="AE37" i="16"/>
  <c r="AE54" i="16"/>
  <c r="AE87" i="16"/>
  <c r="AE66" i="16"/>
  <c r="AE75" i="16"/>
  <c r="AE84" i="16"/>
  <c r="AE67" i="16"/>
  <c r="AE76" i="16"/>
  <c r="AE85" i="16"/>
  <c r="AC15" i="8"/>
  <c r="AC6" i="8"/>
  <c r="AC20" i="8"/>
  <c r="AC7" i="8"/>
  <c r="AC9" i="8"/>
  <c r="AD7" i="9"/>
  <c r="AD9" i="9"/>
  <c r="AE6" i="9"/>
  <c r="AE19" i="9"/>
  <c r="AE31" i="9"/>
  <c r="AU210" i="2"/>
  <c r="AU211" i="2"/>
  <c r="AU212" i="2"/>
  <c r="AU213" i="2"/>
  <c r="AU214" i="2"/>
  <c r="AU215" i="2"/>
  <c r="AU216" i="2"/>
  <c r="AU217" i="2"/>
  <c r="AU218" i="2"/>
  <c r="AU219" i="2"/>
  <c r="AU220" i="2"/>
  <c r="AU221" i="2"/>
  <c r="AU222" i="2"/>
  <c r="AU223" i="2"/>
  <c r="AU224" i="2"/>
  <c r="AU225" i="2"/>
  <c r="AU226" i="2"/>
  <c r="AU227" i="2"/>
  <c r="AU228" i="2"/>
  <c r="AU229" i="2"/>
  <c r="AU230" i="2"/>
  <c r="AT4" i="2"/>
  <c r="S45" i="2"/>
  <c r="S231" i="2"/>
  <c r="AU231" i="2"/>
  <c r="AU283" i="2"/>
  <c r="AE8" i="9"/>
  <c r="AE21" i="9"/>
  <c r="AE32" i="9"/>
  <c r="AE105" i="16"/>
  <c r="AE38" i="16"/>
  <c r="AE55" i="16"/>
  <c r="AE88" i="16"/>
  <c r="AE10" i="16"/>
  <c r="AE15" i="16"/>
  <c r="AE7" i="16"/>
  <c r="AE44" i="16"/>
  <c r="AF60" i="16"/>
  <c r="AF69" i="16"/>
  <c r="AF78" i="16"/>
  <c r="AE63" i="16"/>
  <c r="AE72" i="16"/>
  <c r="AE81" i="16"/>
  <c r="AE122" i="16"/>
  <c r="AE124" i="16"/>
  <c r="AE106" i="16"/>
  <c r="AE39" i="16"/>
  <c r="AE56" i="16"/>
  <c r="AE89" i="16"/>
  <c r="AE107" i="16"/>
  <c r="AE40" i="16"/>
  <c r="AE57" i="16"/>
  <c r="AE90" i="16"/>
  <c r="AE11" i="16"/>
  <c r="AE16" i="16"/>
  <c r="AE8" i="16"/>
  <c r="AE47" i="16"/>
  <c r="AF62" i="16"/>
  <c r="AF71" i="16"/>
  <c r="AF80" i="16"/>
  <c r="AD9" i="18"/>
  <c r="AD10" i="18"/>
  <c r="AD12" i="18"/>
  <c r="AD4" i="18"/>
  <c r="AE33" i="9"/>
  <c r="AE34" i="9"/>
  <c r="AF35" i="16"/>
  <c r="AE20" i="16"/>
  <c r="AE45" i="16"/>
  <c r="AF61" i="16"/>
  <c r="AF70" i="16"/>
  <c r="AF79" i="16"/>
  <c r="AF117" i="16"/>
  <c r="AF119" i="16"/>
  <c r="AE94" i="16"/>
  <c r="AE95" i="16"/>
  <c r="AE96" i="16"/>
  <c r="AE98" i="16"/>
  <c r="AE21" i="16"/>
  <c r="AE123" i="16"/>
  <c r="AE48" i="16"/>
  <c r="AE99" i="16"/>
  <c r="AE100" i="16"/>
  <c r="AE109" i="16"/>
  <c r="AF104" i="16"/>
  <c r="AF37" i="16"/>
  <c r="AF54" i="16"/>
  <c r="AF87" i="16"/>
  <c r="AF66" i="16"/>
  <c r="AF75" i="16"/>
  <c r="AF84" i="16"/>
  <c r="AF67" i="16"/>
  <c r="AF76" i="16"/>
  <c r="AF85" i="16"/>
  <c r="AD15" i="8"/>
  <c r="AD6" i="8"/>
  <c r="AD20" i="8"/>
  <c r="AD7" i="8"/>
  <c r="AD9" i="8"/>
  <c r="AE7" i="9"/>
  <c r="AE9" i="9"/>
  <c r="AF6" i="9"/>
  <c r="AF19" i="9"/>
  <c r="AF31" i="9"/>
  <c r="AV210" i="2"/>
  <c r="AV211" i="2"/>
  <c r="AV212" i="2"/>
  <c r="AV213" i="2"/>
  <c r="AV214" i="2"/>
  <c r="AV215" i="2"/>
  <c r="AV216" i="2"/>
  <c r="AV217" i="2"/>
  <c r="AV218" i="2"/>
  <c r="AV219" i="2"/>
  <c r="AV220" i="2"/>
  <c r="AV221" i="2"/>
  <c r="AV222" i="2"/>
  <c r="AV223" i="2"/>
  <c r="AV224" i="2"/>
  <c r="AV225" i="2"/>
  <c r="AV226" i="2"/>
  <c r="AV227" i="2"/>
  <c r="AV228" i="2"/>
  <c r="AV229" i="2"/>
  <c r="AV230" i="2"/>
  <c r="AV231" i="2"/>
  <c r="AU4" i="2"/>
  <c r="S46" i="2"/>
  <c r="S232" i="2"/>
  <c r="AV232" i="2"/>
  <c r="AV283" i="2"/>
  <c r="AF8" i="9"/>
  <c r="AF21" i="9"/>
  <c r="AF32" i="9"/>
  <c r="AF105" i="16"/>
  <c r="AF38" i="16"/>
  <c r="AF55" i="16"/>
  <c r="AF88" i="16"/>
  <c r="AF10" i="16"/>
  <c r="AF15" i="16"/>
  <c r="AF7" i="16"/>
  <c r="AF44" i="16"/>
  <c r="AG60" i="16"/>
  <c r="AG69" i="16"/>
  <c r="AG78" i="16"/>
  <c r="AF63" i="16"/>
  <c r="AF72" i="16"/>
  <c r="AF81" i="16"/>
  <c r="AF122" i="16"/>
  <c r="AF124" i="16"/>
  <c r="AF106" i="16"/>
  <c r="AF39" i="16"/>
  <c r="AF56" i="16"/>
  <c r="AF89" i="16"/>
  <c r="AF107" i="16"/>
  <c r="AF40" i="16"/>
  <c r="AF57" i="16"/>
  <c r="AF90" i="16"/>
  <c r="AF11" i="16"/>
  <c r="AF16" i="16"/>
  <c r="AF8" i="16"/>
  <c r="AF47" i="16"/>
  <c r="AG62" i="16"/>
  <c r="AG71" i="16"/>
  <c r="AG80" i="16"/>
  <c r="AE9" i="18"/>
  <c r="AE10" i="18"/>
  <c r="AE12" i="18"/>
  <c r="AE4" i="18"/>
  <c r="AF33" i="9"/>
  <c r="AF34" i="9"/>
  <c r="AG35" i="16"/>
  <c r="AF20" i="16"/>
  <c r="AF45" i="16"/>
  <c r="AG61" i="16"/>
  <c r="AG70" i="16"/>
  <c r="AG79" i="16"/>
  <c r="AG117" i="16"/>
  <c r="AG119" i="16"/>
  <c r="AF94" i="16"/>
  <c r="AF95" i="16"/>
  <c r="AF96" i="16"/>
  <c r="AF98" i="16"/>
  <c r="AF21" i="16"/>
  <c r="AF123" i="16"/>
  <c r="AF48" i="16"/>
  <c r="AF99" i="16"/>
  <c r="AF100" i="16"/>
  <c r="AF109" i="16"/>
  <c r="AG104" i="16"/>
  <c r="AG37" i="16"/>
  <c r="AG54" i="16"/>
  <c r="AG87" i="16"/>
  <c r="AG66" i="16"/>
  <c r="AG75" i="16"/>
  <c r="AG84" i="16"/>
  <c r="AG67" i="16"/>
  <c r="AG76" i="16"/>
  <c r="AG85" i="16"/>
  <c r="AE15" i="8"/>
  <c r="AE6" i="8"/>
  <c r="AE20" i="8"/>
  <c r="AE7" i="8"/>
  <c r="AE9" i="8"/>
  <c r="AF7" i="9"/>
  <c r="AF9" i="9"/>
  <c r="AG6" i="9"/>
  <c r="AG19" i="9"/>
  <c r="AG31" i="9"/>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V4" i="2"/>
  <c r="S47" i="2"/>
  <c r="S233" i="2"/>
  <c r="AW233" i="2"/>
  <c r="AW283" i="2"/>
  <c r="AG8" i="9"/>
  <c r="AG21" i="9"/>
  <c r="AG32" i="9"/>
  <c r="AG105" i="16"/>
  <c r="AG38" i="16"/>
  <c r="AG55" i="16"/>
  <c r="AG88" i="16"/>
  <c r="AG10" i="16"/>
  <c r="AG15" i="16"/>
  <c r="AG7" i="16"/>
  <c r="AG44" i="16"/>
  <c r="AH60" i="16"/>
  <c r="AH69" i="16"/>
  <c r="AH78" i="16"/>
  <c r="AG63" i="16"/>
  <c r="AG72" i="16"/>
  <c r="AG81" i="16"/>
  <c r="AG122" i="16"/>
  <c r="AG124" i="16"/>
  <c r="AG106" i="16"/>
  <c r="AG39" i="16"/>
  <c r="AG56" i="16"/>
  <c r="AG89" i="16"/>
  <c r="AG107" i="16"/>
  <c r="AG40" i="16"/>
  <c r="AG57" i="16"/>
  <c r="AG90" i="16"/>
  <c r="AG11" i="16"/>
  <c r="AG16" i="16"/>
  <c r="AG8" i="16"/>
  <c r="AG47" i="16"/>
  <c r="AH62" i="16"/>
  <c r="AH71" i="16"/>
  <c r="AH80" i="16"/>
  <c r="AF9" i="18"/>
  <c r="AF10" i="18"/>
  <c r="AF12" i="18"/>
  <c r="AF4" i="18"/>
  <c r="AG33" i="9"/>
  <c r="AG34" i="9"/>
  <c r="AH35" i="16"/>
  <c r="AG20" i="16"/>
  <c r="AG45" i="16"/>
  <c r="AH61" i="16"/>
  <c r="AH70" i="16"/>
  <c r="AH79" i="16"/>
  <c r="AH117" i="16"/>
  <c r="AH119" i="16"/>
  <c r="AG94" i="16"/>
  <c r="AG95" i="16"/>
  <c r="AG96" i="16"/>
  <c r="AG98" i="16"/>
  <c r="AG21" i="16"/>
  <c r="AG123" i="16"/>
  <c r="AG48" i="16"/>
  <c r="AG99" i="16"/>
  <c r="AG100" i="16"/>
  <c r="AG109" i="16"/>
  <c r="AH104" i="16"/>
  <c r="AH37" i="16"/>
  <c r="AH54" i="16"/>
  <c r="AH87" i="16"/>
  <c r="AH66" i="16"/>
  <c r="AH75" i="16"/>
  <c r="AH84" i="16"/>
  <c r="AH67" i="16"/>
  <c r="AH76" i="16"/>
  <c r="AH85" i="16"/>
  <c r="AF15" i="8"/>
  <c r="AF6" i="8"/>
  <c r="AF20" i="8"/>
  <c r="AF7" i="8"/>
  <c r="AF9" i="8"/>
  <c r="AG7" i="9"/>
  <c r="AG9" i="9"/>
  <c r="AH6" i="9"/>
  <c r="AH19" i="9"/>
  <c r="AH31" i="9"/>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W4" i="2"/>
  <c r="S48" i="2"/>
  <c r="S234" i="2"/>
  <c r="AX234" i="2"/>
  <c r="AX283" i="2"/>
  <c r="AH8" i="9"/>
  <c r="AH21" i="9"/>
  <c r="AH32" i="9"/>
  <c r="AH105" i="16"/>
  <c r="AH38" i="16"/>
  <c r="AH55" i="16"/>
  <c r="AH88" i="16"/>
  <c r="AH10" i="16"/>
  <c r="AH15" i="16"/>
  <c r="AH7" i="16"/>
  <c r="AH44" i="16"/>
  <c r="AI60" i="16"/>
  <c r="AI69" i="16"/>
  <c r="AI78" i="16"/>
  <c r="AH63" i="16"/>
  <c r="AH72" i="16"/>
  <c r="AH81" i="16"/>
  <c r="AH122" i="16"/>
  <c r="AH124" i="16"/>
  <c r="AH106" i="16"/>
  <c r="AH39" i="16"/>
  <c r="AH56" i="16"/>
  <c r="AH89" i="16"/>
  <c r="AH107" i="16"/>
  <c r="AH40" i="16"/>
  <c r="AH57" i="16"/>
  <c r="AH90" i="16"/>
  <c r="AH11" i="16"/>
  <c r="AH16" i="16"/>
  <c r="AH8" i="16"/>
  <c r="AH47" i="16"/>
  <c r="AI62" i="16"/>
  <c r="AI71" i="16"/>
  <c r="AI80" i="16"/>
  <c r="AG9" i="18"/>
  <c r="AG10" i="18"/>
  <c r="AG12" i="18"/>
  <c r="AG4" i="18"/>
  <c r="AH33" i="9"/>
  <c r="AH34" i="9"/>
  <c r="AI35" i="16"/>
  <c r="AH20" i="16"/>
  <c r="AH45" i="16"/>
  <c r="AI61" i="16"/>
  <c r="AI70" i="16"/>
  <c r="AI79" i="16"/>
  <c r="AI117" i="16"/>
  <c r="AI119" i="16"/>
  <c r="AH94" i="16"/>
  <c r="AH95" i="16"/>
  <c r="AH96" i="16"/>
  <c r="AH98" i="16"/>
  <c r="AH21" i="16"/>
  <c r="AH123" i="16"/>
  <c r="AH48" i="16"/>
  <c r="AH99" i="16"/>
  <c r="AH100" i="16"/>
  <c r="AH109" i="16"/>
  <c r="AI104" i="16"/>
  <c r="AI37" i="16"/>
  <c r="AI54" i="16"/>
  <c r="AI87" i="16"/>
  <c r="AI66" i="16"/>
  <c r="AI75" i="16"/>
  <c r="AI84" i="16"/>
  <c r="AI67" i="16"/>
  <c r="AI76" i="16"/>
  <c r="AI85" i="16"/>
  <c r="AG15" i="8"/>
  <c r="AG6" i="8"/>
  <c r="AG20" i="8"/>
  <c r="AG7" i="8"/>
  <c r="AG9" i="8"/>
  <c r="AH7" i="9"/>
  <c r="AH9" i="9"/>
  <c r="AI6" i="9"/>
  <c r="AI19" i="9"/>
  <c r="AI31" i="9"/>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X4" i="2"/>
  <c r="S49" i="2"/>
  <c r="S235" i="2"/>
  <c r="AY235" i="2"/>
  <c r="AY283" i="2"/>
  <c r="AI8" i="9"/>
  <c r="AI21" i="9"/>
  <c r="AI32" i="9"/>
  <c r="AI105" i="16"/>
  <c r="AI38" i="16"/>
  <c r="AI55" i="16"/>
  <c r="AI88" i="16"/>
  <c r="AI10" i="16"/>
  <c r="AI15" i="16"/>
  <c r="AI7" i="16"/>
  <c r="AI44" i="16"/>
  <c r="AJ60" i="16"/>
  <c r="AJ69" i="16"/>
  <c r="AJ78" i="16"/>
  <c r="AI63" i="16"/>
  <c r="AI72" i="16"/>
  <c r="AI81" i="16"/>
  <c r="AI122" i="16"/>
  <c r="AI124" i="16"/>
  <c r="AI106" i="16"/>
  <c r="AI39" i="16"/>
  <c r="AI56" i="16"/>
  <c r="AI89" i="16"/>
  <c r="AI107" i="16"/>
  <c r="AI40" i="16"/>
  <c r="AI57" i="16"/>
  <c r="AI90" i="16"/>
  <c r="AI11" i="16"/>
  <c r="AI16" i="16"/>
  <c r="AI8" i="16"/>
  <c r="AI47" i="16"/>
  <c r="AJ62" i="16"/>
  <c r="AJ71" i="16"/>
  <c r="AJ80" i="16"/>
  <c r="AH9" i="18"/>
  <c r="AH10" i="18"/>
  <c r="AH12" i="18"/>
  <c r="AH4" i="18"/>
  <c r="AI33" i="9"/>
  <c r="AI34" i="9"/>
  <c r="AJ35" i="16"/>
  <c r="AI20" i="16"/>
  <c r="AI45" i="16"/>
  <c r="AJ61" i="16"/>
  <c r="AJ70" i="16"/>
  <c r="AJ79" i="16"/>
  <c r="AJ117" i="16"/>
  <c r="AJ119" i="16"/>
  <c r="AI94" i="16"/>
  <c r="AI95" i="16"/>
  <c r="AI96" i="16"/>
  <c r="AI98" i="16"/>
  <c r="AI21" i="16"/>
  <c r="AI123" i="16"/>
  <c r="AI48" i="16"/>
  <c r="AI99" i="16"/>
  <c r="AI100" i="16"/>
  <c r="AI109" i="16"/>
  <c r="AJ104" i="16"/>
  <c r="AJ37" i="16"/>
  <c r="AJ54" i="16"/>
  <c r="AJ87" i="16"/>
  <c r="AJ66" i="16"/>
  <c r="AJ75" i="16"/>
  <c r="AJ84" i="16"/>
  <c r="AJ67" i="16"/>
  <c r="AJ76" i="16"/>
  <c r="AJ85" i="16"/>
  <c r="AH15" i="8"/>
  <c r="AH6" i="8"/>
  <c r="AH20" i="8"/>
  <c r="AH7" i="8"/>
  <c r="AH9" i="8"/>
  <c r="AI7" i="9"/>
  <c r="AI9" i="9"/>
  <c r="AJ6" i="9"/>
  <c r="AJ19" i="9"/>
  <c r="AJ31" i="9"/>
  <c r="AZ210" i="2"/>
  <c r="AZ211" i="2"/>
  <c r="AZ212" i="2"/>
  <c r="AZ213" i="2"/>
  <c r="AZ214" i="2"/>
  <c r="AZ215" i="2"/>
  <c r="AZ216" i="2"/>
  <c r="AZ217" i="2"/>
  <c r="AZ218" i="2"/>
  <c r="AZ219" i="2"/>
  <c r="AZ220" i="2"/>
  <c r="AZ221" i="2"/>
  <c r="AZ222" i="2"/>
  <c r="AZ223" i="2"/>
  <c r="AZ224" i="2"/>
  <c r="AZ225" i="2"/>
  <c r="AZ226" i="2"/>
  <c r="AZ227" i="2"/>
  <c r="AZ228" i="2"/>
  <c r="AZ229" i="2"/>
  <c r="AZ230" i="2"/>
  <c r="AZ231" i="2"/>
  <c r="AZ232" i="2"/>
  <c r="AZ233" i="2"/>
  <c r="AZ234" i="2"/>
  <c r="AZ235" i="2"/>
  <c r="AY4" i="2"/>
  <c r="S50" i="2"/>
  <c r="S236" i="2"/>
  <c r="AZ236" i="2"/>
  <c r="AZ283" i="2"/>
  <c r="AJ8" i="9"/>
  <c r="AJ21" i="9"/>
  <c r="AJ32" i="9"/>
  <c r="AJ105" i="16"/>
  <c r="AJ38" i="16"/>
  <c r="AJ55" i="16"/>
  <c r="AJ88" i="16"/>
  <c r="AJ10" i="16"/>
  <c r="AJ15" i="16"/>
  <c r="AJ7" i="16"/>
  <c r="AJ44" i="16"/>
  <c r="AK60" i="16"/>
  <c r="AK69" i="16"/>
  <c r="AK78" i="16"/>
  <c r="AJ63" i="16"/>
  <c r="AJ72" i="16"/>
  <c r="AJ81" i="16"/>
  <c r="AJ122" i="16"/>
  <c r="AJ124" i="16"/>
  <c r="AJ106" i="16"/>
  <c r="AJ39" i="16"/>
  <c r="AJ56" i="16"/>
  <c r="AJ89" i="16"/>
  <c r="AJ107" i="16"/>
  <c r="AJ40" i="16"/>
  <c r="AJ57" i="16"/>
  <c r="AJ90" i="16"/>
  <c r="AJ11" i="16"/>
  <c r="AJ16" i="16"/>
  <c r="AJ8" i="16"/>
  <c r="AJ47" i="16"/>
  <c r="AK62" i="16"/>
  <c r="AK71" i="16"/>
  <c r="AK80" i="16"/>
  <c r="AI9" i="18"/>
  <c r="AI10" i="18"/>
  <c r="AI12" i="18"/>
  <c r="AI4" i="18"/>
  <c r="AJ33" i="9"/>
  <c r="AJ34" i="9"/>
  <c r="AK35" i="16"/>
  <c r="AJ20" i="16"/>
  <c r="AJ45" i="16"/>
  <c r="AK61" i="16"/>
  <c r="AK70" i="16"/>
  <c r="AK79" i="16"/>
  <c r="AK117" i="16"/>
  <c r="AK119" i="16"/>
  <c r="AJ94" i="16"/>
  <c r="AJ95" i="16"/>
  <c r="AJ96" i="16"/>
  <c r="AJ98" i="16"/>
  <c r="AJ21" i="16"/>
  <c r="AJ123" i="16"/>
  <c r="AJ48" i="16"/>
  <c r="AJ99" i="16"/>
  <c r="AJ100" i="16"/>
  <c r="AJ109" i="16"/>
  <c r="AK104" i="16"/>
  <c r="AK37" i="16"/>
  <c r="AK54" i="16"/>
  <c r="AK87" i="16"/>
  <c r="AK66" i="16"/>
  <c r="AK75" i="16"/>
  <c r="AK84" i="16"/>
  <c r="AK67" i="16"/>
  <c r="AK76" i="16"/>
  <c r="AK85" i="16"/>
  <c r="AI15" i="8"/>
  <c r="AI6" i="8"/>
  <c r="AI20" i="8"/>
  <c r="AI7" i="8"/>
  <c r="AI9" i="8"/>
  <c r="AJ7" i="9"/>
  <c r="AJ9" i="9"/>
  <c r="AK6" i="9"/>
  <c r="AK19" i="9"/>
  <c r="AK31" i="9"/>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AZ4" i="2"/>
  <c r="S51" i="2"/>
  <c r="S237" i="2"/>
  <c r="BA237" i="2"/>
  <c r="BA283" i="2"/>
  <c r="AK8" i="9"/>
  <c r="AK21" i="9"/>
  <c r="AK32" i="9"/>
  <c r="AK105" i="16"/>
  <c r="AK38" i="16"/>
  <c r="AK55" i="16"/>
  <c r="AK88" i="16"/>
  <c r="AK10" i="16"/>
  <c r="AK15" i="16"/>
  <c r="AK7" i="16"/>
  <c r="AK44" i="16"/>
  <c r="AL60" i="16"/>
  <c r="AL69" i="16"/>
  <c r="AL78" i="16"/>
  <c r="AK63" i="16"/>
  <c r="AK72" i="16"/>
  <c r="AK81" i="16"/>
  <c r="AK122" i="16"/>
  <c r="AK124" i="16"/>
  <c r="AK106" i="16"/>
  <c r="AK39" i="16"/>
  <c r="AK56" i="16"/>
  <c r="AK89" i="16"/>
  <c r="AK107" i="16"/>
  <c r="AK40" i="16"/>
  <c r="AK57" i="16"/>
  <c r="AK90" i="16"/>
  <c r="AK11" i="16"/>
  <c r="AK16" i="16"/>
  <c r="AK8" i="16"/>
  <c r="AK47" i="16"/>
  <c r="AL62" i="16"/>
  <c r="AL71" i="16"/>
  <c r="AL80" i="16"/>
  <c r="AJ9" i="18"/>
  <c r="AJ10" i="18"/>
  <c r="AJ12" i="18"/>
  <c r="AJ4" i="18"/>
  <c r="AK33" i="9"/>
  <c r="AK34" i="9"/>
  <c r="AL35" i="16"/>
  <c r="AK20" i="16"/>
  <c r="AK45" i="16"/>
  <c r="AL61" i="16"/>
  <c r="AL70" i="16"/>
  <c r="AL79" i="16"/>
  <c r="AL117" i="16"/>
  <c r="AL119" i="16"/>
  <c r="AK94" i="16"/>
  <c r="AK95" i="16"/>
  <c r="AK96" i="16"/>
  <c r="AK98" i="16"/>
  <c r="AK21" i="16"/>
  <c r="AK123" i="16"/>
  <c r="AK48" i="16"/>
  <c r="AK99" i="16"/>
  <c r="AK100" i="16"/>
  <c r="AK109" i="16"/>
  <c r="AL104" i="16"/>
  <c r="AL37" i="16"/>
  <c r="AL54" i="16"/>
  <c r="AL87" i="16"/>
  <c r="AL66" i="16"/>
  <c r="AL75" i="16"/>
  <c r="AL84" i="16"/>
  <c r="AL67" i="16"/>
  <c r="AL76" i="16"/>
  <c r="AL85" i="16"/>
  <c r="AJ15" i="8"/>
  <c r="AJ6" i="8"/>
  <c r="AJ20" i="8"/>
  <c r="AJ7" i="8"/>
  <c r="AJ9" i="8"/>
  <c r="AK7" i="9"/>
  <c r="AK9" i="9"/>
  <c r="AL6" i="9"/>
  <c r="AL19" i="9"/>
  <c r="AL31" i="9"/>
  <c r="BB210" i="2"/>
  <c r="BB211" i="2"/>
  <c r="BB212" i="2"/>
  <c r="BB213" i="2"/>
  <c r="BB214" i="2"/>
  <c r="BB215" i="2"/>
  <c r="BB216" i="2"/>
  <c r="BB217" i="2"/>
  <c r="BB218" i="2"/>
  <c r="BB219" i="2"/>
  <c r="BB220" i="2"/>
  <c r="BB221" i="2"/>
  <c r="BB222" i="2"/>
  <c r="BB223" i="2"/>
  <c r="BB224" i="2"/>
  <c r="BB225" i="2"/>
  <c r="BB226" i="2"/>
  <c r="BB227" i="2"/>
  <c r="BB228" i="2"/>
  <c r="BB229" i="2"/>
  <c r="BB230" i="2"/>
  <c r="BB231" i="2"/>
  <c r="BB232" i="2"/>
  <c r="BB233" i="2"/>
  <c r="BB234" i="2"/>
  <c r="BB235" i="2"/>
  <c r="BB236" i="2"/>
  <c r="BB237" i="2"/>
  <c r="BA4" i="2"/>
  <c r="S52" i="2"/>
  <c r="S238" i="2"/>
  <c r="BB238" i="2"/>
  <c r="BB283" i="2"/>
  <c r="AL8" i="9"/>
  <c r="AL21" i="9"/>
  <c r="AL32" i="9"/>
  <c r="AL105" i="16"/>
  <c r="AL38" i="16"/>
  <c r="AL55" i="16"/>
  <c r="AL88" i="16"/>
  <c r="AL10" i="16"/>
  <c r="AL15" i="16"/>
  <c r="AL7" i="16"/>
  <c r="AL44" i="16"/>
  <c r="AM60" i="16"/>
  <c r="AM69" i="16"/>
  <c r="AM78" i="16"/>
  <c r="AL63" i="16"/>
  <c r="AL72" i="16"/>
  <c r="AL81" i="16"/>
  <c r="AL122" i="16"/>
  <c r="AL124" i="16"/>
  <c r="AL106" i="16"/>
  <c r="AL39" i="16"/>
  <c r="AL56" i="16"/>
  <c r="AL89" i="16"/>
  <c r="AL107" i="16"/>
  <c r="AL40" i="16"/>
  <c r="AL57" i="16"/>
  <c r="AL90" i="16"/>
  <c r="AL11" i="16"/>
  <c r="AL16" i="16"/>
  <c r="AL8" i="16"/>
  <c r="AL47" i="16"/>
  <c r="AM62" i="16"/>
  <c r="AM71" i="16"/>
  <c r="AM80" i="16"/>
  <c r="AK9" i="18"/>
  <c r="AK10" i="18"/>
  <c r="AK12" i="18"/>
  <c r="AK4" i="18"/>
  <c r="AL33" i="9"/>
  <c r="AL34" i="9"/>
  <c r="AM35" i="16"/>
  <c r="AL20" i="16"/>
  <c r="AL45" i="16"/>
  <c r="AM61" i="16"/>
  <c r="AM70" i="16"/>
  <c r="AM79" i="16"/>
  <c r="AM117" i="16"/>
  <c r="AM119" i="16"/>
  <c r="AL94" i="16"/>
  <c r="AL95" i="16"/>
  <c r="AL96" i="16"/>
  <c r="AL98" i="16"/>
  <c r="AL21" i="16"/>
  <c r="AL123" i="16"/>
  <c r="AL48" i="16"/>
  <c r="AL99" i="16"/>
  <c r="AL100" i="16"/>
  <c r="AL109" i="16"/>
  <c r="AM104" i="16"/>
  <c r="AM37" i="16"/>
  <c r="AM54" i="16"/>
  <c r="AM87" i="16"/>
  <c r="AM66" i="16"/>
  <c r="AM75" i="16"/>
  <c r="AM84" i="16"/>
  <c r="AM67" i="16"/>
  <c r="AM76" i="16"/>
  <c r="AM85" i="16"/>
  <c r="AK15" i="8"/>
  <c r="AK6" i="8"/>
  <c r="AK20" i="8"/>
  <c r="AK7" i="8"/>
  <c r="AK9" i="8"/>
  <c r="AL7" i="9"/>
  <c r="AL9" i="9"/>
  <c r="AM6" i="9"/>
  <c r="AM19" i="9"/>
  <c r="AM31" i="9"/>
  <c r="BC210" i="2"/>
  <c r="BC211" i="2"/>
  <c r="BC212" i="2"/>
  <c r="BC213" i="2"/>
  <c r="BC214" i="2"/>
  <c r="BC215" i="2"/>
  <c r="BC216" i="2"/>
  <c r="BC217" i="2"/>
  <c r="BC218" i="2"/>
  <c r="BC219" i="2"/>
  <c r="BC220" i="2"/>
  <c r="BC221" i="2"/>
  <c r="BC222" i="2"/>
  <c r="BC223" i="2"/>
  <c r="BC224" i="2"/>
  <c r="BC225" i="2"/>
  <c r="BC226" i="2"/>
  <c r="BC227" i="2"/>
  <c r="BC228" i="2"/>
  <c r="BC229" i="2"/>
  <c r="BC230" i="2"/>
  <c r="BC231" i="2"/>
  <c r="BC232" i="2"/>
  <c r="BC233" i="2"/>
  <c r="BC234" i="2"/>
  <c r="BC235" i="2"/>
  <c r="BC236" i="2"/>
  <c r="BC237" i="2"/>
  <c r="BC238" i="2"/>
  <c r="BB4" i="2"/>
  <c r="S53" i="2"/>
  <c r="S239" i="2"/>
  <c r="BC239" i="2"/>
  <c r="BC283" i="2"/>
  <c r="AM8" i="9"/>
  <c r="AM21" i="9"/>
  <c r="AM32" i="9"/>
  <c r="AM105" i="16"/>
  <c r="AM38" i="16"/>
  <c r="AM55" i="16"/>
  <c r="AM88" i="16"/>
  <c r="AM10" i="16"/>
  <c r="AM15" i="16"/>
  <c r="AM7" i="16"/>
  <c r="AM44" i="16"/>
  <c r="AN60" i="16"/>
  <c r="AN69" i="16"/>
  <c r="AN78" i="16"/>
  <c r="AM63" i="16"/>
  <c r="AM72" i="16"/>
  <c r="AM81" i="16"/>
  <c r="AM122" i="16"/>
  <c r="AM124" i="16"/>
  <c r="AM106" i="16"/>
  <c r="AM39" i="16"/>
  <c r="AM56" i="16"/>
  <c r="AM89" i="16"/>
  <c r="AM107" i="16"/>
  <c r="AM40" i="16"/>
  <c r="AM57" i="16"/>
  <c r="AM90" i="16"/>
  <c r="AM11" i="16"/>
  <c r="AM16" i="16"/>
  <c r="AM8" i="16"/>
  <c r="AM47" i="16"/>
  <c r="AN62" i="16"/>
  <c r="AN71" i="16"/>
  <c r="AN80" i="16"/>
  <c r="AL9" i="18"/>
  <c r="AL10" i="18"/>
  <c r="AL12" i="18"/>
  <c r="AL4" i="18"/>
  <c r="AM33" i="9"/>
  <c r="AM34" i="9"/>
  <c r="AN35" i="16"/>
  <c r="AM20" i="16"/>
  <c r="AM45" i="16"/>
  <c r="AN61" i="16"/>
  <c r="AN70" i="16"/>
  <c r="AN79" i="16"/>
  <c r="AN117" i="16"/>
  <c r="AN119" i="16"/>
  <c r="AM94" i="16"/>
  <c r="AM95" i="16"/>
  <c r="AM96" i="16"/>
  <c r="AM98" i="16"/>
  <c r="AM21" i="16"/>
  <c r="AM123" i="16"/>
  <c r="AM48" i="16"/>
  <c r="AM99" i="16"/>
  <c r="AM100" i="16"/>
  <c r="AM109" i="16"/>
  <c r="AN104" i="16"/>
  <c r="AN37" i="16"/>
  <c r="AN54" i="16"/>
  <c r="AN87" i="16"/>
  <c r="AN66" i="16"/>
  <c r="AN75" i="16"/>
  <c r="AN84" i="16"/>
  <c r="AN67" i="16"/>
  <c r="AN76" i="16"/>
  <c r="AN85" i="16"/>
  <c r="AL15" i="8"/>
  <c r="AL6" i="8"/>
  <c r="AL20" i="8"/>
  <c r="AL7" i="8"/>
  <c r="AL9" i="8"/>
  <c r="AM7" i="9"/>
  <c r="AM9" i="9"/>
  <c r="AN6" i="9"/>
  <c r="AN19" i="9"/>
  <c r="AN31" i="9"/>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C4" i="2"/>
  <c r="S54" i="2"/>
  <c r="S240" i="2"/>
  <c r="BD240" i="2"/>
  <c r="BD283" i="2"/>
  <c r="AN8" i="9"/>
  <c r="AN21" i="9"/>
  <c r="AN32" i="9"/>
  <c r="AN105" i="16"/>
  <c r="AN38" i="16"/>
  <c r="AN55" i="16"/>
  <c r="AN88" i="16"/>
  <c r="AN10" i="16"/>
  <c r="AN15" i="16"/>
  <c r="AN7" i="16"/>
  <c r="AN44" i="16"/>
  <c r="AO60" i="16"/>
  <c r="AO69" i="16"/>
  <c r="AO78" i="16"/>
  <c r="AN63" i="16"/>
  <c r="AN72" i="16"/>
  <c r="AN81" i="16"/>
  <c r="AN122" i="16"/>
  <c r="AN124" i="16"/>
  <c r="AN106" i="16"/>
  <c r="AN39" i="16"/>
  <c r="AN56" i="16"/>
  <c r="AN89" i="16"/>
  <c r="AN107" i="16"/>
  <c r="AN40" i="16"/>
  <c r="AN57" i="16"/>
  <c r="AN90" i="16"/>
  <c r="AN11" i="16"/>
  <c r="AN16" i="16"/>
  <c r="AN8" i="16"/>
  <c r="AN47" i="16"/>
  <c r="AO62" i="16"/>
  <c r="AO71" i="16"/>
  <c r="AO80" i="16"/>
  <c r="AM9" i="18"/>
  <c r="AM10" i="18"/>
  <c r="AM12" i="18"/>
  <c r="AM4" i="18"/>
  <c r="AN33" i="9"/>
  <c r="AN34" i="9"/>
  <c r="AO35" i="16"/>
  <c r="AN20" i="16"/>
  <c r="AN45" i="16"/>
  <c r="AO61" i="16"/>
  <c r="AO70" i="16"/>
  <c r="AO79" i="16"/>
  <c r="AO117" i="16"/>
  <c r="AO119" i="16"/>
  <c r="AN94" i="16"/>
  <c r="AN95" i="16"/>
  <c r="AN96" i="16"/>
  <c r="AN98" i="16"/>
  <c r="AN21" i="16"/>
  <c r="AN123" i="16"/>
  <c r="AN48" i="16"/>
  <c r="AN99" i="16"/>
  <c r="AN100" i="16"/>
  <c r="AN109" i="16"/>
  <c r="AO104" i="16"/>
  <c r="AO37" i="16"/>
  <c r="AO54" i="16"/>
  <c r="AO87" i="16"/>
  <c r="AO66" i="16"/>
  <c r="AO75" i="16"/>
  <c r="AO84" i="16"/>
  <c r="AO67" i="16"/>
  <c r="AO76" i="16"/>
  <c r="AO85" i="16"/>
  <c r="AM15" i="8"/>
  <c r="AM6" i="8"/>
  <c r="AM20" i="8"/>
  <c r="AM7" i="8"/>
  <c r="AM9" i="8"/>
  <c r="AN7" i="9"/>
  <c r="AN9" i="9"/>
  <c r="AO6" i="9"/>
  <c r="AO19" i="9"/>
  <c r="AO31" i="9"/>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D4" i="2"/>
  <c r="S55" i="2"/>
  <c r="S241" i="2"/>
  <c r="BE241" i="2"/>
  <c r="BE283" i="2"/>
  <c r="AO8" i="9"/>
  <c r="AO21" i="9"/>
  <c r="AO32" i="9"/>
  <c r="AO105" i="16"/>
  <c r="AO38" i="16"/>
  <c r="AO55" i="16"/>
  <c r="AO88" i="16"/>
  <c r="AO10" i="16"/>
  <c r="AO15" i="16"/>
  <c r="AO7" i="16"/>
  <c r="AO44" i="16"/>
  <c r="AP60" i="16"/>
  <c r="AP69" i="16"/>
  <c r="AP78" i="16"/>
  <c r="AO63" i="16"/>
  <c r="AO72" i="16"/>
  <c r="AO81" i="16"/>
  <c r="AO122" i="16"/>
  <c r="AO124" i="16"/>
  <c r="AO106" i="16"/>
  <c r="AO39" i="16"/>
  <c r="AO56" i="16"/>
  <c r="AO89" i="16"/>
  <c r="AO107" i="16"/>
  <c r="AO40" i="16"/>
  <c r="AO57" i="16"/>
  <c r="AO90" i="16"/>
  <c r="AO11" i="16"/>
  <c r="AO16" i="16"/>
  <c r="AO8" i="16"/>
  <c r="AO47" i="16"/>
  <c r="AP62" i="16"/>
  <c r="AP71" i="16"/>
  <c r="AP80" i="16"/>
  <c r="AN9" i="18"/>
  <c r="AN10" i="18"/>
  <c r="AN12" i="18"/>
  <c r="AN4" i="18"/>
  <c r="AO33" i="9"/>
  <c r="AO34" i="9"/>
  <c r="AP35" i="16"/>
  <c r="AO20" i="16"/>
  <c r="AO45" i="16"/>
  <c r="AP61" i="16"/>
  <c r="AP70" i="16"/>
  <c r="AP79" i="16"/>
  <c r="AP117" i="16"/>
  <c r="AP119" i="16"/>
  <c r="AO94" i="16"/>
  <c r="AO95" i="16"/>
  <c r="AO96" i="16"/>
  <c r="AO98" i="16"/>
  <c r="AO21" i="16"/>
  <c r="AO123" i="16"/>
  <c r="AO48" i="16"/>
  <c r="AO99" i="16"/>
  <c r="AO100" i="16"/>
  <c r="AO109" i="16"/>
  <c r="AP104" i="16"/>
  <c r="AP37" i="16"/>
  <c r="AP54" i="16"/>
  <c r="AP87" i="16"/>
  <c r="AP66" i="16"/>
  <c r="AP75" i="16"/>
  <c r="AP84" i="16"/>
  <c r="AP67" i="16"/>
  <c r="AP76" i="16"/>
  <c r="AP85" i="16"/>
  <c r="AN15" i="8"/>
  <c r="AN6" i="8"/>
  <c r="AN20" i="8"/>
  <c r="AN7" i="8"/>
  <c r="AN9" i="8"/>
  <c r="AO7" i="9"/>
  <c r="AO9" i="9"/>
  <c r="AP6" i="9"/>
  <c r="AP19" i="9"/>
  <c r="AP31" i="9"/>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E4" i="2"/>
  <c r="S56" i="2"/>
  <c r="S242" i="2"/>
  <c r="BF242" i="2"/>
  <c r="BF283" i="2"/>
  <c r="AP8" i="9"/>
  <c r="AP21" i="9"/>
  <c r="AP32" i="9"/>
  <c r="AP105" i="16"/>
  <c r="AP38" i="16"/>
  <c r="AP55" i="16"/>
  <c r="AP88" i="16"/>
  <c r="AP10" i="16"/>
  <c r="AP15" i="16"/>
  <c r="AP7" i="16"/>
  <c r="AP44" i="16"/>
  <c r="AQ60" i="16"/>
  <c r="AQ69" i="16"/>
  <c r="AQ78" i="16"/>
  <c r="AP63" i="16"/>
  <c r="AP72" i="16"/>
  <c r="AP81" i="16"/>
  <c r="AP122" i="16"/>
  <c r="AP124" i="16"/>
  <c r="AP106" i="16"/>
  <c r="AP39" i="16"/>
  <c r="AP56" i="16"/>
  <c r="AP89" i="16"/>
  <c r="AP107" i="16"/>
  <c r="AP40" i="16"/>
  <c r="AP57" i="16"/>
  <c r="AP90" i="16"/>
  <c r="AP11" i="16"/>
  <c r="AP16" i="16"/>
  <c r="AP8" i="16"/>
  <c r="AP47" i="16"/>
  <c r="AQ62" i="16"/>
  <c r="AQ71" i="16"/>
  <c r="AQ80" i="16"/>
  <c r="AO9" i="18"/>
  <c r="AO10" i="18"/>
  <c r="AO12" i="18"/>
  <c r="AO4" i="18"/>
  <c r="AP33" i="9"/>
  <c r="AP34" i="9"/>
  <c r="AQ35" i="16"/>
  <c r="AP20" i="16"/>
  <c r="AP45" i="16"/>
  <c r="AQ61" i="16"/>
  <c r="AQ70" i="16"/>
  <c r="AQ79" i="16"/>
  <c r="AQ117" i="16"/>
  <c r="AQ119" i="16"/>
  <c r="AP94" i="16"/>
  <c r="AP95" i="16"/>
  <c r="AP96" i="16"/>
  <c r="AP98" i="16"/>
  <c r="AP21" i="16"/>
  <c r="AP123" i="16"/>
  <c r="AP48" i="16"/>
  <c r="AP99" i="16"/>
  <c r="AP100" i="16"/>
  <c r="AP109" i="16"/>
  <c r="AQ104" i="16"/>
  <c r="AQ37" i="16"/>
  <c r="AQ54" i="16"/>
  <c r="AQ87" i="16"/>
  <c r="AQ66" i="16"/>
  <c r="AQ75" i="16"/>
  <c r="AQ84" i="16"/>
  <c r="AQ67" i="16"/>
  <c r="AQ76" i="16"/>
  <c r="AQ85" i="16"/>
  <c r="AO15" i="8"/>
  <c r="AO6" i="8"/>
  <c r="AO20" i="8"/>
  <c r="AO7" i="8"/>
  <c r="AO9" i="8"/>
  <c r="AP7" i="9"/>
  <c r="AP9" i="9"/>
  <c r="AQ6" i="9"/>
  <c r="AQ19" i="9"/>
  <c r="AQ31" i="9"/>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F4" i="2"/>
  <c r="S57" i="2"/>
  <c r="S243" i="2"/>
  <c r="BG243" i="2"/>
  <c r="BG283" i="2"/>
  <c r="AQ8" i="9"/>
  <c r="AQ21" i="9"/>
  <c r="AQ32" i="9"/>
  <c r="AQ105" i="16"/>
  <c r="AQ38" i="16"/>
  <c r="AQ55" i="16"/>
  <c r="AQ88" i="16"/>
  <c r="AQ10" i="16"/>
  <c r="AQ15" i="16"/>
  <c r="AQ7" i="16"/>
  <c r="AQ44" i="16"/>
  <c r="AR60" i="16"/>
  <c r="AR69" i="16"/>
  <c r="AR78" i="16"/>
  <c r="AQ63" i="16"/>
  <c r="AQ72" i="16"/>
  <c r="AQ81" i="16"/>
  <c r="AQ122" i="16"/>
  <c r="AQ124" i="16"/>
  <c r="AQ106" i="16"/>
  <c r="AQ39" i="16"/>
  <c r="AQ56" i="16"/>
  <c r="AQ89" i="16"/>
  <c r="AQ107" i="16"/>
  <c r="AQ40" i="16"/>
  <c r="AQ57" i="16"/>
  <c r="AQ90" i="16"/>
  <c r="AQ11" i="16"/>
  <c r="AQ16" i="16"/>
  <c r="AQ8" i="16"/>
  <c r="AQ47" i="16"/>
  <c r="AR62" i="16"/>
  <c r="AR71" i="16"/>
  <c r="AR80" i="16"/>
  <c r="AP9" i="18"/>
  <c r="AP10" i="18"/>
  <c r="AP12" i="18"/>
  <c r="AP4" i="18"/>
  <c r="AQ33" i="9"/>
  <c r="AQ34" i="9"/>
  <c r="AR35" i="16"/>
  <c r="AQ20" i="16"/>
  <c r="AQ45" i="16"/>
  <c r="AR61" i="16"/>
  <c r="AR70" i="16"/>
  <c r="AR79" i="16"/>
  <c r="AR117" i="16"/>
  <c r="AR119" i="16"/>
  <c r="AQ94" i="16"/>
  <c r="AQ95" i="16"/>
  <c r="AQ96" i="16"/>
  <c r="AQ98" i="16"/>
  <c r="AQ21" i="16"/>
  <c r="AQ123" i="16"/>
  <c r="AQ48" i="16"/>
  <c r="AQ99" i="16"/>
  <c r="AQ100" i="16"/>
  <c r="AQ109" i="16"/>
  <c r="AR104" i="16"/>
  <c r="AR37" i="16"/>
  <c r="AR54" i="16"/>
  <c r="AR87" i="16"/>
  <c r="AR66" i="16"/>
  <c r="AR75" i="16"/>
  <c r="AR84" i="16"/>
  <c r="AR67" i="16"/>
  <c r="AR76" i="16"/>
  <c r="AR85" i="16"/>
  <c r="AP15" i="8"/>
  <c r="AP6" i="8"/>
  <c r="AP20" i="8"/>
  <c r="AP7" i="8"/>
  <c r="AP9" i="8"/>
  <c r="AQ7" i="9"/>
  <c r="AQ9" i="9"/>
  <c r="AR6" i="9"/>
  <c r="AR19" i="9"/>
  <c r="AR31" i="9"/>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G4" i="2"/>
  <c r="S58" i="2"/>
  <c r="S244" i="2"/>
  <c r="BH244" i="2"/>
  <c r="BH283" i="2"/>
  <c r="AR8" i="9"/>
  <c r="AR21" i="9"/>
  <c r="AR32" i="9"/>
  <c r="AR105" i="16"/>
  <c r="AR38" i="16"/>
  <c r="AR55" i="16"/>
  <c r="AR88" i="16"/>
  <c r="AR10" i="16"/>
  <c r="AR15" i="16"/>
  <c r="AR7" i="16"/>
  <c r="AR44" i="16"/>
  <c r="AS60" i="16"/>
  <c r="AS69" i="16"/>
  <c r="AS78" i="16"/>
  <c r="AR63" i="16"/>
  <c r="AR72" i="16"/>
  <c r="AR81" i="16"/>
  <c r="AR122" i="16"/>
  <c r="AR124" i="16"/>
  <c r="AR106" i="16"/>
  <c r="AR39" i="16"/>
  <c r="AR56" i="16"/>
  <c r="AR89" i="16"/>
  <c r="AR107" i="16"/>
  <c r="AR40" i="16"/>
  <c r="AR57" i="16"/>
  <c r="AR90" i="16"/>
  <c r="AR11" i="16"/>
  <c r="AR16" i="16"/>
  <c r="AR8" i="16"/>
  <c r="AR47" i="16"/>
  <c r="AS62" i="16"/>
  <c r="AS71" i="16"/>
  <c r="AS80" i="16"/>
  <c r="AQ9" i="18"/>
  <c r="AQ10" i="18"/>
  <c r="AQ12" i="18"/>
  <c r="AQ4" i="18"/>
  <c r="AR33" i="9"/>
  <c r="AR34" i="9"/>
  <c r="AS35" i="16"/>
  <c r="AR20" i="16"/>
  <c r="AR45" i="16"/>
  <c r="AS61" i="16"/>
  <c r="AS70" i="16"/>
  <c r="AS79" i="16"/>
  <c r="AS117" i="16"/>
  <c r="AS119" i="16"/>
  <c r="AR94" i="16"/>
  <c r="AR95" i="16"/>
  <c r="AR96" i="16"/>
  <c r="AR98" i="16"/>
  <c r="AR21" i="16"/>
  <c r="AR123" i="16"/>
  <c r="AR48" i="16"/>
  <c r="AR99" i="16"/>
  <c r="AR100" i="16"/>
  <c r="AR109" i="16"/>
  <c r="AS104" i="16"/>
  <c r="AS37" i="16"/>
  <c r="AS54" i="16"/>
  <c r="AS87" i="16"/>
  <c r="AS66" i="16"/>
  <c r="AS75" i="16"/>
  <c r="AS84" i="16"/>
  <c r="AS67" i="16"/>
  <c r="AS76" i="16"/>
  <c r="AS85" i="16"/>
  <c r="AQ15" i="8"/>
  <c r="AQ6" i="8"/>
  <c r="AQ20" i="8"/>
  <c r="AQ7" i="8"/>
  <c r="AQ9" i="8"/>
  <c r="AR7" i="9"/>
  <c r="AR9" i="9"/>
  <c r="AS6" i="9"/>
  <c r="AS19" i="9"/>
  <c r="AS31" i="9"/>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H4" i="2"/>
  <c r="S59" i="2"/>
  <c r="S245" i="2"/>
  <c r="BI245" i="2"/>
  <c r="BI283" i="2"/>
  <c r="AS8" i="9"/>
  <c r="AS21" i="9"/>
  <c r="AS32" i="9"/>
  <c r="AS105" i="16"/>
  <c r="AS38" i="16"/>
  <c r="AS55" i="16"/>
  <c r="AS88" i="16"/>
  <c r="AS10" i="16"/>
  <c r="AS15" i="16"/>
  <c r="AS7" i="16"/>
  <c r="AS44" i="16"/>
  <c r="AT60" i="16"/>
  <c r="AT69" i="16"/>
  <c r="AT78" i="16"/>
  <c r="AS63" i="16"/>
  <c r="AS72" i="16"/>
  <c r="AS81" i="16"/>
  <c r="AS122" i="16"/>
  <c r="AS124" i="16"/>
  <c r="AS106" i="16"/>
  <c r="AS39" i="16"/>
  <c r="AS56" i="16"/>
  <c r="AS89" i="16"/>
  <c r="AS107" i="16"/>
  <c r="AS40" i="16"/>
  <c r="AS57" i="16"/>
  <c r="AS90" i="16"/>
  <c r="AS11" i="16"/>
  <c r="AS16" i="16"/>
  <c r="AS8" i="16"/>
  <c r="AS47" i="16"/>
  <c r="AT62" i="16"/>
  <c r="AT71" i="16"/>
  <c r="AT80" i="16"/>
  <c r="AR9" i="18"/>
  <c r="AR10" i="18"/>
  <c r="AR12" i="18"/>
  <c r="AR4" i="18"/>
  <c r="AS33" i="9"/>
  <c r="AS34" i="9"/>
  <c r="AT35" i="16"/>
  <c r="AS20" i="16"/>
  <c r="AS45" i="16"/>
  <c r="AT61" i="16"/>
  <c r="AT70" i="16"/>
  <c r="AT79" i="16"/>
  <c r="AT117" i="16"/>
  <c r="AT119" i="16"/>
  <c r="AS94" i="16"/>
  <c r="AS95" i="16"/>
  <c r="AS96" i="16"/>
  <c r="AS98" i="16"/>
  <c r="AS21" i="16"/>
  <c r="AS123" i="16"/>
  <c r="AS48" i="16"/>
  <c r="AS99" i="16"/>
  <c r="AS100" i="16"/>
  <c r="AS109" i="16"/>
  <c r="AT104" i="16"/>
  <c r="AT37" i="16"/>
  <c r="AT54" i="16"/>
  <c r="AT87" i="16"/>
  <c r="AT66" i="16"/>
  <c r="AT75" i="16"/>
  <c r="AT84" i="16"/>
  <c r="AT67" i="16"/>
  <c r="AT76" i="16"/>
  <c r="AT85" i="16"/>
  <c r="AR15" i="8"/>
  <c r="AR6" i="8"/>
  <c r="AR20" i="8"/>
  <c r="AR7" i="8"/>
  <c r="AR9" i="8"/>
  <c r="AS7" i="9"/>
  <c r="AS9" i="9"/>
  <c r="AT6" i="9"/>
  <c r="AT19" i="9"/>
  <c r="AT31" i="9"/>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I4" i="2"/>
  <c r="S60" i="2"/>
  <c r="S246" i="2"/>
  <c r="BJ246" i="2"/>
  <c r="BJ283" i="2"/>
  <c r="AT8" i="9"/>
  <c r="AT21" i="9"/>
  <c r="AT32" i="9"/>
  <c r="AT105" i="16"/>
  <c r="AT38" i="16"/>
  <c r="AT55" i="16"/>
  <c r="AT88" i="16"/>
  <c r="AT10" i="16"/>
  <c r="AT15" i="16"/>
  <c r="AT7" i="16"/>
  <c r="AT44" i="16"/>
  <c r="AU60" i="16"/>
  <c r="AU69" i="16"/>
  <c r="AU78" i="16"/>
  <c r="AT63" i="16"/>
  <c r="AT72" i="16"/>
  <c r="AT81" i="16"/>
  <c r="AT122" i="16"/>
  <c r="AT124" i="16"/>
  <c r="AT106" i="16"/>
  <c r="AT39" i="16"/>
  <c r="AT56" i="16"/>
  <c r="AT89" i="16"/>
  <c r="AT107" i="16"/>
  <c r="AT40" i="16"/>
  <c r="AT57" i="16"/>
  <c r="AT90" i="16"/>
  <c r="AT11" i="16"/>
  <c r="AT16" i="16"/>
  <c r="AT8" i="16"/>
  <c r="AT47" i="16"/>
  <c r="AU62" i="16"/>
  <c r="AU71" i="16"/>
  <c r="AU80" i="16"/>
  <c r="AS9" i="18"/>
  <c r="AS10" i="18"/>
  <c r="AS12" i="18"/>
  <c r="AS4" i="18"/>
  <c r="AT33" i="9"/>
  <c r="AT34" i="9"/>
  <c r="AU35" i="16"/>
  <c r="AT20" i="16"/>
  <c r="AT45" i="16"/>
  <c r="AU61" i="16"/>
  <c r="AU70" i="16"/>
  <c r="AU79" i="16"/>
  <c r="AU117" i="16"/>
  <c r="AU119" i="16"/>
  <c r="AT94" i="16"/>
  <c r="AT95" i="16"/>
  <c r="AT96" i="16"/>
  <c r="AT98" i="16"/>
  <c r="AT21" i="16"/>
  <c r="AT123" i="16"/>
  <c r="AT48" i="16"/>
  <c r="AT99" i="16"/>
  <c r="AT100" i="16"/>
  <c r="AT109" i="16"/>
  <c r="AU104" i="16"/>
  <c r="AU37" i="16"/>
  <c r="AU54" i="16"/>
  <c r="AU87" i="16"/>
  <c r="AU66" i="16"/>
  <c r="AU75" i="16"/>
  <c r="AU84" i="16"/>
  <c r="AU67" i="16"/>
  <c r="AU76" i="16"/>
  <c r="AU85" i="16"/>
  <c r="AS15" i="8"/>
  <c r="AS6" i="8"/>
  <c r="AS20" i="8"/>
  <c r="AS7" i="8"/>
  <c r="AS9" i="8"/>
  <c r="AT7" i="9"/>
  <c r="AT9" i="9"/>
  <c r="AU6" i="9"/>
  <c r="AU19" i="9"/>
  <c r="AU31" i="9"/>
  <c r="BK210" i="2"/>
  <c r="BK211" i="2"/>
  <c r="BK212" i="2"/>
  <c r="BK213" i="2"/>
  <c r="BK214" i="2"/>
  <c r="BK215" i="2"/>
  <c r="BK216" i="2"/>
  <c r="BK217" i="2"/>
  <c r="BK218" i="2"/>
  <c r="BK219" i="2"/>
  <c r="BK220" i="2"/>
  <c r="BK221" i="2"/>
  <c r="BK222" i="2"/>
  <c r="BK223" i="2"/>
  <c r="BK224" i="2"/>
  <c r="BK225" i="2"/>
  <c r="BK226" i="2"/>
  <c r="BK227" i="2"/>
  <c r="BK228" i="2"/>
  <c r="BK229" i="2"/>
  <c r="BK230" i="2"/>
  <c r="BK231" i="2"/>
  <c r="BK232" i="2"/>
  <c r="BK233" i="2"/>
  <c r="BK234" i="2"/>
  <c r="BK235" i="2"/>
  <c r="BK236" i="2"/>
  <c r="BK237" i="2"/>
  <c r="BK238" i="2"/>
  <c r="BK239" i="2"/>
  <c r="BK240" i="2"/>
  <c r="BK241" i="2"/>
  <c r="BK242" i="2"/>
  <c r="BK243" i="2"/>
  <c r="BK244" i="2"/>
  <c r="BK245" i="2"/>
  <c r="BK246" i="2"/>
  <c r="BJ4" i="2"/>
  <c r="S61" i="2"/>
  <c r="S247" i="2"/>
  <c r="BK247" i="2"/>
  <c r="BK283" i="2"/>
  <c r="AU8" i="9"/>
  <c r="AU21" i="9"/>
  <c r="AU32" i="9"/>
  <c r="AU105" i="16"/>
  <c r="AU38" i="16"/>
  <c r="AU55" i="16"/>
  <c r="AU88" i="16"/>
  <c r="AU10" i="16"/>
  <c r="AU15" i="16"/>
  <c r="AU7" i="16"/>
  <c r="AU44" i="16"/>
  <c r="AV60" i="16"/>
  <c r="AV69" i="16"/>
  <c r="AV78" i="16"/>
  <c r="AU63" i="16"/>
  <c r="AU72" i="16"/>
  <c r="AU81" i="16"/>
  <c r="AU122" i="16"/>
  <c r="AU124" i="16"/>
  <c r="AU106" i="16"/>
  <c r="AU39" i="16"/>
  <c r="AU56" i="16"/>
  <c r="AU89" i="16"/>
  <c r="AU107" i="16"/>
  <c r="AU40" i="16"/>
  <c r="AU57" i="16"/>
  <c r="AU90" i="16"/>
  <c r="AU11" i="16"/>
  <c r="AU16" i="16"/>
  <c r="AU8" i="16"/>
  <c r="AU47" i="16"/>
  <c r="AV62" i="16"/>
  <c r="AV71" i="16"/>
  <c r="AV80" i="16"/>
  <c r="AT9" i="18"/>
  <c r="AT10" i="18"/>
  <c r="AT12" i="18"/>
  <c r="AT4" i="18"/>
  <c r="AU33" i="9"/>
  <c r="AU34" i="9"/>
  <c r="AV35" i="16"/>
  <c r="AU20" i="16"/>
  <c r="AU45" i="16"/>
  <c r="AV61" i="16"/>
  <c r="AV70" i="16"/>
  <c r="AV79" i="16"/>
  <c r="AV117" i="16"/>
  <c r="AV119" i="16"/>
  <c r="AU94" i="16"/>
  <c r="AU95" i="16"/>
  <c r="AU96" i="16"/>
  <c r="AU98" i="16"/>
  <c r="AU21" i="16"/>
  <c r="AU123" i="16"/>
  <c r="AU48" i="16"/>
  <c r="AU99" i="16"/>
  <c r="AU100" i="16"/>
  <c r="AU109" i="16"/>
  <c r="AV104" i="16"/>
  <c r="AV37" i="16"/>
  <c r="AV54" i="16"/>
  <c r="AV87" i="16"/>
  <c r="AV66" i="16"/>
  <c r="AV75" i="16"/>
  <c r="AV84" i="16"/>
  <c r="AV67" i="16"/>
  <c r="AV76" i="16"/>
  <c r="AV85" i="16"/>
  <c r="AT15" i="8"/>
  <c r="AT6" i="8"/>
  <c r="AT20" i="8"/>
  <c r="AT7" i="8"/>
  <c r="AT9" i="8"/>
  <c r="AU7" i="9"/>
  <c r="AU9" i="9"/>
  <c r="AV6" i="9"/>
  <c r="AV19" i="9"/>
  <c r="AV31" i="9"/>
  <c r="BL210" i="2"/>
  <c r="BL211" i="2"/>
  <c r="BL212" i="2"/>
  <c r="BL213" i="2"/>
  <c r="BL214" i="2"/>
  <c r="BL215" i="2"/>
  <c r="BL216" i="2"/>
  <c r="BL217" i="2"/>
  <c r="BL218" i="2"/>
  <c r="BL219" i="2"/>
  <c r="BL220" i="2"/>
  <c r="BL221" i="2"/>
  <c r="BL222" i="2"/>
  <c r="BL223" i="2"/>
  <c r="BL224" i="2"/>
  <c r="BL225" i="2"/>
  <c r="BL226" i="2"/>
  <c r="BL227" i="2"/>
  <c r="BL228" i="2"/>
  <c r="BL229" i="2"/>
  <c r="BL230" i="2"/>
  <c r="BL231" i="2"/>
  <c r="BL232" i="2"/>
  <c r="BL233" i="2"/>
  <c r="BL234" i="2"/>
  <c r="BL235" i="2"/>
  <c r="BL236" i="2"/>
  <c r="BL237" i="2"/>
  <c r="BL238" i="2"/>
  <c r="BL239" i="2"/>
  <c r="BL240" i="2"/>
  <c r="BL241" i="2"/>
  <c r="BL242" i="2"/>
  <c r="BL243" i="2"/>
  <c r="BL244" i="2"/>
  <c r="BL245" i="2"/>
  <c r="BL246" i="2"/>
  <c r="BL247" i="2"/>
  <c r="BK4" i="2"/>
  <c r="S62" i="2"/>
  <c r="S248" i="2"/>
  <c r="BL248" i="2"/>
  <c r="BL283" i="2"/>
  <c r="AV8" i="9"/>
  <c r="AV21" i="9"/>
  <c r="AV32" i="9"/>
  <c r="AV105" i="16"/>
  <c r="AV38" i="16"/>
  <c r="AV55" i="16"/>
  <c r="AV88" i="16"/>
  <c r="AV10" i="16"/>
  <c r="AV15" i="16"/>
  <c r="AV7" i="16"/>
  <c r="AV44" i="16"/>
  <c r="AW60" i="16"/>
  <c r="AW69" i="16"/>
  <c r="AW78" i="16"/>
  <c r="AV63" i="16"/>
  <c r="AV72" i="16"/>
  <c r="AV81" i="16"/>
  <c r="AV122" i="16"/>
  <c r="AV124" i="16"/>
  <c r="AV106" i="16"/>
  <c r="AV39" i="16"/>
  <c r="AV56" i="16"/>
  <c r="AV89" i="16"/>
  <c r="AV107" i="16"/>
  <c r="AV40" i="16"/>
  <c r="AV57" i="16"/>
  <c r="AV90" i="16"/>
  <c r="AV11" i="16"/>
  <c r="AV16" i="16"/>
  <c r="AV8" i="16"/>
  <c r="AV47" i="16"/>
  <c r="AW62" i="16"/>
  <c r="AW71" i="16"/>
  <c r="AW80" i="16"/>
  <c r="AU9" i="18"/>
  <c r="AU10" i="18"/>
  <c r="AU12" i="18"/>
  <c r="AU4" i="18"/>
  <c r="AV33" i="9"/>
  <c r="AV34" i="9"/>
  <c r="AW35" i="16"/>
  <c r="AV20" i="16"/>
  <c r="AV45" i="16"/>
  <c r="AW61" i="16"/>
  <c r="AW70" i="16"/>
  <c r="AW79" i="16"/>
  <c r="AW117" i="16"/>
  <c r="AW119" i="16"/>
  <c r="AV94" i="16"/>
  <c r="AV95" i="16"/>
  <c r="AV96" i="16"/>
  <c r="AV98" i="16"/>
  <c r="AV21" i="16"/>
  <c r="AV123" i="16"/>
  <c r="AV48" i="16"/>
  <c r="AV99" i="16"/>
  <c r="AV100" i="16"/>
  <c r="AV109" i="16"/>
  <c r="AW104" i="16"/>
  <c r="AW37" i="16"/>
  <c r="AW54" i="16"/>
  <c r="AW87" i="16"/>
  <c r="AW66" i="16"/>
  <c r="AW75" i="16"/>
  <c r="AW84" i="16"/>
  <c r="AW67" i="16"/>
  <c r="AW76" i="16"/>
  <c r="AW85" i="16"/>
  <c r="AU15" i="8"/>
  <c r="AU6" i="8"/>
  <c r="AU20" i="8"/>
  <c r="AU7" i="8"/>
  <c r="AU9" i="8"/>
  <c r="AV7" i="9"/>
  <c r="AV9" i="9"/>
  <c r="AW6" i="9"/>
  <c r="AW19" i="9"/>
  <c r="AW31" i="9"/>
  <c r="BM210" i="2"/>
  <c r="BM211" i="2"/>
  <c r="BM212" i="2"/>
  <c r="BM213" i="2"/>
  <c r="BM214" i="2"/>
  <c r="BM215" i="2"/>
  <c r="BM216" i="2"/>
  <c r="BM217" i="2"/>
  <c r="BM218" i="2"/>
  <c r="BM219" i="2"/>
  <c r="BM220" i="2"/>
  <c r="BM221" i="2"/>
  <c r="BM222" i="2"/>
  <c r="BM223" i="2"/>
  <c r="BM224" i="2"/>
  <c r="BM225" i="2"/>
  <c r="BM226" i="2"/>
  <c r="BM227" i="2"/>
  <c r="BM228" i="2"/>
  <c r="BM229" i="2"/>
  <c r="BM230" i="2"/>
  <c r="BM231" i="2"/>
  <c r="BM232" i="2"/>
  <c r="BM233" i="2"/>
  <c r="BM234" i="2"/>
  <c r="BM235" i="2"/>
  <c r="BM236" i="2"/>
  <c r="BM237" i="2"/>
  <c r="BM238" i="2"/>
  <c r="BM239" i="2"/>
  <c r="BM240" i="2"/>
  <c r="BM241" i="2"/>
  <c r="BM242" i="2"/>
  <c r="BM243" i="2"/>
  <c r="BM244" i="2"/>
  <c r="BM245" i="2"/>
  <c r="BM246" i="2"/>
  <c r="BM247" i="2"/>
  <c r="BM248" i="2"/>
  <c r="BL4" i="2"/>
  <c r="S63" i="2"/>
  <c r="S249" i="2"/>
  <c r="BM249" i="2"/>
  <c r="BM283" i="2"/>
  <c r="AW8" i="9"/>
  <c r="AW21" i="9"/>
  <c r="AW32" i="9"/>
  <c r="AW105" i="16"/>
  <c r="AW38" i="16"/>
  <c r="AW55" i="16"/>
  <c r="AW88" i="16"/>
  <c r="AW10" i="16"/>
  <c r="AW15" i="16"/>
  <c r="AW7" i="16"/>
  <c r="AW44" i="16"/>
  <c r="AX60" i="16"/>
  <c r="AX69" i="16"/>
  <c r="AX78" i="16"/>
  <c r="AW63" i="16"/>
  <c r="AW72" i="16"/>
  <c r="AW81" i="16"/>
  <c r="AW122" i="16"/>
  <c r="AW124" i="16"/>
  <c r="AW106" i="16"/>
  <c r="AW39" i="16"/>
  <c r="AW56" i="16"/>
  <c r="AW89" i="16"/>
  <c r="AW107" i="16"/>
  <c r="AW40" i="16"/>
  <c r="AW57" i="16"/>
  <c r="AW90" i="16"/>
  <c r="AW11" i="16"/>
  <c r="AW16" i="16"/>
  <c r="AW8" i="16"/>
  <c r="AW47" i="16"/>
  <c r="AX62" i="16"/>
  <c r="AX71" i="16"/>
  <c r="AX80" i="16"/>
  <c r="AV9" i="18"/>
  <c r="AV10" i="18"/>
  <c r="AV12" i="18"/>
  <c r="AV4" i="18"/>
  <c r="AW33" i="9"/>
  <c r="AW34" i="9"/>
  <c r="AX35" i="16"/>
  <c r="AW20" i="16"/>
  <c r="AW45" i="16"/>
  <c r="AX61" i="16"/>
  <c r="AX70" i="16"/>
  <c r="AX79" i="16"/>
  <c r="AX117" i="16"/>
  <c r="AX119" i="16"/>
  <c r="AW94" i="16"/>
  <c r="AW95" i="16"/>
  <c r="AW96" i="16"/>
  <c r="AW98" i="16"/>
  <c r="AW21" i="16"/>
  <c r="AW123" i="16"/>
  <c r="AW48" i="16"/>
  <c r="AW99" i="16"/>
  <c r="AW100" i="16"/>
  <c r="AW109" i="16"/>
  <c r="AX104" i="16"/>
  <c r="AX37" i="16"/>
  <c r="AX54" i="16"/>
  <c r="AX87" i="16"/>
  <c r="AX66" i="16"/>
  <c r="AX75" i="16"/>
  <c r="AX84" i="16"/>
  <c r="AX67" i="16"/>
  <c r="AX76" i="16"/>
  <c r="AX85" i="16"/>
  <c r="AV15" i="8"/>
  <c r="AV6" i="8"/>
  <c r="AV20" i="8"/>
  <c r="AV7" i="8"/>
  <c r="AV9" i="8"/>
  <c r="AW7" i="9"/>
  <c r="AW9" i="9"/>
  <c r="AX6" i="9"/>
  <c r="AX19" i="9"/>
  <c r="AX31" i="9"/>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M4" i="2"/>
  <c r="S64" i="2"/>
  <c r="S250" i="2"/>
  <c r="BN250" i="2"/>
  <c r="BN283" i="2"/>
  <c r="AX8" i="9"/>
  <c r="AX21" i="9"/>
  <c r="AX32" i="9"/>
  <c r="AX105" i="16"/>
  <c r="AX38" i="16"/>
  <c r="AX55" i="16"/>
  <c r="AX88" i="16"/>
  <c r="AX10" i="16"/>
  <c r="AX15" i="16"/>
  <c r="AX7" i="16"/>
  <c r="AX44" i="16"/>
  <c r="AY60" i="16"/>
  <c r="AY69" i="16"/>
  <c r="AY78" i="16"/>
  <c r="AX63" i="16"/>
  <c r="AX72" i="16"/>
  <c r="AX81" i="16"/>
  <c r="AX122" i="16"/>
  <c r="AX124" i="16"/>
  <c r="AX106" i="16"/>
  <c r="AX39" i="16"/>
  <c r="AX56" i="16"/>
  <c r="AX89" i="16"/>
  <c r="AX107" i="16"/>
  <c r="AX40" i="16"/>
  <c r="AX57" i="16"/>
  <c r="AX90" i="16"/>
  <c r="AX11" i="16"/>
  <c r="AX16" i="16"/>
  <c r="AX8" i="16"/>
  <c r="AX47" i="16"/>
  <c r="AY62" i="16"/>
  <c r="AY71" i="16"/>
  <c r="AY80" i="16"/>
  <c r="AW9" i="18"/>
  <c r="AW10" i="18"/>
  <c r="AW12" i="18"/>
  <c r="AW4" i="18"/>
  <c r="AX33" i="9"/>
  <c r="AX34" i="9"/>
  <c r="AY35" i="16"/>
  <c r="AX20" i="16"/>
  <c r="AX45" i="16"/>
  <c r="AY61" i="16"/>
  <c r="AY70" i="16"/>
  <c r="AY79" i="16"/>
  <c r="AY117" i="16"/>
  <c r="AY119" i="16"/>
  <c r="AX94" i="16"/>
  <c r="AX95" i="16"/>
  <c r="AX96" i="16"/>
  <c r="AX98" i="16"/>
  <c r="AX21" i="16"/>
  <c r="AX123" i="16"/>
  <c r="AX48" i="16"/>
  <c r="AX99" i="16"/>
  <c r="AX100" i="16"/>
  <c r="AX109" i="16"/>
  <c r="AY104" i="16"/>
  <c r="AY37" i="16"/>
  <c r="AY54" i="16"/>
  <c r="AY87" i="16"/>
  <c r="AY66" i="16"/>
  <c r="AY75" i="16"/>
  <c r="AY84" i="16"/>
  <c r="AY67" i="16"/>
  <c r="AY76" i="16"/>
  <c r="AY85" i="16"/>
  <c r="AW15" i="8"/>
  <c r="AW6" i="8"/>
  <c r="AW20" i="8"/>
  <c r="AW7" i="8"/>
  <c r="AW9" i="8"/>
  <c r="AX7" i="9"/>
  <c r="AX9" i="9"/>
  <c r="AY6" i="9"/>
  <c r="AY19" i="9"/>
  <c r="AY31" i="9"/>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N4" i="2"/>
  <c r="S65" i="2"/>
  <c r="S251" i="2"/>
  <c r="BO251" i="2"/>
  <c r="BO283" i="2"/>
  <c r="AY8" i="9"/>
  <c r="AY21" i="9"/>
  <c r="AY32" i="9"/>
  <c r="AY105" i="16"/>
  <c r="AY38" i="16"/>
  <c r="AY55" i="16"/>
  <c r="AY88" i="16"/>
  <c r="AY10" i="16"/>
  <c r="AY15" i="16"/>
  <c r="AY7" i="16"/>
  <c r="AY44" i="16"/>
  <c r="AZ60" i="16"/>
  <c r="AZ69" i="16"/>
  <c r="AZ78" i="16"/>
  <c r="AY63" i="16"/>
  <c r="AY72" i="16"/>
  <c r="AY81" i="16"/>
  <c r="AY122" i="16"/>
  <c r="AY124" i="16"/>
  <c r="AY106" i="16"/>
  <c r="AY39" i="16"/>
  <c r="AY56" i="16"/>
  <c r="AY89" i="16"/>
  <c r="AY107" i="16"/>
  <c r="AY40" i="16"/>
  <c r="AY57" i="16"/>
  <c r="AY90" i="16"/>
  <c r="AY11" i="16"/>
  <c r="AY16" i="16"/>
  <c r="AY8" i="16"/>
  <c r="AY47" i="16"/>
  <c r="AZ62" i="16"/>
  <c r="AZ71" i="16"/>
  <c r="AZ80" i="16"/>
  <c r="AX9" i="18"/>
  <c r="AX10" i="18"/>
  <c r="AX12" i="18"/>
  <c r="AX4" i="18"/>
  <c r="AY33" i="9"/>
  <c r="AY34" i="9"/>
  <c r="AZ35" i="16"/>
  <c r="AY20" i="16"/>
  <c r="AY45" i="16"/>
  <c r="AZ61" i="16"/>
  <c r="AZ70" i="16"/>
  <c r="AZ79" i="16"/>
  <c r="AZ117" i="16"/>
  <c r="AZ119" i="16"/>
  <c r="AY94" i="16"/>
  <c r="AY95" i="16"/>
  <c r="AY96" i="16"/>
  <c r="AY98" i="16"/>
  <c r="AY21" i="16"/>
  <c r="AY123" i="16"/>
  <c r="AY48" i="16"/>
  <c r="AY99" i="16"/>
  <c r="AY100" i="16"/>
  <c r="AY109" i="16"/>
  <c r="AZ104" i="16"/>
  <c r="AZ37" i="16"/>
  <c r="AZ54" i="16"/>
  <c r="AZ87" i="16"/>
  <c r="AZ66" i="16"/>
  <c r="AZ75" i="16"/>
  <c r="AZ84" i="16"/>
  <c r="AZ67" i="16"/>
  <c r="AZ76" i="16"/>
  <c r="AZ85" i="16"/>
  <c r="AX15" i="8"/>
  <c r="AX6" i="8"/>
  <c r="AX20" i="8"/>
  <c r="AX7" i="8"/>
  <c r="AX9" i="8"/>
  <c r="AY7" i="9"/>
  <c r="AY9" i="9"/>
  <c r="AZ6" i="9"/>
  <c r="AZ19" i="9"/>
  <c r="AZ31" i="9"/>
  <c r="BP210" i="2"/>
  <c r="BP211" i="2"/>
  <c r="BP212" i="2"/>
  <c r="BP213" i="2"/>
  <c r="BP214" i="2"/>
  <c r="BP215" i="2"/>
  <c r="BP216" i="2"/>
  <c r="BP217" i="2"/>
  <c r="BP218" i="2"/>
  <c r="BP219" i="2"/>
  <c r="BP220" i="2"/>
  <c r="BP221" i="2"/>
  <c r="BP222" i="2"/>
  <c r="BP223" i="2"/>
  <c r="BP224" i="2"/>
  <c r="BP225" i="2"/>
  <c r="BP226" i="2"/>
  <c r="BP227" i="2"/>
  <c r="BP228" i="2"/>
  <c r="BP229" i="2"/>
  <c r="BP230" i="2"/>
  <c r="BP231" i="2"/>
  <c r="BP232" i="2"/>
  <c r="BP233" i="2"/>
  <c r="BP234" i="2"/>
  <c r="BP235" i="2"/>
  <c r="BP236" i="2"/>
  <c r="BP237" i="2"/>
  <c r="BP238" i="2"/>
  <c r="BP239" i="2"/>
  <c r="BP240" i="2"/>
  <c r="BP241" i="2"/>
  <c r="BP242" i="2"/>
  <c r="BP243" i="2"/>
  <c r="BP244" i="2"/>
  <c r="BP245" i="2"/>
  <c r="BP246" i="2"/>
  <c r="BP247" i="2"/>
  <c r="BP248" i="2"/>
  <c r="BP249" i="2"/>
  <c r="BP250" i="2"/>
  <c r="BP251" i="2"/>
  <c r="BO4" i="2"/>
  <c r="S66" i="2"/>
  <c r="S252" i="2"/>
  <c r="BP252" i="2"/>
  <c r="BP283" i="2"/>
  <c r="AZ8" i="9"/>
  <c r="AZ21" i="9"/>
  <c r="AZ32" i="9"/>
  <c r="AZ105" i="16"/>
  <c r="AZ38" i="16"/>
  <c r="AZ55" i="16"/>
  <c r="AZ88" i="16"/>
  <c r="AZ10" i="16"/>
  <c r="AZ15" i="16"/>
  <c r="AZ7" i="16"/>
  <c r="AZ44" i="16"/>
  <c r="BA60" i="16"/>
  <c r="BA69" i="16"/>
  <c r="BA78" i="16"/>
  <c r="AZ63" i="16"/>
  <c r="AZ72" i="16"/>
  <c r="AZ81" i="16"/>
  <c r="AZ122" i="16"/>
  <c r="AZ124" i="16"/>
  <c r="AZ106" i="16"/>
  <c r="AZ39" i="16"/>
  <c r="AZ56" i="16"/>
  <c r="AZ89" i="16"/>
  <c r="AZ107" i="16"/>
  <c r="AZ40" i="16"/>
  <c r="AZ57" i="16"/>
  <c r="AZ90" i="16"/>
  <c r="AZ11" i="16"/>
  <c r="AZ16" i="16"/>
  <c r="AZ8" i="16"/>
  <c r="AZ47" i="16"/>
  <c r="BA62" i="16"/>
  <c r="BA71" i="16"/>
  <c r="BA80" i="16"/>
  <c r="AY9" i="18"/>
  <c r="AY10" i="18"/>
  <c r="AY12" i="18"/>
  <c r="AY4" i="18"/>
  <c r="AZ33" i="9"/>
  <c r="AZ34" i="9"/>
  <c r="BA35" i="16"/>
  <c r="AZ20" i="16"/>
  <c r="AZ45" i="16"/>
  <c r="BA61" i="16"/>
  <c r="BA70" i="16"/>
  <c r="BA79" i="16"/>
  <c r="BA117" i="16"/>
  <c r="BA119" i="16"/>
  <c r="AZ94" i="16"/>
  <c r="AZ95" i="16"/>
  <c r="AZ96" i="16"/>
  <c r="AZ98" i="16"/>
  <c r="AZ21" i="16"/>
  <c r="AZ123" i="16"/>
  <c r="AZ48" i="16"/>
  <c r="AZ99" i="16"/>
  <c r="AZ100" i="16"/>
  <c r="AZ109" i="16"/>
  <c r="BA104" i="16"/>
  <c r="BA37" i="16"/>
  <c r="BA54" i="16"/>
  <c r="BA87" i="16"/>
  <c r="BA66" i="16"/>
  <c r="BA75" i="16"/>
  <c r="BA84" i="16"/>
  <c r="BA67" i="16"/>
  <c r="BA76" i="16"/>
  <c r="BA85" i="16"/>
  <c r="AY15" i="8"/>
  <c r="AY6" i="8"/>
  <c r="AY20" i="8"/>
  <c r="AY7" i="8"/>
  <c r="AY9" i="8"/>
  <c r="AZ7" i="9"/>
  <c r="AZ9" i="9"/>
  <c r="BA6" i="9"/>
  <c r="BA105" i="16"/>
  <c r="BA38" i="16"/>
  <c r="BA55" i="16"/>
  <c r="BA88" i="16"/>
  <c r="BA10" i="16"/>
  <c r="BB66" i="16"/>
  <c r="BB75" i="16"/>
  <c r="BB84" i="16"/>
  <c r="BA63" i="16"/>
  <c r="BA72" i="16"/>
  <c r="BA81" i="16"/>
  <c r="BA122" i="16"/>
  <c r="BA124" i="16"/>
  <c r="BA106" i="16"/>
  <c r="BA39" i="16"/>
  <c r="BA56" i="16"/>
  <c r="BA89" i="16"/>
  <c r="BA107" i="16"/>
  <c r="BA40" i="16"/>
  <c r="BA57" i="16"/>
  <c r="BA90" i="16"/>
  <c r="BA11" i="16"/>
  <c r="BB67" i="16"/>
  <c r="BB76" i="16"/>
  <c r="BB85" i="16"/>
  <c r="AZ15" i="8"/>
  <c r="AZ6" i="8"/>
  <c r="AZ20" i="8"/>
  <c r="AZ7" i="8"/>
  <c r="AZ9" i="8"/>
  <c r="BA7" i="9"/>
  <c r="BQ210" i="2"/>
  <c r="BQ211" i="2"/>
  <c r="BQ212" i="2"/>
  <c r="BQ213" i="2"/>
  <c r="BQ214" i="2"/>
  <c r="BQ215" i="2"/>
  <c r="BQ216" i="2"/>
  <c r="BQ217" i="2"/>
  <c r="BQ218" i="2"/>
  <c r="BQ219" i="2"/>
  <c r="BQ220" i="2"/>
  <c r="BQ221" i="2"/>
  <c r="BQ222" i="2"/>
  <c r="BQ223" i="2"/>
  <c r="BQ224" i="2"/>
  <c r="BQ225" i="2"/>
  <c r="BQ226" i="2"/>
  <c r="BQ227" i="2"/>
  <c r="BQ228" i="2"/>
  <c r="BQ229" i="2"/>
  <c r="BQ230" i="2"/>
  <c r="BQ231" i="2"/>
  <c r="BQ232" i="2"/>
  <c r="BQ233" i="2"/>
  <c r="BQ234" i="2"/>
  <c r="BQ235" i="2"/>
  <c r="BQ236" i="2"/>
  <c r="BQ237" i="2"/>
  <c r="BQ238" i="2"/>
  <c r="BQ239" i="2"/>
  <c r="BQ240" i="2"/>
  <c r="BQ241" i="2"/>
  <c r="BQ242" i="2"/>
  <c r="BQ243" i="2"/>
  <c r="BQ244" i="2"/>
  <c r="BQ245" i="2"/>
  <c r="BQ246" i="2"/>
  <c r="BQ247" i="2"/>
  <c r="BQ248" i="2"/>
  <c r="BQ249" i="2"/>
  <c r="BQ250" i="2"/>
  <c r="BQ251" i="2"/>
  <c r="BQ252" i="2"/>
  <c r="BP4" i="2"/>
  <c r="S67" i="2"/>
  <c r="S253" i="2"/>
  <c r="BQ253" i="2"/>
  <c r="BQ283" i="2"/>
  <c r="BA8" i="9"/>
  <c r="BA9" i="9"/>
  <c r="BB6" i="9"/>
  <c r="BB19" i="9"/>
  <c r="BB31" i="9"/>
  <c r="BR210" i="2"/>
  <c r="BR211" i="2"/>
  <c r="BR212" i="2"/>
  <c r="BR213" i="2"/>
  <c r="BR214" i="2"/>
  <c r="BR215" i="2"/>
  <c r="BR216" i="2"/>
  <c r="BR217" i="2"/>
  <c r="BR218" i="2"/>
  <c r="BR219" i="2"/>
  <c r="BR220" i="2"/>
  <c r="BR221" i="2"/>
  <c r="BR222" i="2"/>
  <c r="BR223" i="2"/>
  <c r="BR224" i="2"/>
  <c r="BR225" i="2"/>
  <c r="BR226" i="2"/>
  <c r="BR227" i="2"/>
  <c r="BR228" i="2"/>
  <c r="BR229" i="2"/>
  <c r="BR230" i="2"/>
  <c r="BR231" i="2"/>
  <c r="BR232" i="2"/>
  <c r="BR233" i="2"/>
  <c r="BR234" i="2"/>
  <c r="BR235" i="2"/>
  <c r="BR236" i="2"/>
  <c r="BR237" i="2"/>
  <c r="BR238" i="2"/>
  <c r="BR239" i="2"/>
  <c r="BR240" i="2"/>
  <c r="BR241" i="2"/>
  <c r="BR242" i="2"/>
  <c r="BR243" i="2"/>
  <c r="BR244" i="2"/>
  <c r="BR245" i="2"/>
  <c r="BR246" i="2"/>
  <c r="BR247" i="2"/>
  <c r="BR248" i="2"/>
  <c r="BR249" i="2"/>
  <c r="BR250" i="2"/>
  <c r="BR251" i="2"/>
  <c r="BR252" i="2"/>
  <c r="BR253" i="2"/>
  <c r="BQ4" i="2"/>
  <c r="S68" i="2"/>
  <c r="S254" i="2"/>
  <c r="BR254" i="2"/>
  <c r="BR283" i="2"/>
  <c r="BB8" i="9"/>
  <c r="BB21" i="9"/>
  <c r="BB32" i="9"/>
  <c r="BA15" i="16"/>
  <c r="BA7" i="16"/>
  <c r="BA44" i="16"/>
  <c r="BB60" i="16"/>
  <c r="BB69" i="16"/>
  <c r="BB78" i="16"/>
  <c r="BA16" i="16"/>
  <c r="BA8" i="16"/>
  <c r="BA47" i="16"/>
  <c r="BB62" i="16"/>
  <c r="BB71" i="16"/>
  <c r="BB80" i="16"/>
  <c r="AZ9" i="18"/>
  <c r="AZ10" i="18"/>
  <c r="AZ12" i="18"/>
  <c r="AZ4" i="18"/>
  <c r="BA19" i="9"/>
  <c r="BA31" i="9"/>
  <c r="BA21" i="9"/>
  <c r="BA32" i="9"/>
  <c r="BA33" i="9"/>
  <c r="BA34" i="9"/>
  <c r="BB35" i="16"/>
  <c r="BA20" i="16"/>
  <c r="BA45" i="16"/>
  <c r="BB61" i="16"/>
  <c r="BB70" i="16"/>
  <c r="BB79" i="16"/>
  <c r="BB117" i="16"/>
  <c r="BB119" i="16"/>
  <c r="BA95" i="16"/>
  <c r="BA94" i="16"/>
  <c r="BA96" i="16"/>
  <c r="BA98" i="16"/>
  <c r="BA21" i="16"/>
  <c r="BA123" i="16"/>
  <c r="BA48" i="16"/>
  <c r="BA99" i="16"/>
  <c r="BA100" i="16"/>
  <c r="BA109" i="16"/>
  <c r="BB105" i="16"/>
  <c r="BB38" i="16"/>
  <c r="BB54" i="16"/>
  <c r="BB55" i="16"/>
  <c r="BB88" i="16"/>
  <c r="BB104" i="16"/>
  <c r="BB37" i="16"/>
  <c r="BB87" i="16"/>
  <c r="BB10" i="16"/>
  <c r="BB15" i="16"/>
  <c r="BB7" i="16"/>
  <c r="BB44" i="16"/>
  <c r="BC60" i="16"/>
  <c r="BC69" i="16"/>
  <c r="BC78" i="16"/>
  <c r="BB63" i="16"/>
  <c r="BB72" i="16"/>
  <c r="BB81" i="16"/>
  <c r="BB122" i="16"/>
  <c r="BB124" i="16"/>
  <c r="BB106" i="16"/>
  <c r="BB39" i="16"/>
  <c r="BB56" i="16"/>
  <c r="BB89" i="16"/>
  <c r="BB107" i="16"/>
  <c r="BB40" i="16"/>
  <c r="BB57" i="16"/>
  <c r="BB90" i="16"/>
  <c r="BB11" i="16"/>
  <c r="BB16" i="16"/>
  <c r="BB8" i="16"/>
  <c r="BB47" i="16"/>
  <c r="BC62" i="16"/>
  <c r="BC71" i="16"/>
  <c r="BC80" i="16"/>
  <c r="BA9" i="18"/>
  <c r="BA10" i="18"/>
  <c r="BA12" i="18"/>
  <c r="BA4" i="18"/>
  <c r="BB33" i="9"/>
  <c r="BB34" i="9"/>
  <c r="BC35" i="16"/>
  <c r="BB20" i="16"/>
  <c r="BB45" i="16"/>
  <c r="BC61" i="16"/>
  <c r="BC70" i="16"/>
  <c r="BC79" i="16"/>
  <c r="BC117" i="16"/>
  <c r="BC119" i="16"/>
  <c r="BB94" i="16"/>
  <c r="BB95" i="16"/>
  <c r="BB96" i="16"/>
  <c r="BB98" i="16"/>
  <c r="BB21" i="16"/>
  <c r="BB123" i="16"/>
  <c r="BB48" i="16"/>
  <c r="BB99" i="16"/>
  <c r="BB100" i="16"/>
  <c r="BB109" i="16"/>
  <c r="BC104" i="16"/>
  <c r="BC37" i="16"/>
  <c r="BC54" i="16"/>
  <c r="BC87" i="16"/>
  <c r="BC66" i="16"/>
  <c r="BC75" i="16"/>
  <c r="BC84" i="16"/>
  <c r="BC67" i="16"/>
  <c r="BC76" i="16"/>
  <c r="BC85" i="16"/>
  <c r="BA15" i="8"/>
  <c r="BA6" i="8"/>
  <c r="BA20" i="8"/>
  <c r="BA7" i="8"/>
  <c r="BA9" i="8"/>
  <c r="BB7" i="9"/>
  <c r="BB9" i="9"/>
  <c r="BC6" i="9"/>
  <c r="BC105" i="16"/>
  <c r="BC38" i="16"/>
  <c r="BC55" i="16"/>
  <c r="BC88" i="16"/>
  <c r="BC10" i="16"/>
  <c r="BD66" i="16"/>
  <c r="BD75" i="16"/>
  <c r="BD84" i="16"/>
  <c r="BC63" i="16"/>
  <c r="BC72" i="16"/>
  <c r="BC81" i="16"/>
  <c r="BC122" i="16"/>
  <c r="BC124" i="16"/>
  <c r="BC106" i="16"/>
  <c r="BC39" i="16"/>
  <c r="BC56" i="16"/>
  <c r="BC89" i="16"/>
  <c r="BC107" i="16"/>
  <c r="BC40" i="16"/>
  <c r="BC57" i="16"/>
  <c r="BC90" i="16"/>
  <c r="BC11" i="16"/>
  <c r="BD67" i="16"/>
  <c r="BD76" i="16"/>
  <c r="BD85" i="16"/>
  <c r="BB15" i="8"/>
  <c r="BB6" i="8"/>
  <c r="BB20" i="8"/>
  <c r="BB7" i="8"/>
  <c r="BB9" i="8"/>
  <c r="BC7" i="9"/>
  <c r="BS210" i="2"/>
  <c r="BS211" i="2"/>
  <c r="BS212" i="2"/>
  <c r="BS213" i="2"/>
  <c r="BS214" i="2"/>
  <c r="BS215" i="2"/>
  <c r="BS216" i="2"/>
  <c r="BS217" i="2"/>
  <c r="BS218" i="2"/>
  <c r="BS219" i="2"/>
  <c r="BS220" i="2"/>
  <c r="BS221" i="2"/>
  <c r="BS222" i="2"/>
  <c r="BS223" i="2"/>
  <c r="BS224" i="2"/>
  <c r="BS225" i="2"/>
  <c r="BS226" i="2"/>
  <c r="BS227" i="2"/>
  <c r="BS228" i="2"/>
  <c r="BS229" i="2"/>
  <c r="BS230" i="2"/>
  <c r="BS231" i="2"/>
  <c r="BS232" i="2"/>
  <c r="BS233" i="2"/>
  <c r="BS234" i="2"/>
  <c r="BS235" i="2"/>
  <c r="BS236" i="2"/>
  <c r="BS237" i="2"/>
  <c r="BS238" i="2"/>
  <c r="BS239" i="2"/>
  <c r="BS240" i="2"/>
  <c r="BS241" i="2"/>
  <c r="BS242" i="2"/>
  <c r="BS243" i="2"/>
  <c r="BS244" i="2"/>
  <c r="BS245" i="2"/>
  <c r="BS246" i="2"/>
  <c r="BS247" i="2"/>
  <c r="BS248" i="2"/>
  <c r="BS249" i="2"/>
  <c r="BS250" i="2"/>
  <c r="BS251" i="2"/>
  <c r="BS252" i="2"/>
  <c r="BS253" i="2"/>
  <c r="BS254" i="2"/>
  <c r="BR4" i="2"/>
  <c r="S69" i="2"/>
  <c r="S255" i="2"/>
  <c r="BS255" i="2"/>
  <c r="BS283" i="2"/>
  <c r="BC8" i="9"/>
  <c r="BC9" i="9"/>
  <c r="BD6" i="9"/>
  <c r="BC19" i="9"/>
  <c r="BC31" i="9"/>
  <c r="BC21" i="9"/>
  <c r="BC32" i="9"/>
  <c r="BC15" i="16"/>
  <c r="BC7" i="16"/>
  <c r="BC44" i="16"/>
  <c r="BD60" i="16"/>
  <c r="BD69" i="16"/>
  <c r="BD78" i="16"/>
  <c r="BC16" i="16"/>
  <c r="BC8" i="16"/>
  <c r="BC47" i="16"/>
  <c r="BD62" i="16"/>
  <c r="BD71" i="16"/>
  <c r="BD80" i="16"/>
  <c r="BB9" i="18"/>
  <c r="BB10" i="18"/>
  <c r="BB12" i="18"/>
  <c r="BB4" i="18"/>
  <c r="BC33" i="9"/>
  <c r="BC34" i="9"/>
  <c r="BD35" i="16"/>
  <c r="BC20" i="16"/>
  <c r="BC45" i="16"/>
  <c r="BD61" i="16"/>
  <c r="BD70" i="16"/>
  <c r="BD79" i="16"/>
  <c r="BD117" i="16"/>
  <c r="BD119" i="16"/>
  <c r="BD105" i="16"/>
  <c r="BD38" i="16"/>
  <c r="BD54" i="16"/>
  <c r="BD55" i="16"/>
  <c r="BD88" i="16"/>
  <c r="BD104" i="16"/>
  <c r="BD37" i="16"/>
  <c r="BD87" i="16"/>
  <c r="BD10" i="16"/>
  <c r="BE66" i="16"/>
  <c r="BE75" i="16"/>
  <c r="BE84" i="16"/>
  <c r="BC21" i="16"/>
  <c r="BC123" i="16"/>
  <c r="BC48" i="16"/>
  <c r="BD63" i="16"/>
  <c r="BD72" i="16"/>
  <c r="BD81" i="16"/>
  <c r="BD122" i="16"/>
  <c r="BD124" i="16"/>
  <c r="BD106" i="16"/>
  <c r="BD39" i="16"/>
  <c r="BD56" i="16"/>
  <c r="BD89" i="16"/>
  <c r="BD107" i="16"/>
  <c r="BD40" i="16"/>
  <c r="BD57" i="16"/>
  <c r="BD90" i="16"/>
  <c r="BD11" i="16"/>
  <c r="BE67" i="16"/>
  <c r="BE76" i="16"/>
  <c r="BE85" i="16"/>
  <c r="BC15" i="8"/>
  <c r="BC6" i="8"/>
  <c r="BC20" i="8"/>
  <c r="BC7" i="8"/>
  <c r="BC9" i="8"/>
  <c r="BD7" i="9"/>
  <c r="BT210" i="2"/>
  <c r="BT211" i="2"/>
  <c r="BT212" i="2"/>
  <c r="BT213" i="2"/>
  <c r="BT214" i="2"/>
  <c r="BT215" i="2"/>
  <c r="BT216" i="2"/>
  <c r="BT217" i="2"/>
  <c r="BT218" i="2"/>
  <c r="BT219" i="2"/>
  <c r="BT220" i="2"/>
  <c r="BT221" i="2"/>
  <c r="BT222" i="2"/>
  <c r="BT223" i="2"/>
  <c r="BT224" i="2"/>
  <c r="BT225" i="2"/>
  <c r="BT226" i="2"/>
  <c r="BT227" i="2"/>
  <c r="BT228" i="2"/>
  <c r="BT229" i="2"/>
  <c r="BT230" i="2"/>
  <c r="BT231" i="2"/>
  <c r="BT232" i="2"/>
  <c r="BT233" i="2"/>
  <c r="BT234" i="2"/>
  <c r="BT235" i="2"/>
  <c r="BT236" i="2"/>
  <c r="BT237" i="2"/>
  <c r="BT238" i="2"/>
  <c r="BT239" i="2"/>
  <c r="BT240" i="2"/>
  <c r="BT241" i="2"/>
  <c r="BT242" i="2"/>
  <c r="BT243" i="2"/>
  <c r="BT244" i="2"/>
  <c r="BT245" i="2"/>
  <c r="BT246" i="2"/>
  <c r="BT247" i="2"/>
  <c r="BT248" i="2"/>
  <c r="BT249" i="2"/>
  <c r="BT250" i="2"/>
  <c r="BT251" i="2"/>
  <c r="BT252" i="2"/>
  <c r="BT253" i="2"/>
  <c r="BT254" i="2"/>
  <c r="BT255" i="2"/>
  <c r="BS4" i="2"/>
  <c r="S70" i="2"/>
  <c r="S256" i="2"/>
  <c r="BT256" i="2"/>
  <c r="BT283" i="2"/>
  <c r="BD8" i="9"/>
  <c r="BD9" i="9"/>
  <c r="BE6" i="9"/>
  <c r="BD19" i="9"/>
  <c r="BD31" i="9"/>
  <c r="BD21" i="9"/>
  <c r="BD32" i="9"/>
  <c r="BD15" i="16"/>
  <c r="BD7" i="16"/>
  <c r="BD44" i="16"/>
  <c r="BE60" i="16"/>
  <c r="BE69" i="16"/>
  <c r="BE78" i="16"/>
  <c r="BD16" i="16"/>
  <c r="BD8" i="16"/>
  <c r="BD47" i="16"/>
  <c r="BE62" i="16"/>
  <c r="BE71" i="16"/>
  <c r="BE80" i="16"/>
  <c r="BC9" i="18"/>
  <c r="BC10" i="18"/>
  <c r="BC12" i="18"/>
  <c r="BC4" i="18"/>
  <c r="BD33" i="9"/>
  <c r="BD34" i="9"/>
  <c r="BE35" i="16"/>
  <c r="BD20" i="16"/>
  <c r="BD45" i="16"/>
  <c r="BE61" i="16"/>
  <c r="BE70" i="16"/>
  <c r="BE79" i="16"/>
  <c r="BE117" i="16"/>
  <c r="BE119" i="16"/>
  <c r="BE105" i="16"/>
  <c r="BE38" i="16"/>
  <c r="BE54" i="16"/>
  <c r="BE55" i="16"/>
  <c r="BE88" i="16"/>
  <c r="BE104" i="16"/>
  <c r="BE37" i="16"/>
  <c r="BE87" i="16"/>
  <c r="BE10" i="16"/>
  <c r="BF66" i="16"/>
  <c r="BF75" i="16"/>
  <c r="BF84" i="16"/>
  <c r="BD21" i="16"/>
  <c r="BD123" i="16"/>
  <c r="BD48" i="16"/>
  <c r="BE63" i="16"/>
  <c r="BE72" i="16"/>
  <c r="BE81" i="16"/>
  <c r="BE122" i="16"/>
  <c r="BE124" i="16"/>
  <c r="BE106" i="16"/>
  <c r="BE39" i="16"/>
  <c r="BE56" i="16"/>
  <c r="BE89" i="16"/>
  <c r="BE107" i="16"/>
  <c r="BE40" i="16"/>
  <c r="BE57" i="16"/>
  <c r="BE90" i="16"/>
  <c r="BE11" i="16"/>
  <c r="BF67" i="16"/>
  <c r="BF76" i="16"/>
  <c r="BF85" i="16"/>
  <c r="BD15" i="8"/>
  <c r="BD6" i="8"/>
  <c r="BD20" i="8"/>
  <c r="BD7" i="8"/>
  <c r="BD9" i="8"/>
  <c r="BE7" i="9"/>
  <c r="BU210" i="2"/>
  <c r="BU211" i="2"/>
  <c r="BU212" i="2"/>
  <c r="BU213" i="2"/>
  <c r="BU214" i="2"/>
  <c r="BU215" i="2"/>
  <c r="BU216" i="2"/>
  <c r="BU217" i="2"/>
  <c r="BU218" i="2"/>
  <c r="BU219" i="2"/>
  <c r="BU220" i="2"/>
  <c r="BU221" i="2"/>
  <c r="BU222" i="2"/>
  <c r="BU223" i="2"/>
  <c r="BU224" i="2"/>
  <c r="BU225" i="2"/>
  <c r="BU226" i="2"/>
  <c r="BU227" i="2"/>
  <c r="BU228" i="2"/>
  <c r="BU229" i="2"/>
  <c r="BU230"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T4" i="2"/>
  <c r="S71" i="2"/>
  <c r="S257" i="2"/>
  <c r="BU257" i="2"/>
  <c r="BU283" i="2"/>
  <c r="BE8" i="9"/>
  <c r="BE9" i="9"/>
  <c r="BF6" i="9"/>
  <c r="BF19" i="9"/>
  <c r="BF31" i="9"/>
  <c r="BV210" i="2"/>
  <c r="BV211" i="2"/>
  <c r="BV212" i="2"/>
  <c r="BV213" i="2"/>
  <c r="BV214" i="2"/>
  <c r="BV215" i="2"/>
  <c r="BV216" i="2"/>
  <c r="BV217" i="2"/>
  <c r="BV218" i="2"/>
  <c r="BV219" i="2"/>
  <c r="BV220" i="2"/>
  <c r="BV221" i="2"/>
  <c r="BV222" i="2"/>
  <c r="BV223" i="2"/>
  <c r="BV224" i="2"/>
  <c r="BV225" i="2"/>
  <c r="BV226" i="2"/>
  <c r="BV227" i="2"/>
  <c r="BV228" i="2"/>
  <c r="BV229" i="2"/>
  <c r="BV230" i="2"/>
  <c r="BV231" i="2"/>
  <c r="BV232" i="2"/>
  <c r="BV233" i="2"/>
  <c r="BV234" i="2"/>
  <c r="BV235" i="2"/>
  <c r="BV236" i="2"/>
  <c r="BV237" i="2"/>
  <c r="BV238" i="2"/>
  <c r="BV239" i="2"/>
  <c r="BV240" i="2"/>
  <c r="BV241" i="2"/>
  <c r="BV242" i="2"/>
  <c r="BV243" i="2"/>
  <c r="BV244" i="2"/>
  <c r="BV245" i="2"/>
  <c r="BV246" i="2"/>
  <c r="BV247" i="2"/>
  <c r="BV248" i="2"/>
  <c r="BV249" i="2"/>
  <c r="BV250" i="2"/>
  <c r="BV251" i="2"/>
  <c r="BV252" i="2"/>
  <c r="BV253" i="2"/>
  <c r="BV254" i="2"/>
  <c r="BV255" i="2"/>
  <c r="BV256" i="2"/>
  <c r="BV257" i="2"/>
  <c r="BU4" i="2"/>
  <c r="S72" i="2"/>
  <c r="S258" i="2"/>
  <c r="BV258" i="2"/>
  <c r="BV283" i="2"/>
  <c r="BF8" i="9"/>
  <c r="BF21" i="9"/>
  <c r="BF32" i="9"/>
  <c r="BE15" i="16"/>
  <c r="BE7" i="16"/>
  <c r="BE44" i="16"/>
  <c r="BF60" i="16"/>
  <c r="BF69" i="16"/>
  <c r="BF78" i="16"/>
  <c r="BE16" i="16"/>
  <c r="BE8" i="16"/>
  <c r="BE47" i="16"/>
  <c r="BF62" i="16"/>
  <c r="BF71" i="16"/>
  <c r="BF80" i="16"/>
  <c r="BD9" i="18"/>
  <c r="BD10" i="18"/>
  <c r="BD12" i="18"/>
  <c r="BD4" i="18"/>
  <c r="BE19" i="9"/>
  <c r="BE31" i="9"/>
  <c r="BE21" i="9"/>
  <c r="BE32" i="9"/>
  <c r="BE33" i="9"/>
  <c r="BE34" i="9"/>
  <c r="BF35" i="16"/>
  <c r="BE20" i="16"/>
  <c r="BE45" i="16"/>
  <c r="BF61" i="16"/>
  <c r="BF70" i="16"/>
  <c r="BF79" i="16"/>
  <c r="BF117" i="16"/>
  <c r="BF119" i="16"/>
  <c r="BF105" i="16"/>
  <c r="BF38" i="16"/>
  <c r="BF54" i="16"/>
  <c r="BF55" i="16"/>
  <c r="BF88" i="16"/>
  <c r="BF104" i="16"/>
  <c r="BF37" i="16"/>
  <c r="BF87" i="16"/>
  <c r="BF10" i="16"/>
  <c r="BF15" i="16"/>
  <c r="BF7" i="16"/>
  <c r="BF44" i="16"/>
  <c r="BG60" i="16"/>
  <c r="BG69" i="16"/>
  <c r="BG78" i="16"/>
  <c r="BE21" i="16"/>
  <c r="BE123" i="16"/>
  <c r="BE48" i="16"/>
  <c r="BF63" i="16"/>
  <c r="BF72" i="16"/>
  <c r="BF81" i="16"/>
  <c r="BF122" i="16"/>
  <c r="BF124" i="16"/>
  <c r="BF106" i="16"/>
  <c r="BF39" i="16"/>
  <c r="BF56" i="16"/>
  <c r="BF89" i="16"/>
  <c r="BF107" i="16"/>
  <c r="BF40" i="16"/>
  <c r="BF57" i="16"/>
  <c r="BF90" i="16"/>
  <c r="BF11" i="16"/>
  <c r="BF16" i="16"/>
  <c r="BF8" i="16"/>
  <c r="BF47" i="16"/>
  <c r="BG62" i="16"/>
  <c r="BG71" i="16"/>
  <c r="BG80" i="16"/>
  <c r="BE9" i="18"/>
  <c r="BE10" i="18"/>
  <c r="BE12" i="18"/>
  <c r="BE4" i="18"/>
  <c r="BF33" i="9"/>
  <c r="BF34" i="9"/>
  <c r="BG35" i="16"/>
  <c r="BF20" i="16"/>
  <c r="BF45" i="16"/>
  <c r="BG61" i="16"/>
  <c r="BG70" i="16"/>
  <c r="BG79" i="16"/>
  <c r="BG117" i="16"/>
  <c r="BG119" i="16"/>
  <c r="BG104" i="16"/>
  <c r="BG37" i="16"/>
  <c r="BG54" i="16"/>
  <c r="BG87" i="16"/>
  <c r="BG66" i="16"/>
  <c r="BG75" i="16"/>
  <c r="BG84" i="16"/>
  <c r="BG67" i="16"/>
  <c r="BG76" i="16"/>
  <c r="BG85" i="16"/>
  <c r="BE15" i="8"/>
  <c r="BE6" i="8"/>
  <c r="BE20" i="8"/>
  <c r="BE7" i="8"/>
  <c r="BE9" i="8"/>
  <c r="BF7" i="9"/>
  <c r="BF9" i="9"/>
  <c r="BG6" i="9"/>
  <c r="BG19" i="9"/>
  <c r="BG31" i="9"/>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V4" i="2"/>
  <c r="S73" i="2"/>
  <c r="S259" i="2"/>
  <c r="BW259" i="2"/>
  <c r="BW283" i="2"/>
  <c r="BG8" i="9"/>
  <c r="BG21" i="9"/>
  <c r="BG32" i="9"/>
  <c r="BG105" i="16"/>
  <c r="BG38" i="16"/>
  <c r="BG55" i="16"/>
  <c r="BG88" i="16"/>
  <c r="BG10" i="16"/>
  <c r="BG15" i="16"/>
  <c r="BG7" i="16"/>
  <c r="BG44" i="16"/>
  <c r="BH60" i="16"/>
  <c r="BH69" i="16"/>
  <c r="BH78" i="16"/>
  <c r="BF21" i="16"/>
  <c r="BF123" i="16"/>
  <c r="BF48" i="16"/>
  <c r="BG63" i="16"/>
  <c r="BG72" i="16"/>
  <c r="BG81" i="16"/>
  <c r="BG122" i="16"/>
  <c r="BG124" i="16"/>
  <c r="BG106" i="16"/>
  <c r="BG39" i="16"/>
  <c r="BG56" i="16"/>
  <c r="BG89" i="16"/>
  <c r="BG107" i="16"/>
  <c r="BG40" i="16"/>
  <c r="BG57" i="16"/>
  <c r="BG90" i="16"/>
  <c r="BG11" i="16"/>
  <c r="BG16" i="16"/>
  <c r="BG8" i="16"/>
  <c r="BG47" i="16"/>
  <c r="BH62" i="16"/>
  <c r="BH71" i="16"/>
  <c r="BH80" i="16"/>
  <c r="BF9" i="18"/>
  <c r="BF10" i="18"/>
  <c r="BF12" i="18"/>
  <c r="BF4" i="18"/>
  <c r="BG33" i="9"/>
  <c r="BG34" i="9"/>
  <c r="BH35" i="16"/>
  <c r="BG20" i="16"/>
  <c r="BG45" i="16"/>
  <c r="BH61" i="16"/>
  <c r="BH70" i="16"/>
  <c r="BH79" i="16"/>
  <c r="BH117" i="16"/>
  <c r="BH119" i="16"/>
  <c r="BH104" i="16"/>
  <c r="BH37" i="16"/>
  <c r="BH54" i="16"/>
  <c r="BH87" i="16"/>
  <c r="BH66" i="16"/>
  <c r="BH75" i="16"/>
  <c r="BH84" i="16"/>
  <c r="BH67" i="16"/>
  <c r="BH76" i="16"/>
  <c r="BH85" i="16"/>
  <c r="BF15" i="8"/>
  <c r="BF6" i="8"/>
  <c r="BF20" i="8"/>
  <c r="BF7" i="8"/>
  <c r="BF9" i="8"/>
  <c r="BG7" i="9"/>
  <c r="BG9" i="9"/>
  <c r="BH6" i="9"/>
  <c r="BH19" i="9"/>
  <c r="BH31" i="9"/>
  <c r="BX210" i="2"/>
  <c r="BX211" i="2"/>
  <c r="BX212" i="2"/>
  <c r="BX213" i="2"/>
  <c r="BX214" i="2"/>
  <c r="BX215" i="2"/>
  <c r="BX216" i="2"/>
  <c r="BX217" i="2"/>
  <c r="BX218" i="2"/>
  <c r="BX219" i="2"/>
  <c r="BX220" i="2"/>
  <c r="BX221" i="2"/>
  <c r="BX222" i="2"/>
  <c r="BX223" i="2"/>
  <c r="BX224" i="2"/>
  <c r="BX225" i="2"/>
  <c r="BX226" i="2"/>
  <c r="BX227" i="2"/>
  <c r="BX228" i="2"/>
  <c r="BX229" i="2"/>
  <c r="BX230" i="2"/>
  <c r="BX231" i="2"/>
  <c r="BX232" i="2"/>
  <c r="BX233" i="2"/>
  <c r="BX234" i="2"/>
  <c r="BX235" i="2"/>
  <c r="BX236" i="2"/>
  <c r="BX237" i="2"/>
  <c r="BX238" i="2"/>
  <c r="BX239" i="2"/>
  <c r="BX240" i="2"/>
  <c r="BX241" i="2"/>
  <c r="BX242" i="2"/>
  <c r="BX243" i="2"/>
  <c r="BX244" i="2"/>
  <c r="BX245" i="2"/>
  <c r="BX246" i="2"/>
  <c r="BX247" i="2"/>
  <c r="BX248" i="2"/>
  <c r="BX249" i="2"/>
  <c r="BX250" i="2"/>
  <c r="BX251" i="2"/>
  <c r="BX252" i="2"/>
  <c r="BX253" i="2"/>
  <c r="BX254" i="2"/>
  <c r="BX255" i="2"/>
  <c r="BX256" i="2"/>
  <c r="BX257" i="2"/>
  <c r="BX258" i="2"/>
  <c r="BX259" i="2"/>
  <c r="BW4" i="2"/>
  <c r="S74" i="2"/>
  <c r="S260" i="2"/>
  <c r="BX260" i="2"/>
  <c r="BX283" i="2"/>
  <c r="BH8" i="9"/>
  <c r="BH21" i="9"/>
  <c r="BH32" i="9"/>
  <c r="BH105" i="16"/>
  <c r="BH38" i="16"/>
  <c r="BH55" i="16"/>
  <c r="BH88" i="16"/>
  <c r="BH10" i="16"/>
  <c r="BH15" i="16"/>
  <c r="BH7" i="16"/>
  <c r="BH44" i="16"/>
  <c r="BI60" i="16"/>
  <c r="BI69" i="16"/>
  <c r="BI78" i="16"/>
  <c r="BG21" i="16"/>
  <c r="BG123" i="16"/>
  <c r="BG48" i="16"/>
  <c r="BH63" i="16"/>
  <c r="BH72" i="16"/>
  <c r="BH81" i="16"/>
  <c r="BH122" i="16"/>
  <c r="BH124" i="16"/>
  <c r="BH106" i="16"/>
  <c r="BH39" i="16"/>
  <c r="BH56" i="16"/>
  <c r="BH89" i="16"/>
  <c r="BH107" i="16"/>
  <c r="BH40" i="16"/>
  <c r="BH57" i="16"/>
  <c r="BH90" i="16"/>
  <c r="BH11" i="16"/>
  <c r="BH16" i="16"/>
  <c r="BH8" i="16"/>
  <c r="BH47" i="16"/>
  <c r="BI62" i="16"/>
  <c r="BI71" i="16"/>
  <c r="BI80" i="16"/>
  <c r="BG9" i="18"/>
  <c r="BG10" i="18"/>
  <c r="BG12" i="18"/>
  <c r="BG4" i="18"/>
  <c r="BH33" i="9"/>
  <c r="BH34" i="9"/>
  <c r="BI35" i="16"/>
  <c r="BH20" i="16"/>
  <c r="BH45" i="16"/>
  <c r="BI61" i="16"/>
  <c r="BI70" i="16"/>
  <c r="BI79" i="16"/>
  <c r="BI117" i="16"/>
  <c r="BI119" i="16"/>
  <c r="BI104" i="16"/>
  <c r="BI37" i="16"/>
  <c r="BI54" i="16"/>
  <c r="BI87" i="16"/>
  <c r="BI66" i="16"/>
  <c r="BI75" i="16"/>
  <c r="BI84" i="16"/>
  <c r="BI67" i="16"/>
  <c r="BI76" i="16"/>
  <c r="BI85" i="16"/>
  <c r="BG15" i="8"/>
  <c r="BG6" i="8"/>
  <c r="BG20" i="8"/>
  <c r="BG7" i="8"/>
  <c r="BG9" i="8"/>
  <c r="BH7" i="9"/>
  <c r="BH9" i="9"/>
  <c r="BI6" i="9"/>
  <c r="BI105" i="16"/>
  <c r="BI38" i="16"/>
  <c r="BI55" i="16"/>
  <c r="BI88" i="16"/>
  <c r="BI10" i="16"/>
  <c r="BJ66" i="16"/>
  <c r="BJ75" i="16"/>
  <c r="BJ84" i="16"/>
  <c r="BH21" i="16"/>
  <c r="BH123" i="16"/>
  <c r="BH48" i="16"/>
  <c r="BI63" i="16"/>
  <c r="BI72" i="16"/>
  <c r="BI81" i="16"/>
  <c r="BI122" i="16"/>
  <c r="BI124" i="16"/>
  <c r="BI106" i="16"/>
  <c r="BI39" i="16"/>
  <c r="BI56" i="16"/>
  <c r="BI89" i="16"/>
  <c r="BI107" i="16"/>
  <c r="BI40" i="16"/>
  <c r="BI57" i="16"/>
  <c r="BI90" i="16"/>
  <c r="BI11" i="16"/>
  <c r="BJ67" i="16"/>
  <c r="BJ76" i="16"/>
  <c r="BJ85" i="16"/>
  <c r="BH15" i="8"/>
  <c r="BH6" i="8"/>
  <c r="BH20" i="8"/>
  <c r="BH7" i="8"/>
  <c r="BH9" i="8"/>
  <c r="BI7" i="9"/>
  <c r="BY210" i="2"/>
  <c r="BY211" i="2"/>
  <c r="BY212" i="2"/>
  <c r="BY213" i="2"/>
  <c r="BY214" i="2"/>
  <c r="BY215" i="2"/>
  <c r="BY216" i="2"/>
  <c r="BY217" i="2"/>
  <c r="BY218" i="2"/>
  <c r="BY219" i="2"/>
  <c r="BY220" i="2"/>
  <c r="BY221" i="2"/>
  <c r="BY222" i="2"/>
  <c r="BY223" i="2"/>
  <c r="BY224" i="2"/>
  <c r="BY225" i="2"/>
  <c r="BY226" i="2"/>
  <c r="BY227" i="2"/>
  <c r="BY228" i="2"/>
  <c r="BY229" i="2"/>
  <c r="BY230" i="2"/>
  <c r="BY231" i="2"/>
  <c r="BY232" i="2"/>
  <c r="BY233" i="2"/>
  <c r="BY234" i="2"/>
  <c r="BY235" i="2"/>
  <c r="BY236" i="2"/>
  <c r="BY237" i="2"/>
  <c r="BY238" i="2"/>
  <c r="BY239" i="2"/>
  <c r="BY240" i="2"/>
  <c r="BY241" i="2"/>
  <c r="BY242" i="2"/>
  <c r="BY243" i="2"/>
  <c r="BY244" i="2"/>
  <c r="BY245" i="2"/>
  <c r="BY246" i="2"/>
  <c r="BY247" i="2"/>
  <c r="BY248" i="2"/>
  <c r="BY249" i="2"/>
  <c r="BY250" i="2"/>
  <c r="BY251" i="2"/>
  <c r="BY252" i="2"/>
  <c r="BY253" i="2"/>
  <c r="BY254" i="2"/>
  <c r="BY255" i="2"/>
  <c r="BY256" i="2"/>
  <c r="BY257" i="2"/>
  <c r="BY258" i="2"/>
  <c r="BY259" i="2"/>
  <c r="BY260" i="2"/>
  <c r="BX4" i="2"/>
  <c r="S75" i="2"/>
  <c r="S261" i="2"/>
  <c r="BY261" i="2"/>
  <c r="BY283" i="2"/>
  <c r="BI8" i="9"/>
  <c r="BI9" i="9"/>
  <c r="BJ6" i="9"/>
  <c r="BI19" i="9"/>
  <c r="BI31" i="9"/>
  <c r="BI21" i="9"/>
  <c r="BI32" i="9"/>
  <c r="BI15" i="16"/>
  <c r="BI7" i="16"/>
  <c r="BI44" i="16"/>
  <c r="BJ60" i="16"/>
  <c r="BJ69" i="16"/>
  <c r="BJ78" i="16"/>
  <c r="BI16" i="16"/>
  <c r="BI8" i="16"/>
  <c r="BI47" i="16"/>
  <c r="BJ62" i="16"/>
  <c r="BJ71" i="16"/>
  <c r="BJ80" i="16"/>
  <c r="BH9" i="18"/>
  <c r="BH10" i="18"/>
  <c r="BH12" i="18"/>
  <c r="BH4" i="18"/>
  <c r="BI33" i="9"/>
  <c r="BI34" i="9"/>
  <c r="BJ35" i="16"/>
  <c r="BI20" i="16"/>
  <c r="BI45" i="16"/>
  <c r="BJ61" i="16"/>
  <c r="BJ70" i="16"/>
  <c r="BJ79" i="16"/>
  <c r="BJ117" i="16"/>
  <c r="BJ119" i="16"/>
  <c r="BJ105" i="16"/>
  <c r="BJ38" i="16"/>
  <c r="BJ54" i="16"/>
  <c r="BJ55" i="16"/>
  <c r="BJ88" i="16"/>
  <c r="BJ104" i="16"/>
  <c r="BJ37" i="16"/>
  <c r="BJ87" i="16"/>
  <c r="BJ10" i="16"/>
  <c r="BK66" i="16"/>
  <c r="BK75" i="16"/>
  <c r="BK84" i="16"/>
  <c r="BI21" i="16"/>
  <c r="BI123" i="16"/>
  <c r="BI48" i="16"/>
  <c r="BJ63" i="16"/>
  <c r="BJ72" i="16"/>
  <c r="BJ81" i="16"/>
  <c r="BJ122" i="16"/>
  <c r="BJ124" i="16"/>
  <c r="BJ106" i="16"/>
  <c r="BJ39" i="16"/>
  <c r="BJ56" i="16"/>
  <c r="BJ89" i="16"/>
  <c r="BJ107" i="16"/>
  <c r="BJ40" i="16"/>
  <c r="BJ57" i="16"/>
  <c r="BJ90" i="16"/>
  <c r="BJ11" i="16"/>
  <c r="BK67" i="16"/>
  <c r="BK76" i="16"/>
  <c r="BK85" i="16"/>
  <c r="BI15" i="8"/>
  <c r="BI6" i="8"/>
  <c r="BI20" i="8"/>
  <c r="BI7" i="8"/>
  <c r="BI9" i="8"/>
  <c r="BJ7" i="9"/>
  <c r="BZ210" i="2"/>
  <c r="BZ211" i="2"/>
  <c r="BZ212" i="2"/>
  <c r="BZ213" i="2"/>
  <c r="BZ214" i="2"/>
  <c r="BZ215" i="2"/>
  <c r="BZ216" i="2"/>
  <c r="BZ217" i="2"/>
  <c r="BZ218" i="2"/>
  <c r="BZ219" i="2"/>
  <c r="BZ220" i="2"/>
  <c r="BZ221" i="2"/>
  <c r="BZ222" i="2"/>
  <c r="BZ223" i="2"/>
  <c r="BZ224" i="2"/>
  <c r="BZ225" i="2"/>
  <c r="BZ226" i="2"/>
  <c r="BZ227" i="2"/>
  <c r="BZ228" i="2"/>
  <c r="BZ229" i="2"/>
  <c r="BZ230" i="2"/>
  <c r="BZ231" i="2"/>
  <c r="BZ232" i="2"/>
  <c r="BZ233" i="2"/>
  <c r="BZ234" i="2"/>
  <c r="BZ235" i="2"/>
  <c r="BZ236" i="2"/>
  <c r="BZ237" i="2"/>
  <c r="BZ238" i="2"/>
  <c r="BZ239" i="2"/>
  <c r="BZ240" i="2"/>
  <c r="BZ241" i="2"/>
  <c r="BZ242" i="2"/>
  <c r="BZ243" i="2"/>
  <c r="BZ244" i="2"/>
  <c r="BZ245" i="2"/>
  <c r="BZ246" i="2"/>
  <c r="BZ247" i="2"/>
  <c r="BZ248" i="2"/>
  <c r="BZ249" i="2"/>
  <c r="BZ250" i="2"/>
  <c r="BZ251" i="2"/>
  <c r="BZ252" i="2"/>
  <c r="BZ253" i="2"/>
  <c r="BZ254" i="2"/>
  <c r="BZ255" i="2"/>
  <c r="BZ256" i="2"/>
  <c r="BZ257" i="2"/>
  <c r="BZ258" i="2"/>
  <c r="BZ259" i="2"/>
  <c r="BZ260" i="2"/>
  <c r="BZ261" i="2"/>
  <c r="BY4" i="2"/>
  <c r="S76" i="2"/>
  <c r="S262" i="2"/>
  <c r="BZ262" i="2"/>
  <c r="BZ283" i="2"/>
  <c r="BJ8" i="9"/>
  <c r="BJ9" i="9"/>
  <c r="BK6" i="9"/>
  <c r="BJ19" i="9"/>
  <c r="BJ31" i="9"/>
  <c r="BJ21" i="9"/>
  <c r="BJ32" i="9"/>
  <c r="BJ15" i="16"/>
  <c r="BJ7" i="16"/>
  <c r="BJ44" i="16"/>
  <c r="BK60" i="16"/>
  <c r="BK69" i="16"/>
  <c r="BK78" i="16"/>
  <c r="BJ16" i="16"/>
  <c r="BJ8" i="16"/>
  <c r="BJ47" i="16"/>
  <c r="BK62" i="16"/>
  <c r="BK71" i="16"/>
  <c r="BK80" i="16"/>
  <c r="BI9" i="18"/>
  <c r="BI10" i="18"/>
  <c r="BI12" i="18"/>
  <c r="BI4" i="18"/>
  <c r="BJ33" i="9"/>
  <c r="BJ34" i="9"/>
  <c r="BK35" i="16"/>
  <c r="BJ20" i="16"/>
  <c r="BJ45" i="16"/>
  <c r="BK61" i="16"/>
  <c r="BK70" i="16"/>
  <c r="BK79" i="16"/>
  <c r="BK117" i="16"/>
  <c r="BK119" i="16"/>
  <c r="BK105" i="16"/>
  <c r="BK38" i="16"/>
  <c r="BK54" i="16"/>
  <c r="BK55" i="16"/>
  <c r="BK88" i="16"/>
  <c r="BK104" i="16"/>
  <c r="BK37" i="16"/>
  <c r="BK87" i="16"/>
  <c r="BK10" i="16"/>
  <c r="BL66" i="16"/>
  <c r="BL75" i="16"/>
  <c r="BL84" i="16"/>
  <c r="BJ21" i="16"/>
  <c r="BJ123" i="16"/>
  <c r="BJ48" i="16"/>
  <c r="BK63" i="16"/>
  <c r="BK72" i="16"/>
  <c r="BK81" i="16"/>
  <c r="BK122" i="16"/>
  <c r="BK124" i="16"/>
  <c r="BK106" i="16"/>
  <c r="BK39" i="16"/>
  <c r="BK56" i="16"/>
  <c r="BK89" i="16"/>
  <c r="BK107" i="16"/>
  <c r="BK40" i="16"/>
  <c r="BK57" i="16"/>
  <c r="BK90" i="16"/>
  <c r="BK11" i="16"/>
  <c r="BL67" i="16"/>
  <c r="BL76" i="16"/>
  <c r="BL85" i="16"/>
  <c r="BJ15" i="8"/>
  <c r="BJ6" i="8"/>
  <c r="BJ20" i="8"/>
  <c r="BJ7" i="8"/>
  <c r="BJ9" i="8"/>
  <c r="BK7" i="9"/>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BZ4" i="2"/>
  <c r="S77" i="2"/>
  <c r="S263" i="2"/>
  <c r="CA263" i="2"/>
  <c r="CA283" i="2"/>
  <c r="BK8" i="9"/>
  <c r="BK9" i="9"/>
  <c r="BL6" i="9"/>
  <c r="BL19" i="9"/>
  <c r="BL31" i="9"/>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A4" i="2"/>
  <c r="S78" i="2"/>
  <c r="S264" i="2"/>
  <c r="CB264" i="2"/>
  <c r="CB283" i="2"/>
  <c r="BL8" i="9"/>
  <c r="BL21" i="9"/>
  <c r="BL32" i="9"/>
  <c r="BK15" i="16"/>
  <c r="BK7" i="16"/>
  <c r="BK44" i="16"/>
  <c r="BL60" i="16"/>
  <c r="BL69" i="16"/>
  <c r="BL78" i="16"/>
  <c r="BK16" i="16"/>
  <c r="BK8" i="16"/>
  <c r="BK47" i="16"/>
  <c r="BL62" i="16"/>
  <c r="BL71" i="16"/>
  <c r="BL80" i="16"/>
  <c r="BJ9" i="18"/>
  <c r="BJ10" i="18"/>
  <c r="BJ12" i="18"/>
  <c r="BJ4" i="18"/>
  <c r="BK19" i="9"/>
  <c r="BK31" i="9"/>
  <c r="BK21" i="9"/>
  <c r="BK32" i="9"/>
  <c r="BK33" i="9"/>
  <c r="BK34" i="9"/>
  <c r="BL35" i="16"/>
  <c r="BK20" i="16"/>
  <c r="BK45" i="16"/>
  <c r="BL61" i="16"/>
  <c r="BL70" i="16"/>
  <c r="BL79" i="16"/>
  <c r="BL117" i="16"/>
  <c r="BL119" i="16"/>
  <c r="BL105" i="16"/>
  <c r="BL38" i="16"/>
  <c r="BL54" i="16"/>
  <c r="BL55" i="16"/>
  <c r="BL88" i="16"/>
  <c r="BL104" i="16"/>
  <c r="BL37" i="16"/>
  <c r="BL87" i="16"/>
  <c r="BL10" i="16"/>
  <c r="BL15" i="16"/>
  <c r="BL7" i="16"/>
  <c r="BL44" i="16"/>
  <c r="BM60" i="16"/>
  <c r="BM69" i="16"/>
  <c r="BM78" i="16"/>
  <c r="BK21" i="16"/>
  <c r="BK123" i="16"/>
  <c r="BK48" i="16"/>
  <c r="BL63" i="16"/>
  <c r="BL72" i="16"/>
  <c r="BL81" i="16"/>
  <c r="BL122" i="16"/>
  <c r="BL124" i="16"/>
  <c r="BL106" i="16"/>
  <c r="BL39" i="16"/>
  <c r="BL56" i="16"/>
  <c r="BL89" i="16"/>
  <c r="BL107" i="16"/>
  <c r="BL40" i="16"/>
  <c r="BL57" i="16"/>
  <c r="BL90" i="16"/>
  <c r="BL11" i="16"/>
  <c r="BL16" i="16"/>
  <c r="BL8" i="16"/>
  <c r="BL47" i="16"/>
  <c r="BM62" i="16"/>
  <c r="BM71" i="16"/>
  <c r="BM80" i="16"/>
  <c r="BK9" i="18"/>
  <c r="BK10" i="18"/>
  <c r="BK12" i="18"/>
  <c r="BK4" i="18"/>
  <c r="BL33" i="9"/>
  <c r="BL34" i="9"/>
  <c r="BM35" i="16"/>
  <c r="BL20" i="16"/>
  <c r="BL45" i="16"/>
  <c r="BM61" i="16"/>
  <c r="BM70" i="16"/>
  <c r="BM79" i="16"/>
  <c r="BM117" i="16"/>
  <c r="BM119" i="16"/>
  <c r="BM104" i="16"/>
  <c r="BM37" i="16"/>
  <c r="BM54" i="16"/>
  <c r="BM87" i="16"/>
  <c r="BM66" i="16"/>
  <c r="BM75" i="16"/>
  <c r="BM84" i="16"/>
  <c r="BM67" i="16"/>
  <c r="BM76" i="16"/>
  <c r="BM85" i="16"/>
  <c r="BK15" i="8"/>
  <c r="BK6" i="8"/>
  <c r="BK20" i="8"/>
  <c r="BK7" i="8"/>
  <c r="BK9" i="8"/>
  <c r="BL7" i="9"/>
  <c r="BL9" i="9"/>
  <c r="BM6" i="9"/>
  <c r="BM19" i="9"/>
  <c r="BM31" i="9"/>
  <c r="CC210" i="2"/>
  <c r="CC211" i="2"/>
  <c r="CC212" i="2"/>
  <c r="CC213" i="2"/>
  <c r="CC214" i="2"/>
  <c r="CC215" i="2"/>
  <c r="CC216" i="2"/>
  <c r="CC217" i="2"/>
  <c r="CC218" i="2"/>
  <c r="CC219" i="2"/>
  <c r="CC220" i="2"/>
  <c r="CC221" i="2"/>
  <c r="CC222" i="2"/>
  <c r="CC223" i="2"/>
  <c r="CC224" i="2"/>
  <c r="CC225" i="2"/>
  <c r="CC226" i="2"/>
  <c r="CC227" i="2"/>
  <c r="CC228" i="2"/>
  <c r="CC229" i="2"/>
  <c r="CC230" i="2"/>
  <c r="CC231" i="2"/>
  <c r="CC232" i="2"/>
  <c r="CC233" i="2"/>
  <c r="CC234" i="2"/>
  <c r="CC235" i="2"/>
  <c r="CC236" i="2"/>
  <c r="CC237" i="2"/>
  <c r="CC238" i="2"/>
  <c r="CC239" i="2"/>
  <c r="CC240" i="2"/>
  <c r="CC241" i="2"/>
  <c r="CC242" i="2"/>
  <c r="CC243" i="2"/>
  <c r="CC244" i="2"/>
  <c r="CC245" i="2"/>
  <c r="CC246" i="2"/>
  <c r="CC247" i="2"/>
  <c r="CC248" i="2"/>
  <c r="CC249" i="2"/>
  <c r="CC250" i="2"/>
  <c r="CC251" i="2"/>
  <c r="CC252" i="2"/>
  <c r="CC253" i="2"/>
  <c r="CC254" i="2"/>
  <c r="CC255" i="2"/>
  <c r="CC256" i="2"/>
  <c r="CC257" i="2"/>
  <c r="CC258" i="2"/>
  <c r="CC259" i="2"/>
  <c r="CC260" i="2"/>
  <c r="CC261" i="2"/>
  <c r="CC262" i="2"/>
  <c r="CC263" i="2"/>
  <c r="CC264" i="2"/>
  <c r="CB4" i="2"/>
  <c r="S79" i="2"/>
  <c r="S265" i="2"/>
  <c r="CC265" i="2"/>
  <c r="CC283" i="2"/>
  <c r="BM8" i="9"/>
  <c r="BM21" i="9"/>
  <c r="BM32" i="9"/>
  <c r="BM105" i="16"/>
  <c r="BM38" i="16"/>
  <c r="BM55" i="16"/>
  <c r="BM88" i="16"/>
  <c r="BM10" i="16"/>
  <c r="BM15" i="16"/>
  <c r="BM7" i="16"/>
  <c r="BM44" i="16"/>
  <c r="BN60" i="16"/>
  <c r="BN69" i="16"/>
  <c r="BN78" i="16"/>
  <c r="BL21" i="16"/>
  <c r="BL123" i="16"/>
  <c r="BL48" i="16"/>
  <c r="BM63" i="16"/>
  <c r="BM72" i="16"/>
  <c r="BM81" i="16"/>
  <c r="BM122" i="16"/>
  <c r="BM124" i="16"/>
  <c r="BM106" i="16"/>
  <c r="BM39" i="16"/>
  <c r="BM56" i="16"/>
  <c r="BM89" i="16"/>
  <c r="BM107" i="16"/>
  <c r="BM40" i="16"/>
  <c r="BM57" i="16"/>
  <c r="BM90" i="16"/>
  <c r="BM11" i="16"/>
  <c r="BM16" i="16"/>
  <c r="BM8" i="16"/>
  <c r="BM47" i="16"/>
  <c r="BN62" i="16"/>
  <c r="BN71" i="16"/>
  <c r="BN80" i="16"/>
  <c r="BL9" i="18"/>
  <c r="BL10" i="18"/>
  <c r="BL12" i="18"/>
  <c r="BL4" i="18"/>
  <c r="BM33" i="9"/>
  <c r="BM34" i="9"/>
  <c r="BN35" i="16"/>
  <c r="BM20" i="16"/>
  <c r="BM45" i="16"/>
  <c r="BN61" i="16"/>
  <c r="BN70" i="16"/>
  <c r="BN79" i="16"/>
  <c r="BN117" i="16"/>
  <c r="BN119" i="16"/>
  <c r="BN104" i="16"/>
  <c r="BN37" i="16"/>
  <c r="BN54" i="16"/>
  <c r="BN87" i="16"/>
  <c r="BN66" i="16"/>
  <c r="BN75" i="16"/>
  <c r="BN84" i="16"/>
  <c r="BN67" i="16"/>
  <c r="BN76" i="16"/>
  <c r="BN85" i="16"/>
  <c r="BL15" i="8"/>
  <c r="BL6" i="8"/>
  <c r="BL20" i="8"/>
  <c r="BL7" i="8"/>
  <c r="BL9" i="8"/>
  <c r="BM7" i="9"/>
  <c r="BM9" i="9"/>
  <c r="BN6" i="9"/>
  <c r="BN19" i="9"/>
  <c r="BN31" i="9"/>
  <c r="CD210" i="2"/>
  <c r="CD211" i="2"/>
  <c r="CD212" i="2"/>
  <c r="CD213" i="2"/>
  <c r="CD214" i="2"/>
  <c r="CD215" i="2"/>
  <c r="CD216" i="2"/>
  <c r="CD217" i="2"/>
  <c r="CD218" i="2"/>
  <c r="CD219" i="2"/>
  <c r="CD220" i="2"/>
  <c r="CD221" i="2"/>
  <c r="CD222" i="2"/>
  <c r="CD223" i="2"/>
  <c r="CD224" i="2"/>
  <c r="CD225" i="2"/>
  <c r="CD226" i="2"/>
  <c r="CD227" i="2"/>
  <c r="CD228" i="2"/>
  <c r="CD229" i="2"/>
  <c r="CD230" i="2"/>
  <c r="CD231" i="2"/>
  <c r="CD232" i="2"/>
  <c r="CD233" i="2"/>
  <c r="CD234" i="2"/>
  <c r="CD235" i="2"/>
  <c r="CD236" i="2"/>
  <c r="CD237" i="2"/>
  <c r="CD238" i="2"/>
  <c r="CD239" i="2"/>
  <c r="CD240" i="2"/>
  <c r="CD241" i="2"/>
  <c r="CD242" i="2"/>
  <c r="CD243" i="2"/>
  <c r="CD244" i="2"/>
  <c r="CD245" i="2"/>
  <c r="CD246" i="2"/>
  <c r="CD247" i="2"/>
  <c r="CD248" i="2"/>
  <c r="CD249" i="2"/>
  <c r="CD250" i="2"/>
  <c r="CD251" i="2"/>
  <c r="CD252" i="2"/>
  <c r="CD253" i="2"/>
  <c r="CD254" i="2"/>
  <c r="CD255" i="2"/>
  <c r="CD256" i="2"/>
  <c r="CD257" i="2"/>
  <c r="CD258" i="2"/>
  <c r="CD259" i="2"/>
  <c r="CD260" i="2"/>
  <c r="CD261" i="2"/>
  <c r="CD262" i="2"/>
  <c r="CD263" i="2"/>
  <c r="CD264" i="2"/>
  <c r="CD265" i="2"/>
  <c r="CC4" i="2"/>
  <c r="S80" i="2"/>
  <c r="S266" i="2"/>
  <c r="CD266" i="2"/>
  <c r="CD283" i="2"/>
  <c r="BN8" i="9"/>
  <c r="BN21" i="9"/>
  <c r="BN32" i="9"/>
  <c r="BN105" i="16"/>
  <c r="BN38" i="16"/>
  <c r="BN55" i="16"/>
  <c r="BN88" i="16"/>
  <c r="BN10" i="16"/>
  <c r="BN15" i="16"/>
  <c r="BN7" i="16"/>
  <c r="BN44" i="16"/>
  <c r="BO60" i="16"/>
  <c r="BO69" i="16"/>
  <c r="BO78" i="16"/>
  <c r="BM21" i="16"/>
  <c r="BM123" i="16"/>
  <c r="BM48" i="16"/>
  <c r="BN63" i="16"/>
  <c r="BN72" i="16"/>
  <c r="BN81" i="16"/>
  <c r="BN122" i="16"/>
  <c r="BN124" i="16"/>
  <c r="BN106" i="16"/>
  <c r="BN39" i="16"/>
  <c r="BN56" i="16"/>
  <c r="BN89" i="16"/>
  <c r="BN107" i="16"/>
  <c r="BN40" i="16"/>
  <c r="BN57" i="16"/>
  <c r="BN90" i="16"/>
  <c r="BN11" i="16"/>
  <c r="BN16" i="16"/>
  <c r="BN8" i="16"/>
  <c r="BN47" i="16"/>
  <c r="BO62" i="16"/>
  <c r="BO71" i="16"/>
  <c r="BO80" i="16"/>
  <c r="BM9" i="18"/>
  <c r="BM10" i="18"/>
  <c r="BM12" i="18"/>
  <c r="BM4" i="18"/>
  <c r="BN33" i="9"/>
  <c r="BN34" i="9"/>
  <c r="BO35" i="16"/>
  <c r="BN20" i="16"/>
  <c r="BN45" i="16"/>
  <c r="BO61" i="16"/>
  <c r="BO70" i="16"/>
  <c r="BO79" i="16"/>
  <c r="BO117" i="16"/>
  <c r="BO119" i="16"/>
  <c r="BO104" i="16"/>
  <c r="BO37" i="16"/>
  <c r="BO54" i="16"/>
  <c r="BO87" i="16"/>
  <c r="BO66" i="16"/>
  <c r="BO75" i="16"/>
  <c r="BO84" i="16"/>
  <c r="BO67" i="16"/>
  <c r="BO76" i="16"/>
  <c r="BO85" i="16"/>
  <c r="BM15" i="8"/>
  <c r="BM6" i="8"/>
  <c r="BM20" i="8"/>
  <c r="BM7" i="8"/>
  <c r="BM9" i="8"/>
  <c r="BN7" i="9"/>
  <c r="BN9" i="9"/>
  <c r="BO6" i="9"/>
  <c r="BO19" i="9"/>
  <c r="BO31" i="9"/>
  <c r="CE210" i="2"/>
  <c r="CE211" i="2"/>
  <c r="CE212" i="2"/>
  <c r="CE213" i="2"/>
  <c r="CE214" i="2"/>
  <c r="CE215" i="2"/>
  <c r="CE216" i="2"/>
  <c r="CE217" i="2"/>
  <c r="CE218" i="2"/>
  <c r="CE219" i="2"/>
  <c r="CE220" i="2"/>
  <c r="CE221" i="2"/>
  <c r="CE222" i="2"/>
  <c r="CE223" i="2"/>
  <c r="CE224" i="2"/>
  <c r="CE225" i="2"/>
  <c r="CE226" i="2"/>
  <c r="CE227" i="2"/>
  <c r="CE228" i="2"/>
  <c r="CE229" i="2"/>
  <c r="CE230" i="2"/>
  <c r="CE231" i="2"/>
  <c r="CE232" i="2"/>
  <c r="CE233" i="2"/>
  <c r="CE234" i="2"/>
  <c r="CE235" i="2"/>
  <c r="CE236" i="2"/>
  <c r="CE237" i="2"/>
  <c r="CE238" i="2"/>
  <c r="CE239" i="2"/>
  <c r="CE240" i="2"/>
  <c r="CE241" i="2"/>
  <c r="CE242" i="2"/>
  <c r="CE243" i="2"/>
  <c r="CE244" i="2"/>
  <c r="CE245" i="2"/>
  <c r="CE246" i="2"/>
  <c r="CE247" i="2"/>
  <c r="CE248" i="2"/>
  <c r="CE249" i="2"/>
  <c r="CE250" i="2"/>
  <c r="CE251" i="2"/>
  <c r="CE252" i="2"/>
  <c r="CE253" i="2"/>
  <c r="CE254" i="2"/>
  <c r="CE255" i="2"/>
  <c r="CE256" i="2"/>
  <c r="CE257" i="2"/>
  <c r="CE258" i="2"/>
  <c r="CE259" i="2"/>
  <c r="CE260" i="2"/>
  <c r="CE261" i="2"/>
  <c r="CE262" i="2"/>
  <c r="CE263" i="2"/>
  <c r="CE264" i="2"/>
  <c r="CE265" i="2"/>
  <c r="CE266" i="2"/>
  <c r="CD4" i="2"/>
  <c r="S81" i="2"/>
  <c r="S267" i="2"/>
  <c r="CE267" i="2"/>
  <c r="CE283" i="2"/>
  <c r="BO8" i="9"/>
  <c r="BO21" i="9"/>
  <c r="BO32" i="9"/>
  <c r="BO105" i="16"/>
  <c r="BO38" i="16"/>
  <c r="BO55" i="16"/>
  <c r="BO88" i="16"/>
  <c r="BO10" i="16"/>
  <c r="BO15" i="16"/>
  <c r="BO7" i="16"/>
  <c r="BO44" i="16"/>
  <c r="BP60" i="16"/>
  <c r="BP69" i="16"/>
  <c r="BP78" i="16"/>
  <c r="BN21" i="16"/>
  <c r="BN123" i="16"/>
  <c r="BN48" i="16"/>
  <c r="BO63" i="16"/>
  <c r="BO72" i="16"/>
  <c r="BO81" i="16"/>
  <c r="BO122" i="16"/>
  <c r="BO124" i="16"/>
  <c r="BO106" i="16"/>
  <c r="BO39" i="16"/>
  <c r="BO56" i="16"/>
  <c r="BO89" i="16"/>
  <c r="BO107" i="16"/>
  <c r="BO40" i="16"/>
  <c r="BO57" i="16"/>
  <c r="BO90" i="16"/>
  <c r="BO11" i="16"/>
  <c r="BO16" i="16"/>
  <c r="BO8" i="16"/>
  <c r="BO47" i="16"/>
  <c r="BP62" i="16"/>
  <c r="BP71" i="16"/>
  <c r="BP80" i="16"/>
  <c r="BN9" i="18"/>
  <c r="BN10" i="18"/>
  <c r="BN12" i="18"/>
  <c r="BN4" i="18"/>
  <c r="BO33" i="9"/>
  <c r="BO34" i="9"/>
  <c r="BP35" i="16"/>
  <c r="BO20" i="16"/>
  <c r="BO45" i="16"/>
  <c r="BP61" i="16"/>
  <c r="BP70" i="16"/>
  <c r="BP79" i="16"/>
  <c r="BP117" i="16"/>
  <c r="BP119" i="16"/>
  <c r="BP104" i="16"/>
  <c r="BP37" i="16"/>
  <c r="BP54" i="16"/>
  <c r="BP87" i="16"/>
  <c r="BP66" i="16"/>
  <c r="BP75" i="16"/>
  <c r="BP84" i="16"/>
  <c r="BP67" i="16"/>
  <c r="BP76" i="16"/>
  <c r="BP85" i="16"/>
  <c r="BN15" i="8"/>
  <c r="BN6" i="8"/>
  <c r="BN20" i="8"/>
  <c r="BN7" i="8"/>
  <c r="BN9" i="8"/>
  <c r="BO7" i="9"/>
  <c r="BO9" i="9"/>
  <c r="BP6" i="9"/>
  <c r="BP105" i="16"/>
  <c r="BP38" i="16"/>
  <c r="BP55" i="16"/>
  <c r="BP88" i="16"/>
  <c r="BP10" i="16"/>
  <c r="BQ66" i="16"/>
  <c r="BQ75" i="16"/>
  <c r="BQ84" i="16"/>
  <c r="BO21" i="16"/>
  <c r="BO123" i="16"/>
  <c r="BO48" i="16"/>
  <c r="BP63" i="16"/>
  <c r="BP72" i="16"/>
  <c r="BP81" i="16"/>
  <c r="BP122" i="16"/>
  <c r="BP124" i="16"/>
  <c r="BP106" i="16"/>
  <c r="BP39" i="16"/>
  <c r="BP56" i="16"/>
  <c r="BP89" i="16"/>
  <c r="BP107" i="16"/>
  <c r="BP40" i="16"/>
  <c r="BP57" i="16"/>
  <c r="BP90" i="16"/>
  <c r="BP11" i="16"/>
  <c r="BQ67" i="16"/>
  <c r="BQ76" i="16"/>
  <c r="BQ85" i="16"/>
  <c r="BO15" i="8"/>
  <c r="BO6" i="8"/>
  <c r="BO20" i="8"/>
  <c r="BO7" i="8"/>
  <c r="BO9" i="8"/>
  <c r="BP7" i="9"/>
  <c r="CF210" i="2"/>
  <c r="CF211" i="2"/>
  <c r="CF212" i="2"/>
  <c r="CF213" i="2"/>
  <c r="CF214" i="2"/>
  <c r="CF215" i="2"/>
  <c r="CF216" i="2"/>
  <c r="CF217" i="2"/>
  <c r="CF218" i="2"/>
  <c r="CF219" i="2"/>
  <c r="CF220" i="2"/>
  <c r="CF221" i="2"/>
  <c r="CF222" i="2"/>
  <c r="CF223" i="2"/>
  <c r="CF224" i="2"/>
  <c r="CF225" i="2"/>
  <c r="CF226" i="2"/>
  <c r="CF227" i="2"/>
  <c r="CF228" i="2"/>
  <c r="CF229" i="2"/>
  <c r="CF230" i="2"/>
  <c r="CF231" i="2"/>
  <c r="CF232" i="2"/>
  <c r="CF233" i="2"/>
  <c r="CF234" i="2"/>
  <c r="CF235" i="2"/>
  <c r="CF236" i="2"/>
  <c r="CF237" i="2"/>
  <c r="CF238" i="2"/>
  <c r="CF239" i="2"/>
  <c r="CF240" i="2"/>
  <c r="CF241" i="2"/>
  <c r="CF242" i="2"/>
  <c r="CF243" i="2"/>
  <c r="CF244" i="2"/>
  <c r="CF245" i="2"/>
  <c r="CF246" i="2"/>
  <c r="CF247" i="2"/>
  <c r="CF248" i="2"/>
  <c r="CF249" i="2"/>
  <c r="CF250" i="2"/>
  <c r="CF251" i="2"/>
  <c r="CF252" i="2"/>
  <c r="CF253" i="2"/>
  <c r="CF254" i="2"/>
  <c r="CF255" i="2"/>
  <c r="CF256" i="2"/>
  <c r="CF257" i="2"/>
  <c r="CF258" i="2"/>
  <c r="CF259" i="2"/>
  <c r="CF260" i="2"/>
  <c r="CF261" i="2"/>
  <c r="CF262" i="2"/>
  <c r="CF263" i="2"/>
  <c r="CF264" i="2"/>
  <c r="CF265" i="2"/>
  <c r="CF266" i="2"/>
  <c r="CF267" i="2"/>
  <c r="CE4" i="2"/>
  <c r="S82" i="2"/>
  <c r="S268" i="2"/>
  <c r="CF268" i="2"/>
  <c r="CF283" i="2"/>
  <c r="BP8" i="9"/>
  <c r="BP9" i="9"/>
  <c r="BQ6" i="9"/>
  <c r="BQ19" i="9"/>
  <c r="BQ31" i="9"/>
  <c r="CG210" i="2"/>
  <c r="CG211" i="2"/>
  <c r="CG212" i="2"/>
  <c r="CG213" i="2"/>
  <c r="CG214" i="2"/>
  <c r="CG215" i="2"/>
  <c r="CG216" i="2"/>
  <c r="CG217" i="2"/>
  <c r="CG218" i="2"/>
  <c r="CG219" i="2"/>
  <c r="CG220" i="2"/>
  <c r="CG221" i="2"/>
  <c r="CG222" i="2"/>
  <c r="CG223" i="2"/>
  <c r="CG224" i="2"/>
  <c r="CG225" i="2"/>
  <c r="CG226" i="2"/>
  <c r="CG227" i="2"/>
  <c r="CG228" i="2"/>
  <c r="CG229" i="2"/>
  <c r="CG230" i="2"/>
  <c r="CG231" i="2"/>
  <c r="CG232" i="2"/>
  <c r="CG233" i="2"/>
  <c r="CG234" i="2"/>
  <c r="CG235" i="2"/>
  <c r="CG236" i="2"/>
  <c r="CG237" i="2"/>
  <c r="CG238" i="2"/>
  <c r="CG239" i="2"/>
  <c r="CG240" i="2"/>
  <c r="CG241" i="2"/>
  <c r="CG242" i="2"/>
  <c r="CG243" i="2"/>
  <c r="CG244" i="2"/>
  <c r="CG245" i="2"/>
  <c r="CG246" i="2"/>
  <c r="CG247" i="2"/>
  <c r="CG248" i="2"/>
  <c r="CG249" i="2"/>
  <c r="CG250" i="2"/>
  <c r="CG251" i="2"/>
  <c r="CG252" i="2"/>
  <c r="CG253" i="2"/>
  <c r="CG254" i="2"/>
  <c r="CG255" i="2"/>
  <c r="CG256" i="2"/>
  <c r="CG257" i="2"/>
  <c r="CG258" i="2"/>
  <c r="CG259" i="2"/>
  <c r="CG260" i="2"/>
  <c r="CG261" i="2"/>
  <c r="CG262" i="2"/>
  <c r="CG263" i="2"/>
  <c r="CG264" i="2"/>
  <c r="CG265" i="2"/>
  <c r="CG266" i="2"/>
  <c r="CG267" i="2"/>
  <c r="CG268" i="2"/>
  <c r="CF4" i="2"/>
  <c r="S83" i="2"/>
  <c r="S269" i="2"/>
  <c r="CG269" i="2"/>
  <c r="CG283" i="2"/>
  <c r="BQ8" i="9"/>
  <c r="BQ21" i="9"/>
  <c r="BQ32" i="9"/>
  <c r="BP15" i="16"/>
  <c r="BP7" i="16"/>
  <c r="BP44" i="16"/>
  <c r="BQ60" i="16"/>
  <c r="BQ69" i="16"/>
  <c r="BQ78" i="16"/>
  <c r="BP16" i="16"/>
  <c r="BP8" i="16"/>
  <c r="BP47" i="16"/>
  <c r="BQ62" i="16"/>
  <c r="BQ71" i="16"/>
  <c r="BQ80" i="16"/>
  <c r="BO9" i="18"/>
  <c r="BO10" i="18"/>
  <c r="BO12" i="18"/>
  <c r="BO4" i="18"/>
  <c r="BP19" i="9"/>
  <c r="BP31" i="9"/>
  <c r="BP21" i="9"/>
  <c r="BP32" i="9"/>
  <c r="BP33" i="9"/>
  <c r="BP34" i="9"/>
  <c r="BQ35" i="16"/>
  <c r="BP20" i="16"/>
  <c r="BP45" i="16"/>
  <c r="BQ61" i="16"/>
  <c r="BQ70" i="16"/>
  <c r="BQ79" i="16"/>
  <c r="BQ117" i="16"/>
  <c r="BQ119" i="16"/>
  <c r="BQ105" i="16"/>
  <c r="BQ38" i="16"/>
  <c r="BQ54" i="16"/>
  <c r="BQ55" i="16"/>
  <c r="BQ88" i="16"/>
  <c r="BQ104" i="16"/>
  <c r="BQ37" i="16"/>
  <c r="BQ87" i="16"/>
  <c r="BQ10" i="16"/>
  <c r="BQ15" i="16"/>
  <c r="BQ7" i="16"/>
  <c r="BQ44" i="16"/>
  <c r="BR60" i="16"/>
  <c r="BR69" i="16"/>
  <c r="BR78" i="16"/>
  <c r="BP21" i="16"/>
  <c r="BP123" i="16"/>
  <c r="BP48" i="16"/>
  <c r="BQ63" i="16"/>
  <c r="BQ72" i="16"/>
  <c r="BQ81" i="16"/>
  <c r="BQ122" i="16"/>
  <c r="BQ124" i="16"/>
  <c r="BQ106" i="16"/>
  <c r="BQ39" i="16"/>
  <c r="BQ56" i="16"/>
  <c r="BQ89" i="16"/>
  <c r="BQ107" i="16"/>
  <c r="BQ40" i="16"/>
  <c r="BQ57" i="16"/>
  <c r="BQ90" i="16"/>
  <c r="BQ11" i="16"/>
  <c r="BQ16" i="16"/>
  <c r="BQ8" i="16"/>
  <c r="BQ47" i="16"/>
  <c r="BR62" i="16"/>
  <c r="BR71" i="16"/>
  <c r="BR80" i="16"/>
  <c r="BP9" i="18"/>
  <c r="BP10" i="18"/>
  <c r="BP12" i="18"/>
  <c r="BP4" i="18"/>
  <c r="BQ33" i="9"/>
  <c r="BQ34" i="9"/>
  <c r="BR35" i="16"/>
  <c r="BQ20" i="16"/>
  <c r="BQ45" i="16"/>
  <c r="BR61" i="16"/>
  <c r="BR70" i="16"/>
  <c r="BR79" i="16"/>
  <c r="BR117" i="16"/>
  <c r="BR119" i="16"/>
  <c r="BR104" i="16"/>
  <c r="BR37" i="16"/>
  <c r="BR54" i="16"/>
  <c r="BR87" i="16"/>
  <c r="BR66" i="16"/>
  <c r="BR75" i="16"/>
  <c r="BR84" i="16"/>
  <c r="BR67" i="16"/>
  <c r="BR76" i="16"/>
  <c r="BR85" i="16"/>
  <c r="BP15" i="8"/>
  <c r="BP6" i="8"/>
  <c r="BP20" i="8"/>
  <c r="BP7" i="8"/>
  <c r="BP9" i="8"/>
  <c r="BQ7" i="9"/>
  <c r="BQ9" i="9"/>
  <c r="BR6" i="9"/>
  <c r="BR19" i="9"/>
  <c r="BR31" i="9"/>
  <c r="CH210" i="2"/>
  <c r="CH211" i="2"/>
  <c r="CH212" i="2"/>
  <c r="CH213" i="2"/>
  <c r="CH214" i="2"/>
  <c r="CH215" i="2"/>
  <c r="CH216" i="2"/>
  <c r="CH217" i="2"/>
  <c r="CH218" i="2"/>
  <c r="CH219" i="2"/>
  <c r="CH220" i="2"/>
  <c r="CH221" i="2"/>
  <c r="CH222" i="2"/>
  <c r="CH223" i="2"/>
  <c r="CH224" i="2"/>
  <c r="CH225" i="2"/>
  <c r="CH226" i="2"/>
  <c r="CH227" i="2"/>
  <c r="CH228" i="2"/>
  <c r="CH229" i="2"/>
  <c r="CH230" i="2"/>
  <c r="CH231" i="2"/>
  <c r="CH232" i="2"/>
  <c r="CH233" i="2"/>
  <c r="CH234" i="2"/>
  <c r="CH235" i="2"/>
  <c r="CH236" i="2"/>
  <c r="CH237" i="2"/>
  <c r="CH238" i="2"/>
  <c r="CH239" i="2"/>
  <c r="CH240" i="2"/>
  <c r="CH241" i="2"/>
  <c r="CH242" i="2"/>
  <c r="CH243" i="2"/>
  <c r="CH244" i="2"/>
  <c r="CH245" i="2"/>
  <c r="CH246" i="2"/>
  <c r="CH247" i="2"/>
  <c r="CH248" i="2"/>
  <c r="CH249" i="2"/>
  <c r="CH250" i="2"/>
  <c r="CH251" i="2"/>
  <c r="CH252" i="2"/>
  <c r="CH253" i="2"/>
  <c r="CH254" i="2"/>
  <c r="CH255" i="2"/>
  <c r="CH256" i="2"/>
  <c r="CH257" i="2"/>
  <c r="CH258" i="2"/>
  <c r="CH259" i="2"/>
  <c r="CH260" i="2"/>
  <c r="CH261" i="2"/>
  <c r="CH262" i="2"/>
  <c r="CH263" i="2"/>
  <c r="CH264" i="2"/>
  <c r="CH265" i="2"/>
  <c r="CH266" i="2"/>
  <c r="CH267" i="2"/>
  <c r="CH268" i="2"/>
  <c r="CH269" i="2"/>
  <c r="CG4" i="2"/>
  <c r="S84" i="2"/>
  <c r="S270" i="2"/>
  <c r="CH270" i="2"/>
  <c r="CH283" i="2"/>
  <c r="BR8" i="9"/>
  <c r="BR21" i="9"/>
  <c r="BR32" i="9"/>
  <c r="BR105" i="16"/>
  <c r="BR38" i="16"/>
  <c r="BR55" i="16"/>
  <c r="BR88" i="16"/>
  <c r="BR10" i="16"/>
  <c r="BR15" i="16"/>
  <c r="BR7" i="16"/>
  <c r="BR44" i="16"/>
  <c r="BS60" i="16"/>
  <c r="BS69" i="16"/>
  <c r="BS78" i="16"/>
  <c r="BQ21" i="16"/>
  <c r="BQ123" i="16"/>
  <c r="BQ48" i="16"/>
  <c r="BR63" i="16"/>
  <c r="BR72" i="16"/>
  <c r="BR81" i="16"/>
  <c r="BR122" i="16"/>
  <c r="BR124" i="16"/>
  <c r="BR106" i="16"/>
  <c r="BR39" i="16"/>
  <c r="BR56" i="16"/>
  <c r="BR89" i="16"/>
  <c r="BR107" i="16"/>
  <c r="BR40" i="16"/>
  <c r="BR57" i="16"/>
  <c r="BR90" i="16"/>
  <c r="BR11" i="16"/>
  <c r="BR16" i="16"/>
  <c r="BR8" i="16"/>
  <c r="BR47" i="16"/>
  <c r="BS62" i="16"/>
  <c r="BS71" i="16"/>
  <c r="BS80" i="16"/>
  <c r="BQ9" i="18"/>
  <c r="BQ10" i="18"/>
  <c r="BQ12" i="18"/>
  <c r="BQ4" i="18"/>
  <c r="BR33" i="9"/>
  <c r="BR34" i="9"/>
  <c r="BS35" i="16"/>
  <c r="BR20" i="16"/>
  <c r="BR45" i="16"/>
  <c r="BS61" i="16"/>
  <c r="BS70" i="16"/>
  <c r="BS79" i="16"/>
  <c r="BS117" i="16"/>
  <c r="BS119" i="16"/>
  <c r="BS104" i="16"/>
  <c r="BS37" i="16"/>
  <c r="BS54" i="16"/>
  <c r="BS87" i="16"/>
  <c r="BS66" i="16"/>
  <c r="BS75" i="16"/>
  <c r="BS84" i="16"/>
  <c r="BS67" i="16"/>
  <c r="BS76" i="16"/>
  <c r="BS85" i="16"/>
  <c r="BQ15" i="8"/>
  <c r="BQ6" i="8"/>
  <c r="BQ20" i="8"/>
  <c r="BQ7" i="8"/>
  <c r="BQ9" i="8"/>
  <c r="BR7" i="9"/>
  <c r="BR9" i="9"/>
  <c r="BS6" i="9"/>
  <c r="BS19" i="9"/>
  <c r="BS31" i="9"/>
  <c r="CI210" i="2"/>
  <c r="CI211" i="2"/>
  <c r="CI212" i="2"/>
  <c r="CI213" i="2"/>
  <c r="CI214" i="2"/>
  <c r="CI215" i="2"/>
  <c r="CI216" i="2"/>
  <c r="CI217" i="2"/>
  <c r="CI218" i="2"/>
  <c r="CI219" i="2"/>
  <c r="CI220" i="2"/>
  <c r="CI221" i="2"/>
  <c r="CI222" i="2"/>
  <c r="CI223" i="2"/>
  <c r="CI224" i="2"/>
  <c r="CI225" i="2"/>
  <c r="CI226" i="2"/>
  <c r="CI227" i="2"/>
  <c r="CI228" i="2"/>
  <c r="CI229" i="2"/>
  <c r="CI230" i="2"/>
  <c r="CI231" i="2"/>
  <c r="CI232" i="2"/>
  <c r="CI233" i="2"/>
  <c r="CI234" i="2"/>
  <c r="CI235" i="2"/>
  <c r="CI236" i="2"/>
  <c r="CI237" i="2"/>
  <c r="CI238" i="2"/>
  <c r="CI239" i="2"/>
  <c r="CI240" i="2"/>
  <c r="CI241" i="2"/>
  <c r="CI242" i="2"/>
  <c r="CI243" i="2"/>
  <c r="CI244" i="2"/>
  <c r="CI245" i="2"/>
  <c r="CI246" i="2"/>
  <c r="CI247" i="2"/>
  <c r="CI248" i="2"/>
  <c r="CI249" i="2"/>
  <c r="CI250" i="2"/>
  <c r="CI251" i="2"/>
  <c r="CI252" i="2"/>
  <c r="CI253" i="2"/>
  <c r="CI254" i="2"/>
  <c r="CI255" i="2"/>
  <c r="CI256" i="2"/>
  <c r="CI257" i="2"/>
  <c r="CI258" i="2"/>
  <c r="CI259" i="2"/>
  <c r="CI260" i="2"/>
  <c r="CI261" i="2"/>
  <c r="CI262" i="2"/>
  <c r="CI263" i="2"/>
  <c r="CI264" i="2"/>
  <c r="CI265" i="2"/>
  <c r="CI266" i="2"/>
  <c r="CI267" i="2"/>
  <c r="CI268" i="2"/>
  <c r="CI269" i="2"/>
  <c r="CI270" i="2"/>
  <c r="CH4" i="2"/>
  <c r="S85" i="2"/>
  <c r="S271" i="2"/>
  <c r="CI271" i="2"/>
  <c r="CI283" i="2"/>
  <c r="BS8" i="9"/>
  <c r="BS21" i="9"/>
  <c r="BS32" i="9"/>
  <c r="BS105" i="16"/>
  <c r="BS38" i="16"/>
  <c r="BS55" i="16"/>
  <c r="BS88" i="16"/>
  <c r="BS10" i="16"/>
  <c r="BS15" i="16"/>
  <c r="BS7" i="16"/>
  <c r="BS44" i="16"/>
  <c r="BT60" i="16"/>
  <c r="BT69" i="16"/>
  <c r="BT78" i="16"/>
  <c r="BR21" i="16"/>
  <c r="BR123" i="16"/>
  <c r="BR48" i="16"/>
  <c r="BS63" i="16"/>
  <c r="BS72" i="16"/>
  <c r="BS81" i="16"/>
  <c r="BS122" i="16"/>
  <c r="BS124" i="16"/>
  <c r="BS106" i="16"/>
  <c r="BS39" i="16"/>
  <c r="BS56" i="16"/>
  <c r="BS89" i="16"/>
  <c r="BS107" i="16"/>
  <c r="BS40" i="16"/>
  <c r="BS57" i="16"/>
  <c r="BS90" i="16"/>
  <c r="BS11" i="16"/>
  <c r="BS16" i="16"/>
  <c r="BS8" i="16"/>
  <c r="BS47" i="16"/>
  <c r="BT62" i="16"/>
  <c r="BT71" i="16"/>
  <c r="BT80" i="16"/>
  <c r="BR9" i="18"/>
  <c r="BR10" i="18"/>
  <c r="BR12" i="18"/>
  <c r="BR4" i="18"/>
  <c r="BS33" i="9"/>
  <c r="BS34" i="9"/>
  <c r="BT35" i="16"/>
  <c r="BS20" i="16"/>
  <c r="BS45" i="16"/>
  <c r="BT61" i="16"/>
  <c r="BT70" i="16"/>
  <c r="BT79" i="16"/>
  <c r="BT117" i="16"/>
  <c r="BT119" i="16"/>
  <c r="BT104" i="16"/>
  <c r="BT37" i="16"/>
  <c r="BT54" i="16"/>
  <c r="BT87" i="16"/>
  <c r="BT66" i="16"/>
  <c r="BT75" i="16"/>
  <c r="BT84" i="16"/>
  <c r="BT67" i="16"/>
  <c r="BT76" i="16"/>
  <c r="BT85" i="16"/>
  <c r="BR15" i="8"/>
  <c r="BR6" i="8"/>
  <c r="BR20" i="8"/>
  <c r="BR7" i="8"/>
  <c r="BR9" i="8"/>
  <c r="BS7" i="9"/>
  <c r="BS9" i="9"/>
  <c r="BT6" i="9"/>
  <c r="BT19" i="9"/>
  <c r="BT31" i="9"/>
  <c r="CJ210" i="2"/>
  <c r="CJ211" i="2"/>
  <c r="CJ212" i="2"/>
  <c r="CJ213" i="2"/>
  <c r="CJ214" i="2"/>
  <c r="CJ215" i="2"/>
  <c r="CJ216" i="2"/>
  <c r="CJ217" i="2"/>
  <c r="CJ218" i="2"/>
  <c r="CJ219" i="2"/>
  <c r="CJ220" i="2"/>
  <c r="CJ221" i="2"/>
  <c r="CJ222" i="2"/>
  <c r="CJ223" i="2"/>
  <c r="CJ224" i="2"/>
  <c r="CJ225" i="2"/>
  <c r="CJ226" i="2"/>
  <c r="CJ227" i="2"/>
  <c r="CJ228" i="2"/>
  <c r="CJ229" i="2"/>
  <c r="CJ230" i="2"/>
  <c r="CJ231" i="2"/>
  <c r="CJ232" i="2"/>
  <c r="CJ233" i="2"/>
  <c r="CJ234" i="2"/>
  <c r="CJ235" i="2"/>
  <c r="CJ236" i="2"/>
  <c r="CJ237" i="2"/>
  <c r="CJ238" i="2"/>
  <c r="CJ239" i="2"/>
  <c r="CJ240" i="2"/>
  <c r="CJ241" i="2"/>
  <c r="CJ242" i="2"/>
  <c r="CJ243" i="2"/>
  <c r="CJ244" i="2"/>
  <c r="CJ245" i="2"/>
  <c r="CJ246" i="2"/>
  <c r="CJ247" i="2"/>
  <c r="CJ248" i="2"/>
  <c r="CJ249" i="2"/>
  <c r="CJ250" i="2"/>
  <c r="CJ251" i="2"/>
  <c r="CJ252" i="2"/>
  <c r="CJ253" i="2"/>
  <c r="CJ254" i="2"/>
  <c r="CJ255" i="2"/>
  <c r="CJ256" i="2"/>
  <c r="CJ257" i="2"/>
  <c r="CJ258" i="2"/>
  <c r="CJ259" i="2"/>
  <c r="CJ260" i="2"/>
  <c r="CJ261" i="2"/>
  <c r="CJ262" i="2"/>
  <c r="CJ263" i="2"/>
  <c r="CJ264" i="2"/>
  <c r="CJ265" i="2"/>
  <c r="CJ266" i="2"/>
  <c r="CJ267" i="2"/>
  <c r="CJ268" i="2"/>
  <c r="CJ269" i="2"/>
  <c r="CJ270" i="2"/>
  <c r="CJ271" i="2"/>
  <c r="CI4" i="2"/>
  <c r="S86" i="2"/>
  <c r="S272" i="2"/>
  <c r="CJ272" i="2"/>
  <c r="CJ283" i="2"/>
  <c r="BT8" i="9"/>
  <c r="BT21" i="9"/>
  <c r="BT32" i="9"/>
  <c r="BT105" i="16"/>
  <c r="BT38" i="16"/>
  <c r="BT55" i="16"/>
  <c r="BT88" i="16"/>
  <c r="BT10" i="16"/>
  <c r="BT15" i="16"/>
  <c r="BT7" i="16"/>
  <c r="BT44" i="16"/>
  <c r="BU60" i="16"/>
  <c r="BU69" i="16"/>
  <c r="BU78" i="16"/>
  <c r="BS21" i="16"/>
  <c r="BS123" i="16"/>
  <c r="BS48" i="16"/>
  <c r="BT63" i="16"/>
  <c r="BT72" i="16"/>
  <c r="BT81" i="16"/>
  <c r="BT122" i="16"/>
  <c r="BT124" i="16"/>
  <c r="BT106" i="16"/>
  <c r="BT39" i="16"/>
  <c r="BT56" i="16"/>
  <c r="BT89" i="16"/>
  <c r="BT107" i="16"/>
  <c r="BT40" i="16"/>
  <c r="BT57" i="16"/>
  <c r="BT90" i="16"/>
  <c r="BT11" i="16"/>
  <c r="BT16" i="16"/>
  <c r="BT8" i="16"/>
  <c r="BT47" i="16"/>
  <c r="BU62" i="16"/>
  <c r="BU71" i="16"/>
  <c r="BU80" i="16"/>
  <c r="BS9" i="18"/>
  <c r="BS10" i="18"/>
  <c r="BS12" i="18"/>
  <c r="BS4" i="18"/>
  <c r="BT33" i="9"/>
  <c r="BT34" i="9"/>
  <c r="BU35" i="16"/>
  <c r="BT20" i="16"/>
  <c r="BT45" i="16"/>
  <c r="BU61" i="16"/>
  <c r="BU70" i="16"/>
  <c r="BU79" i="16"/>
  <c r="BU117" i="16"/>
  <c r="BU119" i="16"/>
  <c r="BU104" i="16"/>
  <c r="BU37" i="16"/>
  <c r="BU54" i="16"/>
  <c r="BU87" i="16"/>
  <c r="BU66" i="16"/>
  <c r="BU75" i="16"/>
  <c r="BU84" i="16"/>
  <c r="BU67" i="16"/>
  <c r="BU76" i="16"/>
  <c r="BU85" i="16"/>
  <c r="BS15" i="8"/>
  <c r="BS6" i="8"/>
  <c r="BS20" i="8"/>
  <c r="BS7" i="8"/>
  <c r="BS9" i="8"/>
  <c r="BT7" i="9"/>
  <c r="BT9" i="9"/>
  <c r="BU6" i="9"/>
  <c r="BU19" i="9"/>
  <c r="BU31" i="9"/>
  <c r="CK210" i="2"/>
  <c r="CK211" i="2"/>
  <c r="CK212" i="2"/>
  <c r="CK213" i="2"/>
  <c r="CK214" i="2"/>
  <c r="CK215" i="2"/>
  <c r="CK216" i="2"/>
  <c r="CK217" i="2"/>
  <c r="CK218" i="2"/>
  <c r="CK219" i="2"/>
  <c r="CK220" i="2"/>
  <c r="CK221" i="2"/>
  <c r="CK222" i="2"/>
  <c r="CK223" i="2"/>
  <c r="CK224" i="2"/>
  <c r="CK225" i="2"/>
  <c r="CK226" i="2"/>
  <c r="CK227" i="2"/>
  <c r="CK228" i="2"/>
  <c r="CK229" i="2"/>
  <c r="CK230" i="2"/>
  <c r="CK231" i="2"/>
  <c r="CK232" i="2"/>
  <c r="CK233" i="2"/>
  <c r="CK234" i="2"/>
  <c r="CK235" i="2"/>
  <c r="CK236" i="2"/>
  <c r="CK237" i="2"/>
  <c r="CK238" i="2"/>
  <c r="CK239" i="2"/>
  <c r="CK240" i="2"/>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J4" i="2"/>
  <c r="S87" i="2"/>
  <c r="S273" i="2"/>
  <c r="CK273" i="2"/>
  <c r="CK283" i="2"/>
  <c r="BU8" i="9"/>
  <c r="BU21" i="9"/>
  <c r="BU32" i="9"/>
  <c r="BU105" i="16"/>
  <c r="BU38" i="16"/>
  <c r="BU55" i="16"/>
  <c r="BU88" i="16"/>
  <c r="BU10" i="16"/>
  <c r="BU15" i="16"/>
  <c r="BU7" i="16"/>
  <c r="BU44" i="16"/>
  <c r="BV60" i="16"/>
  <c r="BV69" i="16"/>
  <c r="BV78" i="16"/>
  <c r="BT21" i="16"/>
  <c r="BT123" i="16"/>
  <c r="BT48" i="16"/>
  <c r="BU63" i="16"/>
  <c r="BU72" i="16"/>
  <c r="BU81" i="16"/>
  <c r="BU122" i="16"/>
  <c r="BU124" i="16"/>
  <c r="BU106" i="16"/>
  <c r="BU39" i="16"/>
  <c r="BU56" i="16"/>
  <c r="BU89" i="16"/>
  <c r="BU107" i="16"/>
  <c r="BU40" i="16"/>
  <c r="BU57" i="16"/>
  <c r="BU90" i="16"/>
  <c r="BU11" i="16"/>
  <c r="BU16" i="16"/>
  <c r="BU8" i="16"/>
  <c r="BU47" i="16"/>
  <c r="BV62" i="16"/>
  <c r="BV71" i="16"/>
  <c r="BV80" i="16"/>
  <c r="BT9" i="18"/>
  <c r="BT10" i="18"/>
  <c r="BT12" i="18"/>
  <c r="BT4" i="18"/>
  <c r="BU33" i="9"/>
  <c r="BU34" i="9"/>
  <c r="BV35" i="16"/>
  <c r="BU20" i="16"/>
  <c r="BU45" i="16"/>
  <c r="BV61" i="16"/>
  <c r="BV70" i="16"/>
  <c r="BV79" i="16"/>
  <c r="BV117" i="16"/>
  <c r="BV119" i="16"/>
  <c r="BV104" i="16"/>
  <c r="BV37" i="16"/>
  <c r="BV54" i="16"/>
  <c r="BV87" i="16"/>
  <c r="BV66" i="16"/>
  <c r="BV75" i="16"/>
  <c r="BV84" i="16"/>
  <c r="BV67" i="16"/>
  <c r="BV76" i="16"/>
  <c r="BV85" i="16"/>
  <c r="BT15" i="8"/>
  <c r="BT6" i="8"/>
  <c r="BT20" i="8"/>
  <c r="BT7" i="8"/>
  <c r="BT9" i="8"/>
  <c r="BU7" i="9"/>
  <c r="BU9" i="9"/>
  <c r="BV6" i="9"/>
  <c r="BV105" i="16"/>
  <c r="BV38" i="16"/>
  <c r="BV55" i="16"/>
  <c r="BV88" i="16"/>
  <c r="BV10" i="16"/>
  <c r="BW66" i="16"/>
  <c r="BW75" i="16"/>
  <c r="BW84" i="16"/>
  <c r="BU21" i="16"/>
  <c r="BU123" i="16"/>
  <c r="BU48" i="16"/>
  <c r="BV63" i="16"/>
  <c r="BV72" i="16"/>
  <c r="BV81" i="16"/>
  <c r="BV122" i="16"/>
  <c r="BV124" i="16"/>
  <c r="BV106" i="16"/>
  <c r="BV39" i="16"/>
  <c r="BV56" i="16"/>
  <c r="BV89" i="16"/>
  <c r="BV107" i="16"/>
  <c r="BV40" i="16"/>
  <c r="BV57" i="16"/>
  <c r="BV90" i="16"/>
  <c r="BV11" i="16"/>
  <c r="BW67" i="16"/>
  <c r="BW76" i="16"/>
  <c r="BW85" i="16"/>
  <c r="BU15" i="8"/>
  <c r="BU6" i="8"/>
  <c r="BU20" i="8"/>
  <c r="BU7" i="8"/>
  <c r="BU9" i="8"/>
  <c r="BV7" i="9"/>
  <c r="CL210" i="2"/>
  <c r="CL211" i="2"/>
  <c r="CL212" i="2"/>
  <c r="CL213" i="2"/>
  <c r="CL214" i="2"/>
  <c r="CL215" i="2"/>
  <c r="CL216" i="2"/>
  <c r="CL217" i="2"/>
  <c r="CL218" i="2"/>
  <c r="CL219" i="2"/>
  <c r="CL220" i="2"/>
  <c r="CL221" i="2"/>
  <c r="CL222" i="2"/>
  <c r="CL223" i="2"/>
  <c r="CL224" i="2"/>
  <c r="CL225" i="2"/>
  <c r="CL226" i="2"/>
  <c r="CL227" i="2"/>
  <c r="CL228" i="2"/>
  <c r="CL229" i="2"/>
  <c r="CL230" i="2"/>
  <c r="CL231" i="2"/>
  <c r="CL232" i="2"/>
  <c r="CL233" i="2"/>
  <c r="CL234" i="2"/>
  <c r="CL235" i="2"/>
  <c r="CL236" i="2"/>
  <c r="CL237" i="2"/>
  <c r="CL238" i="2"/>
  <c r="CL239" i="2"/>
  <c r="CL240" i="2"/>
  <c r="CL241" i="2"/>
  <c r="CL242" i="2"/>
  <c r="CL243" i="2"/>
  <c r="CL244" i="2"/>
  <c r="CL245" i="2"/>
  <c r="CL246" i="2"/>
  <c r="CL247" i="2"/>
  <c r="CL248" i="2"/>
  <c r="CL249" i="2"/>
  <c r="CL250" i="2"/>
  <c r="CL251" i="2"/>
  <c r="CL252" i="2"/>
  <c r="CL253" i="2"/>
  <c r="CL254" i="2"/>
  <c r="CL255" i="2"/>
  <c r="CL256" i="2"/>
  <c r="CL257" i="2"/>
  <c r="CL258" i="2"/>
  <c r="CL259" i="2"/>
  <c r="CL260" i="2"/>
  <c r="CL261" i="2"/>
  <c r="CL262" i="2"/>
  <c r="CL263" i="2"/>
  <c r="CL264" i="2"/>
  <c r="CL265" i="2"/>
  <c r="CL266" i="2"/>
  <c r="CL267" i="2"/>
  <c r="CL268" i="2"/>
  <c r="CL269" i="2"/>
  <c r="CL270" i="2"/>
  <c r="CL271" i="2"/>
  <c r="CL272" i="2"/>
  <c r="CL273" i="2"/>
  <c r="CK4" i="2"/>
  <c r="S88" i="2"/>
  <c r="S274" i="2"/>
  <c r="CL274" i="2"/>
  <c r="CL283" i="2"/>
  <c r="BV8" i="9"/>
  <c r="BV9" i="9"/>
  <c r="BW6" i="9"/>
  <c r="BW19" i="9"/>
  <c r="BW31" i="9"/>
  <c r="CM210" i="2"/>
  <c r="CM211" i="2"/>
  <c r="CM212" i="2"/>
  <c r="CM213" i="2"/>
  <c r="CM214" i="2"/>
  <c r="CM215" i="2"/>
  <c r="CM216" i="2"/>
  <c r="CM217" i="2"/>
  <c r="CM218" i="2"/>
  <c r="CM219" i="2"/>
  <c r="CM220" i="2"/>
  <c r="CM221" i="2"/>
  <c r="CM222" i="2"/>
  <c r="CM223" i="2"/>
  <c r="CM224" i="2"/>
  <c r="CM225" i="2"/>
  <c r="CM226" i="2"/>
  <c r="CM227" i="2"/>
  <c r="CM228" i="2"/>
  <c r="CM229" i="2"/>
  <c r="CM230" i="2"/>
  <c r="CM231" i="2"/>
  <c r="CM232" i="2"/>
  <c r="CM233" i="2"/>
  <c r="CM234" i="2"/>
  <c r="CM235" i="2"/>
  <c r="CM236" i="2"/>
  <c r="CM237" i="2"/>
  <c r="CM238" i="2"/>
  <c r="CM239" i="2"/>
  <c r="CM240" i="2"/>
  <c r="CM241" i="2"/>
  <c r="CM242" i="2"/>
  <c r="CM243" i="2"/>
  <c r="CM244" i="2"/>
  <c r="CM245" i="2"/>
  <c r="CM246" i="2"/>
  <c r="CM247" i="2"/>
  <c r="CM248" i="2"/>
  <c r="CM249" i="2"/>
  <c r="CM250" i="2"/>
  <c r="CM251" i="2"/>
  <c r="CM252" i="2"/>
  <c r="CM253" i="2"/>
  <c r="CM254" i="2"/>
  <c r="CM255" i="2"/>
  <c r="CM256" i="2"/>
  <c r="CM257" i="2"/>
  <c r="CM258" i="2"/>
  <c r="CM259" i="2"/>
  <c r="CM260" i="2"/>
  <c r="CM261" i="2"/>
  <c r="CM262" i="2"/>
  <c r="CM263" i="2"/>
  <c r="CM264" i="2"/>
  <c r="CM265" i="2"/>
  <c r="CM266" i="2"/>
  <c r="CM267" i="2"/>
  <c r="CM268" i="2"/>
  <c r="CM269" i="2"/>
  <c r="CM270" i="2"/>
  <c r="CM271" i="2"/>
  <c r="CM272" i="2"/>
  <c r="CM273" i="2"/>
  <c r="CM274" i="2"/>
  <c r="CL4" i="2"/>
  <c r="S89" i="2"/>
  <c r="S275" i="2"/>
  <c r="CM275" i="2"/>
  <c r="CM283" i="2"/>
  <c r="BW8" i="9"/>
  <c r="BW21" i="9"/>
  <c r="BW32" i="9"/>
  <c r="BV15" i="16"/>
  <c r="BV7" i="16"/>
  <c r="BV44" i="16"/>
  <c r="BW60" i="16"/>
  <c r="BW69" i="16"/>
  <c r="BW78" i="16"/>
  <c r="BV16" i="16"/>
  <c r="BV8" i="16"/>
  <c r="BV47" i="16"/>
  <c r="BW62" i="16"/>
  <c r="BW71" i="16"/>
  <c r="BW80" i="16"/>
  <c r="BU9" i="18"/>
  <c r="BU10" i="18"/>
  <c r="BU12" i="18"/>
  <c r="BU4" i="18"/>
  <c r="BV19" i="9"/>
  <c r="BV31" i="9"/>
  <c r="BV21" i="9"/>
  <c r="BV32" i="9"/>
  <c r="BV33" i="9"/>
  <c r="BV34" i="9"/>
  <c r="BW35" i="16"/>
  <c r="BV20" i="16"/>
  <c r="BV45" i="16"/>
  <c r="BW61" i="16"/>
  <c r="BW70" i="16"/>
  <c r="BW79" i="16"/>
  <c r="BW117" i="16"/>
  <c r="BW119" i="16"/>
  <c r="BW105" i="16"/>
  <c r="BW38" i="16"/>
  <c r="BW54" i="16"/>
  <c r="BW55" i="16"/>
  <c r="BW88" i="16"/>
  <c r="BW104" i="16"/>
  <c r="BW37" i="16"/>
  <c r="BW87" i="16"/>
  <c r="BW10" i="16"/>
  <c r="BW15" i="16"/>
  <c r="BW7" i="16"/>
  <c r="BW44" i="16"/>
  <c r="BX60" i="16"/>
  <c r="BX69" i="16"/>
  <c r="BX78" i="16"/>
  <c r="BV21" i="16"/>
  <c r="BV123" i="16"/>
  <c r="BV48" i="16"/>
  <c r="BW63" i="16"/>
  <c r="BW72" i="16"/>
  <c r="BW81" i="16"/>
  <c r="BW122" i="16"/>
  <c r="BW124" i="16"/>
  <c r="BW106" i="16"/>
  <c r="BW39" i="16"/>
  <c r="BW56" i="16"/>
  <c r="BW89" i="16"/>
  <c r="BW107" i="16"/>
  <c r="BW40" i="16"/>
  <c r="BW57" i="16"/>
  <c r="BW90" i="16"/>
  <c r="BW11" i="16"/>
  <c r="BW16" i="16"/>
  <c r="BW8" i="16"/>
  <c r="BW47" i="16"/>
  <c r="BX62" i="16"/>
  <c r="BX71" i="16"/>
  <c r="BX80" i="16"/>
  <c r="BV9" i="18"/>
  <c r="BV10" i="18"/>
  <c r="BV12" i="18"/>
  <c r="BV4" i="18"/>
  <c r="BW33" i="9"/>
  <c r="BW34" i="9"/>
  <c r="BX35" i="16"/>
  <c r="BW20" i="16"/>
  <c r="BW45" i="16"/>
  <c r="BX61" i="16"/>
  <c r="BX70" i="16"/>
  <c r="BX79" i="16"/>
  <c r="BX117" i="16"/>
  <c r="BX119" i="16"/>
  <c r="BX104" i="16"/>
  <c r="BX37" i="16"/>
  <c r="BX54" i="16"/>
  <c r="BX87" i="16"/>
  <c r="BX66" i="16"/>
  <c r="BX75" i="16"/>
  <c r="BX84" i="16"/>
  <c r="BX67" i="16"/>
  <c r="BX76" i="16"/>
  <c r="BX85" i="16"/>
  <c r="BV15" i="8"/>
  <c r="BV6" i="8"/>
  <c r="BV20" i="8"/>
  <c r="BV7" i="8"/>
  <c r="BV9" i="8"/>
  <c r="BW7" i="9"/>
  <c r="BW9" i="9"/>
  <c r="BX6" i="9"/>
  <c r="BX19" i="9"/>
  <c r="BX31" i="9"/>
  <c r="CN210" i="2"/>
  <c r="CN211" i="2"/>
  <c r="CN212" i="2"/>
  <c r="CN213" i="2"/>
  <c r="CN214" i="2"/>
  <c r="CN215" i="2"/>
  <c r="CN216" i="2"/>
  <c r="CN217" i="2"/>
  <c r="CN218" i="2"/>
  <c r="CN219" i="2"/>
  <c r="CN220" i="2"/>
  <c r="CN221" i="2"/>
  <c r="CN222" i="2"/>
  <c r="CN223" i="2"/>
  <c r="CN224" i="2"/>
  <c r="CN225" i="2"/>
  <c r="CN226" i="2"/>
  <c r="CN227" i="2"/>
  <c r="CN228" i="2"/>
  <c r="CN229" i="2"/>
  <c r="CN230" i="2"/>
  <c r="CN231" i="2"/>
  <c r="CN232" i="2"/>
  <c r="CN233" i="2"/>
  <c r="CN234" i="2"/>
  <c r="CN235" i="2"/>
  <c r="CN236" i="2"/>
  <c r="CN237" i="2"/>
  <c r="CN238" i="2"/>
  <c r="CN239" i="2"/>
  <c r="CN240" i="2"/>
  <c r="CN241" i="2"/>
  <c r="CN242" i="2"/>
  <c r="CN243" i="2"/>
  <c r="CN244" i="2"/>
  <c r="CN245" i="2"/>
  <c r="CN246" i="2"/>
  <c r="CN247" i="2"/>
  <c r="CN248" i="2"/>
  <c r="CN249" i="2"/>
  <c r="CN250" i="2"/>
  <c r="CN251" i="2"/>
  <c r="CN252" i="2"/>
  <c r="CN253" i="2"/>
  <c r="CN254" i="2"/>
  <c r="CN255" i="2"/>
  <c r="CN256" i="2"/>
  <c r="CN257" i="2"/>
  <c r="CN258" i="2"/>
  <c r="CN259" i="2"/>
  <c r="CN260" i="2"/>
  <c r="CN261" i="2"/>
  <c r="CN262" i="2"/>
  <c r="CN263" i="2"/>
  <c r="CN264" i="2"/>
  <c r="CN265" i="2"/>
  <c r="CN266" i="2"/>
  <c r="CN267" i="2"/>
  <c r="CN268" i="2"/>
  <c r="CN269" i="2"/>
  <c r="CN270" i="2"/>
  <c r="CN271" i="2"/>
  <c r="CN272" i="2"/>
  <c r="CN273" i="2"/>
  <c r="CN274" i="2"/>
  <c r="CN275" i="2"/>
  <c r="CM4" i="2"/>
  <c r="S90" i="2"/>
  <c r="S276" i="2"/>
  <c r="CN276" i="2"/>
  <c r="CN283" i="2"/>
  <c r="BX8" i="9"/>
  <c r="BX21" i="9"/>
  <c r="BX32" i="9"/>
  <c r="BX105" i="16"/>
  <c r="BX38" i="16"/>
  <c r="BX55" i="16"/>
  <c r="BX88" i="16"/>
  <c r="BX10" i="16"/>
  <c r="BX15" i="16"/>
  <c r="BX7" i="16"/>
  <c r="BX44" i="16"/>
  <c r="BY60" i="16"/>
  <c r="BY69" i="16"/>
  <c r="BY78" i="16"/>
  <c r="BW21" i="16"/>
  <c r="BW123" i="16"/>
  <c r="BW48" i="16"/>
  <c r="BX63" i="16"/>
  <c r="BX72" i="16"/>
  <c r="BX81" i="16"/>
  <c r="BX122" i="16"/>
  <c r="BX124" i="16"/>
  <c r="BX106" i="16"/>
  <c r="BX39" i="16"/>
  <c r="BX56" i="16"/>
  <c r="BX89" i="16"/>
  <c r="BX107" i="16"/>
  <c r="BX40" i="16"/>
  <c r="BX57" i="16"/>
  <c r="BX90" i="16"/>
  <c r="BX11" i="16"/>
  <c r="BX16" i="16"/>
  <c r="BX8" i="16"/>
  <c r="BX47" i="16"/>
  <c r="BY62" i="16"/>
  <c r="BY71" i="16"/>
  <c r="BY80" i="16"/>
  <c r="BW9" i="18"/>
  <c r="BW10" i="18"/>
  <c r="BW12" i="18"/>
  <c r="BW4" i="18"/>
  <c r="BX33" i="9"/>
  <c r="BX34" i="9"/>
  <c r="BY35" i="16"/>
  <c r="BX20" i="16"/>
  <c r="BX45" i="16"/>
  <c r="BY61" i="16"/>
  <c r="BY70" i="16"/>
  <c r="BY79" i="16"/>
  <c r="BY117" i="16"/>
  <c r="BY119" i="16"/>
  <c r="BY104" i="16"/>
  <c r="BY37" i="16"/>
  <c r="BY54" i="16"/>
  <c r="BY87" i="16"/>
  <c r="BY66" i="16"/>
  <c r="BY75" i="16"/>
  <c r="BY84" i="16"/>
  <c r="BY67" i="16"/>
  <c r="BY76" i="16"/>
  <c r="BY85" i="16"/>
  <c r="BW15" i="8"/>
  <c r="BW6" i="8"/>
  <c r="BW20" i="8"/>
  <c r="BW7" i="8"/>
  <c r="BW9" i="8"/>
  <c r="BX7" i="9"/>
  <c r="BX9" i="9"/>
  <c r="BY6" i="9"/>
  <c r="BY19" i="9"/>
  <c r="BY31" i="9"/>
  <c r="CO210" i="2"/>
  <c r="CO211" i="2"/>
  <c r="CO212" i="2"/>
  <c r="CO213" i="2"/>
  <c r="CO214" i="2"/>
  <c r="CO215" i="2"/>
  <c r="CO216" i="2"/>
  <c r="CO217" i="2"/>
  <c r="CO218" i="2"/>
  <c r="CO219" i="2"/>
  <c r="CO220" i="2"/>
  <c r="CO221" i="2"/>
  <c r="CO222" i="2"/>
  <c r="CO223" i="2"/>
  <c r="CO224" i="2"/>
  <c r="CO225" i="2"/>
  <c r="CO226" i="2"/>
  <c r="CO227" i="2"/>
  <c r="CO228" i="2"/>
  <c r="CO229" i="2"/>
  <c r="CO230" i="2"/>
  <c r="CO231" i="2"/>
  <c r="CO232" i="2"/>
  <c r="CO233" i="2"/>
  <c r="CO234" i="2"/>
  <c r="CO235" i="2"/>
  <c r="CO236" i="2"/>
  <c r="CO237" i="2"/>
  <c r="CO238" i="2"/>
  <c r="CO239" i="2"/>
  <c r="CO240" i="2"/>
  <c r="CO241" i="2"/>
  <c r="CO242" i="2"/>
  <c r="CO243" i="2"/>
  <c r="CO244" i="2"/>
  <c r="CO245" i="2"/>
  <c r="CO246" i="2"/>
  <c r="CO247" i="2"/>
  <c r="CO248" i="2"/>
  <c r="CO249" i="2"/>
  <c r="CO250" i="2"/>
  <c r="CO251" i="2"/>
  <c r="CO252" i="2"/>
  <c r="CO253" i="2"/>
  <c r="CO254" i="2"/>
  <c r="CO255" i="2"/>
  <c r="CO256" i="2"/>
  <c r="CO257" i="2"/>
  <c r="CO258" i="2"/>
  <c r="CO259" i="2"/>
  <c r="CO260" i="2"/>
  <c r="CO261" i="2"/>
  <c r="CO262" i="2"/>
  <c r="CO263" i="2"/>
  <c r="CO264" i="2"/>
  <c r="CO265" i="2"/>
  <c r="CO266" i="2"/>
  <c r="CO267" i="2"/>
  <c r="CO268" i="2"/>
  <c r="CO269" i="2"/>
  <c r="CO270" i="2"/>
  <c r="CO271" i="2"/>
  <c r="CO272" i="2"/>
  <c r="CO273" i="2"/>
  <c r="CO274" i="2"/>
  <c r="CO275" i="2"/>
  <c r="CO276" i="2"/>
  <c r="CN4" i="2"/>
  <c r="S91" i="2"/>
  <c r="S277" i="2"/>
  <c r="CO277" i="2"/>
  <c r="CO283" i="2"/>
  <c r="BY8" i="9"/>
  <c r="BY21" i="9"/>
  <c r="BY32" i="9"/>
  <c r="BY105" i="16"/>
  <c r="BY38" i="16"/>
  <c r="BY55" i="16"/>
  <c r="BY88" i="16"/>
  <c r="BY10" i="16"/>
  <c r="BY15" i="16"/>
  <c r="BY7" i="16"/>
  <c r="BY44" i="16"/>
  <c r="BZ60" i="16"/>
  <c r="BZ69" i="16"/>
  <c r="BZ78" i="16"/>
  <c r="BX21" i="16"/>
  <c r="BX123" i="16"/>
  <c r="BX48" i="16"/>
  <c r="BY63" i="16"/>
  <c r="BY72" i="16"/>
  <c r="BY81" i="16"/>
  <c r="BY122" i="16"/>
  <c r="BY124" i="16"/>
  <c r="BY106" i="16"/>
  <c r="BY39" i="16"/>
  <c r="BY56" i="16"/>
  <c r="BY89" i="16"/>
  <c r="BY107" i="16"/>
  <c r="BY40" i="16"/>
  <c r="BY57" i="16"/>
  <c r="BY90" i="16"/>
  <c r="BY11" i="16"/>
  <c r="BY16" i="16"/>
  <c r="BY8" i="16"/>
  <c r="BY47" i="16"/>
  <c r="BZ62" i="16"/>
  <c r="BZ71" i="16"/>
  <c r="BZ80" i="16"/>
  <c r="BX9" i="18"/>
  <c r="BX10" i="18"/>
  <c r="BX12" i="18"/>
  <c r="BX4" i="18"/>
  <c r="BY33" i="9"/>
  <c r="BY34" i="9"/>
  <c r="BZ35" i="16"/>
  <c r="BY20" i="16"/>
  <c r="BY45" i="16"/>
  <c r="BZ61" i="16"/>
  <c r="BZ70" i="16"/>
  <c r="BZ79" i="16"/>
  <c r="BZ117" i="16"/>
  <c r="BZ119" i="16"/>
  <c r="BZ104" i="16"/>
  <c r="BZ37" i="16"/>
  <c r="BZ54" i="16"/>
  <c r="BZ87" i="16"/>
  <c r="BZ66" i="16"/>
  <c r="BZ75" i="16"/>
  <c r="BZ84" i="16"/>
  <c r="BZ67" i="16"/>
  <c r="BZ76" i="16"/>
  <c r="BZ85" i="16"/>
  <c r="BX15" i="8"/>
  <c r="BX6" i="8"/>
  <c r="BX20" i="8"/>
  <c r="BX7" i="8"/>
  <c r="BX9" i="8"/>
  <c r="BY7" i="9"/>
  <c r="BY9" i="9"/>
  <c r="BZ6" i="9"/>
  <c r="BZ19" i="9"/>
  <c r="BZ31" i="9"/>
  <c r="CP210" i="2"/>
  <c r="CP211" i="2"/>
  <c r="CP212" i="2"/>
  <c r="CP213" i="2"/>
  <c r="CP214" i="2"/>
  <c r="CP215" i="2"/>
  <c r="CP216" i="2"/>
  <c r="CP217" i="2"/>
  <c r="CP218" i="2"/>
  <c r="CP219" i="2"/>
  <c r="CP220" i="2"/>
  <c r="CP221" i="2"/>
  <c r="CP222" i="2"/>
  <c r="CP223" i="2"/>
  <c r="CP224" i="2"/>
  <c r="CP225" i="2"/>
  <c r="CP226" i="2"/>
  <c r="CP227" i="2"/>
  <c r="CP228" i="2"/>
  <c r="CP229" i="2"/>
  <c r="CP230" i="2"/>
  <c r="CP231" i="2"/>
  <c r="CP232" i="2"/>
  <c r="CP233" i="2"/>
  <c r="CP234" i="2"/>
  <c r="CP235" i="2"/>
  <c r="CP236" i="2"/>
  <c r="CP237" i="2"/>
  <c r="CP238" i="2"/>
  <c r="CP239" i="2"/>
  <c r="CP240" i="2"/>
  <c r="CP241" i="2"/>
  <c r="CP242" i="2"/>
  <c r="CP243" i="2"/>
  <c r="CP244" i="2"/>
  <c r="CP245" i="2"/>
  <c r="CP246" i="2"/>
  <c r="CP247" i="2"/>
  <c r="CP248" i="2"/>
  <c r="CP249" i="2"/>
  <c r="CP250" i="2"/>
  <c r="CP251" i="2"/>
  <c r="CP252" i="2"/>
  <c r="CP253" i="2"/>
  <c r="CP254" i="2"/>
  <c r="CP255" i="2"/>
  <c r="CP256" i="2"/>
  <c r="CP257" i="2"/>
  <c r="CP258" i="2"/>
  <c r="CP259" i="2"/>
  <c r="CP260" i="2"/>
  <c r="CP261" i="2"/>
  <c r="CP262" i="2"/>
  <c r="CP263" i="2"/>
  <c r="CP264" i="2"/>
  <c r="CP265" i="2"/>
  <c r="CP266" i="2"/>
  <c r="CP267" i="2"/>
  <c r="CP268" i="2"/>
  <c r="CP269" i="2"/>
  <c r="CP270" i="2"/>
  <c r="CP271" i="2"/>
  <c r="CP272" i="2"/>
  <c r="CP273" i="2"/>
  <c r="CP274" i="2"/>
  <c r="CP275" i="2"/>
  <c r="CP276" i="2"/>
  <c r="CP277" i="2"/>
  <c r="CO4" i="2"/>
  <c r="S92" i="2"/>
  <c r="S278" i="2"/>
  <c r="CP278" i="2"/>
  <c r="CP283" i="2"/>
  <c r="BZ8" i="9"/>
  <c r="BZ21" i="9"/>
  <c r="BZ32" i="9"/>
  <c r="BZ105" i="16"/>
  <c r="BZ38" i="16"/>
  <c r="BZ55" i="16"/>
  <c r="BZ88" i="16"/>
  <c r="BZ10" i="16"/>
  <c r="BZ15" i="16"/>
  <c r="BZ7" i="16"/>
  <c r="BZ44" i="16"/>
  <c r="CA60" i="16"/>
  <c r="CA69" i="16"/>
  <c r="CA78" i="16"/>
  <c r="BY21" i="16"/>
  <c r="BY123" i="16"/>
  <c r="BY48" i="16"/>
  <c r="BZ63" i="16"/>
  <c r="BZ72" i="16"/>
  <c r="BZ81" i="16"/>
  <c r="BZ122" i="16"/>
  <c r="BZ124" i="16"/>
  <c r="BZ106" i="16"/>
  <c r="BZ39" i="16"/>
  <c r="BZ56" i="16"/>
  <c r="BZ89" i="16"/>
  <c r="BZ107" i="16"/>
  <c r="BZ40" i="16"/>
  <c r="BZ57" i="16"/>
  <c r="BZ90" i="16"/>
  <c r="BZ11" i="16"/>
  <c r="BZ16" i="16"/>
  <c r="BZ8" i="16"/>
  <c r="BZ47" i="16"/>
  <c r="CA62" i="16"/>
  <c r="CA71" i="16"/>
  <c r="CA80" i="16"/>
  <c r="BY9" i="18"/>
  <c r="BY10" i="18"/>
  <c r="BY12" i="18"/>
  <c r="BY4" i="18"/>
  <c r="BZ33" i="9"/>
  <c r="BZ34" i="9"/>
  <c r="CA35" i="16"/>
  <c r="BZ20" i="16"/>
  <c r="BZ45" i="16"/>
  <c r="CA61" i="16"/>
  <c r="CA70" i="16"/>
  <c r="CA79" i="16"/>
  <c r="CA117" i="16"/>
  <c r="CA119" i="16"/>
  <c r="CA104" i="16"/>
  <c r="CA37" i="16"/>
  <c r="CA54" i="16"/>
  <c r="CA87" i="16"/>
  <c r="CA66" i="16"/>
  <c r="CA75" i="16"/>
  <c r="CA84" i="16"/>
  <c r="CA67" i="16"/>
  <c r="CA76" i="16"/>
  <c r="CA85" i="16"/>
  <c r="BY15" i="8"/>
  <c r="BY6" i="8"/>
  <c r="BY20" i="8"/>
  <c r="BY7" i="8"/>
  <c r="BY9" i="8"/>
  <c r="BZ7" i="9"/>
  <c r="BZ9" i="9"/>
  <c r="CA6" i="9"/>
  <c r="CA19" i="9"/>
  <c r="CA31" i="9"/>
  <c r="CQ210" i="2"/>
  <c r="CQ211" i="2"/>
  <c r="CQ212" i="2"/>
  <c r="CQ213" i="2"/>
  <c r="CQ214" i="2"/>
  <c r="CQ215" i="2"/>
  <c r="CQ216" i="2"/>
  <c r="CQ217" i="2"/>
  <c r="CQ218" i="2"/>
  <c r="CQ219" i="2"/>
  <c r="CQ220" i="2"/>
  <c r="CQ221" i="2"/>
  <c r="CQ222" i="2"/>
  <c r="CQ223" i="2"/>
  <c r="CQ224" i="2"/>
  <c r="CQ225" i="2"/>
  <c r="CQ226" i="2"/>
  <c r="CQ227" i="2"/>
  <c r="CQ228" i="2"/>
  <c r="CQ229" i="2"/>
  <c r="CQ230" i="2"/>
  <c r="CQ231" i="2"/>
  <c r="CQ232" i="2"/>
  <c r="CQ233" i="2"/>
  <c r="CQ234" i="2"/>
  <c r="CQ235" i="2"/>
  <c r="CQ236" i="2"/>
  <c r="CQ237" i="2"/>
  <c r="CQ238" i="2"/>
  <c r="CQ239" i="2"/>
  <c r="CQ240" i="2"/>
  <c r="CQ241" i="2"/>
  <c r="CQ242" i="2"/>
  <c r="CQ243" i="2"/>
  <c r="CQ244" i="2"/>
  <c r="CQ245" i="2"/>
  <c r="CQ246" i="2"/>
  <c r="CQ247" i="2"/>
  <c r="CQ248" i="2"/>
  <c r="CQ249" i="2"/>
  <c r="CQ250" i="2"/>
  <c r="CQ251" i="2"/>
  <c r="CQ252" i="2"/>
  <c r="CQ253" i="2"/>
  <c r="CQ254" i="2"/>
  <c r="CQ255" i="2"/>
  <c r="CQ256" i="2"/>
  <c r="CQ257" i="2"/>
  <c r="CQ258" i="2"/>
  <c r="CQ259" i="2"/>
  <c r="CQ260" i="2"/>
  <c r="CQ261" i="2"/>
  <c r="CQ262" i="2"/>
  <c r="CQ263" i="2"/>
  <c r="CQ264" i="2"/>
  <c r="CQ265" i="2"/>
  <c r="CQ266" i="2"/>
  <c r="CQ267" i="2"/>
  <c r="CQ268" i="2"/>
  <c r="CQ269" i="2"/>
  <c r="CQ270" i="2"/>
  <c r="CQ271" i="2"/>
  <c r="CQ272" i="2"/>
  <c r="CQ273" i="2"/>
  <c r="CQ274" i="2"/>
  <c r="CQ275" i="2"/>
  <c r="CQ276" i="2"/>
  <c r="CQ277" i="2"/>
  <c r="CQ278" i="2"/>
  <c r="CP4" i="2"/>
  <c r="S93" i="2"/>
  <c r="S279" i="2"/>
  <c r="CQ279" i="2"/>
  <c r="CQ283" i="2"/>
  <c r="CA8" i="9"/>
  <c r="CA21" i="9"/>
  <c r="CA32" i="9"/>
  <c r="CA105" i="16"/>
  <c r="CA38" i="16"/>
  <c r="CA55" i="16"/>
  <c r="CA88" i="16"/>
  <c r="CA10" i="16"/>
  <c r="CA15" i="16"/>
  <c r="CA7" i="16"/>
  <c r="CA44" i="16"/>
  <c r="CB60" i="16"/>
  <c r="CB69" i="16"/>
  <c r="CB78" i="16"/>
  <c r="BZ21" i="16"/>
  <c r="BZ123" i="16"/>
  <c r="BZ48" i="16"/>
  <c r="CA63" i="16"/>
  <c r="CA72" i="16"/>
  <c r="CA81" i="16"/>
  <c r="CA122" i="16"/>
  <c r="CA124" i="16"/>
  <c r="CA106" i="16"/>
  <c r="CA39" i="16"/>
  <c r="CA56" i="16"/>
  <c r="CA89" i="16"/>
  <c r="CA107" i="16"/>
  <c r="CA40" i="16"/>
  <c r="CA57" i="16"/>
  <c r="CA90" i="16"/>
  <c r="CA11" i="16"/>
  <c r="CA16" i="16"/>
  <c r="CA8" i="16"/>
  <c r="CA47" i="16"/>
  <c r="CB62" i="16"/>
  <c r="CB71" i="16"/>
  <c r="CB80" i="16"/>
  <c r="BZ9" i="18"/>
  <c r="BZ10" i="18"/>
  <c r="BZ12" i="18"/>
  <c r="BZ4" i="18"/>
  <c r="CA33" i="9"/>
  <c r="CA34" i="9"/>
  <c r="CB35" i="16"/>
  <c r="CA20" i="16"/>
  <c r="CA45" i="16"/>
  <c r="CB61" i="16"/>
  <c r="CB70" i="16"/>
  <c r="CB79" i="16"/>
  <c r="CB117" i="16"/>
  <c r="CB119" i="16"/>
  <c r="CB104" i="16"/>
  <c r="CB37" i="16"/>
  <c r="CB54" i="16"/>
  <c r="CB87" i="16"/>
  <c r="CB66" i="16"/>
  <c r="CB75" i="16"/>
  <c r="CB84" i="16"/>
  <c r="CB67" i="16"/>
  <c r="CB76" i="16"/>
  <c r="CB85" i="16"/>
  <c r="BZ15" i="8"/>
  <c r="BZ6" i="8"/>
  <c r="BZ20" i="8"/>
  <c r="BZ7" i="8"/>
  <c r="BZ9" i="8"/>
  <c r="CA7" i="9"/>
  <c r="CA9" i="9"/>
  <c r="CB6" i="9"/>
  <c r="CB19" i="9"/>
  <c r="CB31" i="9"/>
  <c r="CR210" i="2"/>
  <c r="CR211" i="2"/>
  <c r="CR212" i="2"/>
  <c r="CR213" i="2"/>
  <c r="CR214" i="2"/>
  <c r="CR215" i="2"/>
  <c r="CR216" i="2"/>
  <c r="CR217" i="2"/>
  <c r="CR218" i="2"/>
  <c r="CR219" i="2"/>
  <c r="CR220" i="2"/>
  <c r="CR221" i="2"/>
  <c r="CR222" i="2"/>
  <c r="CR223" i="2"/>
  <c r="CR224" i="2"/>
  <c r="CR225" i="2"/>
  <c r="CR226" i="2"/>
  <c r="CR227" i="2"/>
  <c r="CR228" i="2"/>
  <c r="CR229" i="2"/>
  <c r="CR230" i="2"/>
  <c r="CR231" i="2"/>
  <c r="CR232" i="2"/>
  <c r="CR233" i="2"/>
  <c r="CR234" i="2"/>
  <c r="CR235" i="2"/>
  <c r="CR236" i="2"/>
  <c r="CR237" i="2"/>
  <c r="CR238" i="2"/>
  <c r="CR239" i="2"/>
  <c r="CR240" i="2"/>
  <c r="CR241" i="2"/>
  <c r="CR242" i="2"/>
  <c r="CR243" i="2"/>
  <c r="CR244" i="2"/>
  <c r="CR245" i="2"/>
  <c r="CR246" i="2"/>
  <c r="CR247" i="2"/>
  <c r="CR248" i="2"/>
  <c r="CR249" i="2"/>
  <c r="CR250" i="2"/>
  <c r="CR251" i="2"/>
  <c r="CR252" i="2"/>
  <c r="CR253" i="2"/>
  <c r="CR254" i="2"/>
  <c r="CR255" i="2"/>
  <c r="CR256" i="2"/>
  <c r="CR257" i="2"/>
  <c r="CR258" i="2"/>
  <c r="CR259" i="2"/>
  <c r="CR260" i="2"/>
  <c r="CR261" i="2"/>
  <c r="CR262" i="2"/>
  <c r="CR263" i="2"/>
  <c r="CR264" i="2"/>
  <c r="CR265" i="2"/>
  <c r="CR266" i="2"/>
  <c r="CR267" i="2"/>
  <c r="CR268" i="2"/>
  <c r="CR269" i="2"/>
  <c r="CR270" i="2"/>
  <c r="CR271" i="2"/>
  <c r="CR272" i="2"/>
  <c r="CR273" i="2"/>
  <c r="CR274" i="2"/>
  <c r="CR275" i="2"/>
  <c r="CR276" i="2"/>
  <c r="CR277" i="2"/>
  <c r="CR278" i="2"/>
  <c r="CR279" i="2"/>
  <c r="CQ4" i="2"/>
  <c r="S94" i="2"/>
  <c r="S280" i="2"/>
  <c r="CR280" i="2"/>
  <c r="CR283" i="2"/>
  <c r="CB8" i="9"/>
  <c r="CB21" i="9"/>
  <c r="CB32" i="9"/>
  <c r="CB105" i="16"/>
  <c r="CB38" i="16"/>
  <c r="CB55" i="16"/>
  <c r="CB88" i="16"/>
  <c r="CB10" i="16"/>
  <c r="CB15" i="16"/>
  <c r="CB7" i="16"/>
  <c r="CB44" i="16"/>
  <c r="CC60" i="16"/>
  <c r="CC69" i="16"/>
  <c r="CC78" i="16"/>
  <c r="CA21" i="16"/>
  <c r="CA123" i="16"/>
  <c r="CA48" i="16"/>
  <c r="CB63" i="16"/>
  <c r="CB72" i="16"/>
  <c r="CB81" i="16"/>
  <c r="CB122" i="16"/>
  <c r="CB124" i="16"/>
  <c r="CB106" i="16"/>
  <c r="CB39" i="16"/>
  <c r="CB56" i="16"/>
  <c r="CB89" i="16"/>
  <c r="CB107" i="16"/>
  <c r="CB40" i="16"/>
  <c r="CB57" i="16"/>
  <c r="CB90" i="16"/>
  <c r="CB11" i="16"/>
  <c r="CB16" i="16"/>
  <c r="CB8" i="16"/>
  <c r="CB47" i="16"/>
  <c r="CC62" i="16"/>
  <c r="CC71" i="16"/>
  <c r="CC80" i="16"/>
  <c r="CA9" i="18"/>
  <c r="CA10" i="18"/>
  <c r="CA12" i="18"/>
  <c r="CA4" i="18"/>
  <c r="CB33" i="9"/>
  <c r="CB34" i="9"/>
  <c r="CC35" i="16"/>
  <c r="CB20" i="16"/>
  <c r="CB45" i="16"/>
  <c r="CC61" i="16"/>
  <c r="CC70" i="16"/>
  <c r="CC79" i="16"/>
  <c r="CC117" i="16"/>
  <c r="CC119" i="16"/>
  <c r="CC104" i="16"/>
  <c r="CC37" i="16"/>
  <c r="CC54" i="16"/>
  <c r="CC87" i="16"/>
  <c r="CC66" i="16"/>
  <c r="CC75" i="16"/>
  <c r="CC84" i="16"/>
  <c r="CC67" i="16"/>
  <c r="CC76" i="16"/>
  <c r="CC85" i="16"/>
  <c r="CA15" i="8"/>
  <c r="CA6" i="8"/>
  <c r="CA20" i="8"/>
  <c r="CA7" i="8"/>
  <c r="CA9" i="8"/>
  <c r="CB7" i="9"/>
  <c r="CB9" i="9"/>
  <c r="CC6" i="9"/>
  <c r="CC19" i="9"/>
  <c r="CC31" i="9"/>
  <c r="CS210" i="2"/>
  <c r="CS211" i="2"/>
  <c r="CS212" i="2"/>
  <c r="CS213" i="2"/>
  <c r="CS214" i="2"/>
  <c r="CS215" i="2"/>
  <c r="CS216" i="2"/>
  <c r="CS217" i="2"/>
  <c r="CS218" i="2"/>
  <c r="CS219" i="2"/>
  <c r="CS220" i="2"/>
  <c r="CS221" i="2"/>
  <c r="CS222" i="2"/>
  <c r="CS223" i="2"/>
  <c r="CS224" i="2"/>
  <c r="CS225" i="2"/>
  <c r="CS226" i="2"/>
  <c r="CS227" i="2"/>
  <c r="CS228" i="2"/>
  <c r="CS229" i="2"/>
  <c r="CS230" i="2"/>
  <c r="CS231" i="2"/>
  <c r="CS232" i="2"/>
  <c r="CS233" i="2"/>
  <c r="CS234" i="2"/>
  <c r="CS235" i="2"/>
  <c r="CS236" i="2"/>
  <c r="CS237" i="2"/>
  <c r="CS238" i="2"/>
  <c r="CS239" i="2"/>
  <c r="CS240" i="2"/>
  <c r="CS241" i="2"/>
  <c r="CS242" i="2"/>
  <c r="CS243" i="2"/>
  <c r="CS244" i="2"/>
  <c r="CS245" i="2"/>
  <c r="CS246" i="2"/>
  <c r="CS247" i="2"/>
  <c r="CS248" i="2"/>
  <c r="CS249" i="2"/>
  <c r="CS250" i="2"/>
  <c r="CS251" i="2"/>
  <c r="CS252" i="2"/>
  <c r="CS253" i="2"/>
  <c r="CS254" i="2"/>
  <c r="CS255" i="2"/>
  <c r="CS256" i="2"/>
  <c r="CS257" i="2"/>
  <c r="CS258" i="2"/>
  <c r="CS259" i="2"/>
  <c r="CS260" i="2"/>
  <c r="CS261" i="2"/>
  <c r="CS262" i="2"/>
  <c r="CS263" i="2"/>
  <c r="CS264" i="2"/>
  <c r="CS265" i="2"/>
  <c r="CS266" i="2"/>
  <c r="CS267" i="2"/>
  <c r="CS268" i="2"/>
  <c r="CS269" i="2"/>
  <c r="CS270" i="2"/>
  <c r="CS271" i="2"/>
  <c r="CS272" i="2"/>
  <c r="CS273" i="2"/>
  <c r="CS274" i="2"/>
  <c r="CS275" i="2"/>
  <c r="CS276" i="2"/>
  <c r="CS277" i="2"/>
  <c r="CS278" i="2"/>
  <c r="CS279" i="2"/>
  <c r="CS280" i="2"/>
  <c r="CR4" i="2"/>
  <c r="S95" i="2"/>
  <c r="S281" i="2"/>
  <c r="CS281" i="2"/>
  <c r="CS283" i="2"/>
  <c r="CC8" i="9"/>
  <c r="CC21" i="9"/>
  <c r="CC32" i="9"/>
  <c r="CC105" i="16"/>
  <c r="CC38" i="16"/>
  <c r="CC55" i="16"/>
  <c r="CC88" i="16"/>
  <c r="CC10" i="16"/>
  <c r="CC15" i="16"/>
  <c r="CC7" i="16"/>
  <c r="CC44" i="16"/>
  <c r="CD60" i="16"/>
  <c r="CD69" i="16"/>
  <c r="CD78" i="16"/>
  <c r="CB21" i="16"/>
  <c r="CB123" i="16"/>
  <c r="CB48" i="16"/>
  <c r="CC63" i="16"/>
  <c r="CC72" i="16"/>
  <c r="CC81" i="16"/>
  <c r="CC122" i="16"/>
  <c r="CC124" i="16"/>
  <c r="CC106" i="16"/>
  <c r="CC39" i="16"/>
  <c r="CC56" i="16"/>
  <c r="CC89" i="16"/>
  <c r="CC107" i="16"/>
  <c r="CC40" i="16"/>
  <c r="CC57" i="16"/>
  <c r="CC90" i="16"/>
  <c r="CC11" i="16"/>
  <c r="CC16" i="16"/>
  <c r="CC8" i="16"/>
  <c r="CC47" i="16"/>
  <c r="CD62" i="16"/>
  <c r="CD71" i="16"/>
  <c r="CD80" i="16"/>
  <c r="CB9" i="18"/>
  <c r="CB10" i="18"/>
  <c r="CB12" i="18"/>
  <c r="CB4" i="18"/>
  <c r="CC33" i="9"/>
  <c r="CC34" i="9"/>
  <c r="CD35" i="16"/>
  <c r="CC20" i="16"/>
  <c r="CC45" i="16"/>
  <c r="CD61" i="16"/>
  <c r="CD70" i="16"/>
  <c r="CD79" i="16"/>
  <c r="CD117" i="16"/>
  <c r="CD119" i="16"/>
  <c r="CD104" i="16"/>
  <c r="CD37" i="16"/>
  <c r="CD54" i="16"/>
  <c r="CD87" i="16"/>
  <c r="CC21" i="16"/>
  <c r="CC123" i="16"/>
  <c r="CC48" i="16"/>
  <c r="CD63" i="16"/>
  <c r="CD72" i="16"/>
  <c r="CD81" i="16"/>
  <c r="CD122" i="16"/>
  <c r="CD124" i="16"/>
  <c r="CD106" i="16"/>
  <c r="CD39" i="16"/>
  <c r="CD56" i="16"/>
  <c r="CD89" i="16"/>
  <c r="F118" i="16"/>
  <c r="F120" i="16"/>
  <c r="F187" i="16"/>
  <c r="F194" i="16"/>
  <c r="F195" i="16"/>
  <c r="F196" i="16"/>
  <c r="F197" i="16"/>
  <c r="G118" i="16"/>
  <c r="G120" i="16"/>
  <c r="G187" i="16"/>
  <c r="G197" i="16"/>
  <c r="H118" i="16"/>
  <c r="H120" i="16"/>
  <c r="H187" i="16"/>
  <c r="H197" i="16"/>
  <c r="I118" i="16"/>
  <c r="I120" i="16"/>
  <c r="I194" i="16"/>
  <c r="I195" i="16"/>
  <c r="I196" i="16"/>
  <c r="I187" i="16"/>
  <c r="I197" i="16"/>
  <c r="J118" i="16"/>
  <c r="J120" i="16"/>
  <c r="J187" i="16"/>
  <c r="J197" i="16"/>
  <c r="K118" i="16"/>
  <c r="K120" i="16"/>
  <c r="K197" i="16"/>
  <c r="L118" i="16"/>
  <c r="L120" i="16"/>
  <c r="L187" i="16"/>
  <c r="L197" i="16"/>
  <c r="K187" i="16"/>
  <c r="M118" i="16"/>
  <c r="M120" i="16"/>
  <c r="M187" i="16"/>
  <c r="M197" i="16"/>
  <c r="N118" i="16"/>
  <c r="N120" i="16"/>
  <c r="N187" i="16"/>
  <c r="N197" i="16"/>
  <c r="O118" i="16"/>
  <c r="O120" i="16"/>
  <c r="O187" i="16"/>
  <c r="O197" i="16"/>
  <c r="P118" i="16"/>
  <c r="P120" i="16"/>
  <c r="P194" i="16"/>
  <c r="P195" i="16"/>
  <c r="P196" i="16"/>
  <c r="P187" i="16"/>
  <c r="P197" i="16"/>
  <c r="Q118" i="16"/>
  <c r="Q120" i="16"/>
  <c r="Q187" i="16"/>
  <c r="R118" i="16"/>
  <c r="R120" i="16"/>
  <c r="R187" i="16"/>
  <c r="R197" i="16"/>
  <c r="Q197" i="16"/>
  <c r="S118" i="16"/>
  <c r="S120" i="16"/>
  <c r="S187" i="16"/>
  <c r="S197" i="16"/>
  <c r="T118" i="16"/>
  <c r="T120" i="16"/>
  <c r="T187" i="16"/>
  <c r="T194" i="16"/>
  <c r="T195" i="16"/>
  <c r="T196" i="16"/>
  <c r="U118" i="16"/>
  <c r="U120" i="16"/>
  <c r="U187" i="16"/>
  <c r="U197" i="16"/>
  <c r="T197" i="16"/>
  <c r="V118" i="16"/>
  <c r="V120" i="16"/>
  <c r="V197" i="16"/>
  <c r="W118" i="16"/>
  <c r="W120" i="16"/>
  <c r="W197" i="16"/>
  <c r="X118" i="16"/>
  <c r="X120" i="16"/>
  <c r="X187" i="16"/>
  <c r="X197" i="16"/>
  <c r="V187" i="16"/>
  <c r="W187" i="16"/>
  <c r="Y118" i="16"/>
  <c r="Z118" i="16"/>
  <c r="Z120" i="16"/>
  <c r="Z197" i="16"/>
  <c r="AA118" i="16"/>
  <c r="AA120" i="16"/>
  <c r="AA187" i="16"/>
  <c r="AA197" i="16"/>
  <c r="Y120" i="16"/>
  <c r="Y187" i="16"/>
  <c r="Y197" i="16"/>
  <c r="Z194" i="16"/>
  <c r="Z195" i="16"/>
  <c r="Z196" i="16"/>
  <c r="Z187" i="16"/>
  <c r="AB118" i="16"/>
  <c r="AB120" i="16"/>
  <c r="AB187" i="16"/>
  <c r="AB197" i="16"/>
  <c r="AC118" i="16"/>
  <c r="AC120" i="16"/>
  <c r="AC187" i="16"/>
  <c r="AC197" i="16"/>
  <c r="AD118" i="16"/>
  <c r="AD120" i="16"/>
  <c r="AD194" i="16"/>
  <c r="AD195" i="16"/>
  <c r="AD196" i="16"/>
  <c r="AD187" i="16"/>
  <c r="AD197" i="16"/>
  <c r="AE118" i="16"/>
  <c r="AE120" i="16"/>
  <c r="AE187" i="16"/>
  <c r="AE197" i="16"/>
  <c r="AF118" i="16"/>
  <c r="AF120" i="16"/>
  <c r="AF197" i="16"/>
  <c r="AG118" i="16"/>
  <c r="AG120" i="16"/>
  <c r="AG187" i="16"/>
  <c r="AG197" i="16"/>
  <c r="AH118" i="16"/>
  <c r="AH120" i="16"/>
  <c r="AH187" i="16"/>
  <c r="AH194" i="16"/>
  <c r="AH195" i="16"/>
  <c r="AH196" i="16"/>
  <c r="AH197" i="16"/>
  <c r="AI118" i="16"/>
  <c r="AI120" i="16"/>
  <c r="AI197" i="16"/>
  <c r="AF194" i="16"/>
  <c r="AF195" i="16"/>
  <c r="AF196" i="16"/>
  <c r="AF187" i="16"/>
  <c r="AJ118" i="16"/>
  <c r="AJ120" i="16"/>
  <c r="AJ187" i="16"/>
  <c r="AJ197" i="16"/>
  <c r="AK118" i="16"/>
  <c r="AK120" i="16"/>
  <c r="AK187" i="16"/>
  <c r="AI187" i="16"/>
  <c r="AK197" i="16"/>
  <c r="AL118" i="16"/>
  <c r="AL120" i="16"/>
  <c r="AL187" i="16"/>
  <c r="AL197" i="16"/>
  <c r="AM118" i="16"/>
  <c r="AN118" i="16"/>
  <c r="AO118" i="16"/>
  <c r="AP118" i="16"/>
  <c r="AP120" i="16"/>
  <c r="AP197" i="16"/>
  <c r="AM120" i="16"/>
  <c r="AM187" i="16"/>
  <c r="AM197" i="16"/>
  <c r="AN120" i="16"/>
  <c r="AN187" i="16"/>
  <c r="AN197" i="16"/>
  <c r="AO120" i="16"/>
  <c r="AO194" i="16"/>
  <c r="AO195" i="16"/>
  <c r="AO196" i="16"/>
  <c r="AO187" i="16"/>
  <c r="AO197" i="16"/>
  <c r="AP187" i="16"/>
  <c r="AQ118" i="16"/>
  <c r="AR118" i="16"/>
  <c r="AR120" i="16"/>
  <c r="AR197" i="16"/>
  <c r="AS118" i="16"/>
  <c r="AS120" i="16"/>
  <c r="AS187" i="16"/>
  <c r="AS197" i="16"/>
  <c r="AQ120" i="16"/>
  <c r="AQ187" i="16"/>
  <c r="AQ197" i="16"/>
  <c r="AR187" i="16"/>
  <c r="AT118" i="16"/>
  <c r="AT120" i="16"/>
  <c r="AT187" i="16"/>
  <c r="AT194" i="16"/>
  <c r="AT195" i="16"/>
  <c r="AT196" i="16"/>
  <c r="AU118" i="16"/>
  <c r="AV118" i="16"/>
  <c r="AW118" i="16"/>
  <c r="AW120" i="16"/>
  <c r="AW197" i="16"/>
  <c r="AT197" i="16"/>
  <c r="AU120" i="16"/>
  <c r="AU187" i="16"/>
  <c r="AU194" i="16"/>
  <c r="AU195" i="16"/>
  <c r="AU196" i="16"/>
  <c r="AU197" i="16"/>
  <c r="AV120" i="16"/>
  <c r="AV194" i="16"/>
  <c r="AV195" i="16"/>
  <c r="AV196" i="16"/>
  <c r="AV187" i="16"/>
  <c r="AV197" i="16"/>
  <c r="AW187" i="16"/>
  <c r="AX118" i="16"/>
  <c r="AY118" i="16"/>
  <c r="AZ118" i="16"/>
  <c r="BA118" i="16"/>
  <c r="BA120" i="16"/>
  <c r="BA197" i="16"/>
  <c r="AX120" i="16"/>
  <c r="AX187" i="16"/>
  <c r="AX197" i="16"/>
  <c r="AY120" i="16"/>
  <c r="AY187" i="16"/>
  <c r="AY197" i="16"/>
  <c r="AZ120" i="16"/>
  <c r="AZ187" i="16"/>
  <c r="AZ197" i="16"/>
  <c r="BA187" i="16"/>
  <c r="BB118" i="16"/>
  <c r="BC118" i="16"/>
  <c r="BD118" i="16"/>
  <c r="BD120" i="16"/>
  <c r="BD187" i="16"/>
  <c r="BD194" i="16"/>
  <c r="BD195" i="16"/>
  <c r="BD196" i="16"/>
  <c r="BD197" i="16"/>
  <c r="BE118" i="16"/>
  <c r="BE120" i="16"/>
  <c r="BE187" i="16"/>
  <c r="BE194" i="16"/>
  <c r="BE195" i="16"/>
  <c r="BE196" i="16"/>
  <c r="BB120" i="16"/>
  <c r="BB187" i="16"/>
  <c r="BE197" i="16"/>
  <c r="BF118" i="16"/>
  <c r="BF120" i="16"/>
  <c r="BF187" i="16"/>
  <c r="BF194" i="16"/>
  <c r="BF195" i="16"/>
  <c r="BF196" i="16"/>
  <c r="BB197" i="16"/>
  <c r="BC120" i="16"/>
  <c r="BC187" i="16"/>
  <c r="BF197" i="16"/>
  <c r="BG118" i="16"/>
  <c r="BG120" i="16"/>
  <c r="BG187" i="16"/>
  <c r="BG194" i="16"/>
  <c r="BG195" i="16"/>
  <c r="BG196" i="16"/>
  <c r="BC197" i="16"/>
  <c r="BG197" i="16"/>
  <c r="BH118" i="16"/>
  <c r="BH120" i="16"/>
  <c r="BH187" i="16"/>
  <c r="BH197" i="16"/>
  <c r="BI118" i="16"/>
  <c r="BJ118" i="16"/>
  <c r="BJ120" i="16"/>
  <c r="BJ187" i="16"/>
  <c r="BI120" i="16"/>
  <c r="BI197" i="16"/>
  <c r="BJ197" i="16"/>
  <c r="BK118" i="16"/>
  <c r="BK120" i="16"/>
  <c r="BK187" i="16"/>
  <c r="BK194" i="16"/>
  <c r="BK195" i="16"/>
  <c r="BK196" i="16"/>
  <c r="BK197" i="16"/>
  <c r="BL118" i="16"/>
  <c r="BL120" i="16"/>
  <c r="BL187" i="16"/>
  <c r="BL197" i="16"/>
  <c r="BM118" i="16"/>
  <c r="BM120" i="16"/>
  <c r="BM187" i="16"/>
  <c r="BM194" i="16"/>
  <c r="BM195" i="16"/>
  <c r="BM196" i="16"/>
  <c r="BM197" i="16"/>
  <c r="BN118" i="16"/>
  <c r="BN120" i="16"/>
  <c r="BN187" i="16"/>
  <c r="BN194" i="16"/>
  <c r="BN195" i="16"/>
  <c r="BN196" i="16"/>
  <c r="BN197" i="16"/>
  <c r="BO118" i="16"/>
  <c r="BO120" i="16"/>
  <c r="BO187" i="16"/>
  <c r="BP118" i="16"/>
  <c r="BP120" i="16"/>
  <c r="BP197" i="16"/>
  <c r="BQ118" i="16"/>
  <c r="BR118" i="16"/>
  <c r="BS118" i="16"/>
  <c r="BT118" i="16"/>
  <c r="BU118" i="16"/>
  <c r="BU120" i="16"/>
  <c r="BU197" i="16"/>
  <c r="BV118" i="16"/>
  <c r="BV120" i="16"/>
  <c r="BV187" i="16"/>
  <c r="BO197" i="16"/>
  <c r="BV197" i="16"/>
  <c r="BI194" i="16"/>
  <c r="BI195" i="16"/>
  <c r="BI196" i="16"/>
  <c r="BI187" i="16"/>
  <c r="BQ120" i="16"/>
  <c r="BQ187" i="16"/>
  <c r="BP187" i="16"/>
  <c r="BQ197" i="16"/>
  <c r="BR120" i="16"/>
  <c r="BR187" i="16"/>
  <c r="BR197" i="16"/>
  <c r="BS120" i="16"/>
  <c r="BS187" i="16"/>
  <c r="BS197" i="16"/>
  <c r="BT120" i="16"/>
  <c r="BT187" i="16"/>
  <c r="BW118" i="16"/>
  <c r="BX118" i="16"/>
  <c r="BY118" i="16"/>
  <c r="BZ118" i="16"/>
  <c r="CA118" i="16"/>
  <c r="CA120" i="16"/>
  <c r="CA197" i="16"/>
  <c r="CB118" i="16"/>
  <c r="CB120" i="16"/>
  <c r="CB194" i="16"/>
  <c r="CB195" i="16"/>
  <c r="CB196" i="16"/>
  <c r="CB187" i="16"/>
  <c r="CB197" i="16"/>
  <c r="CC118" i="16"/>
  <c r="CC120" i="16"/>
  <c r="CC187" i="16"/>
  <c r="CC197" i="16"/>
  <c r="BW120" i="16"/>
  <c r="BW187" i="16"/>
  <c r="BU187" i="16"/>
  <c r="BW197" i="16"/>
  <c r="BX120" i="16"/>
  <c r="BX187" i="16"/>
  <c r="BX194" i="16"/>
  <c r="BX195" i="16"/>
  <c r="BX196" i="16"/>
  <c r="BX197" i="16"/>
  <c r="BY120" i="16"/>
  <c r="BY187" i="16"/>
  <c r="BT197" i="16"/>
  <c r="BY197" i="16"/>
  <c r="BZ120" i="16"/>
  <c r="BZ187" i="16"/>
  <c r="BZ197" i="16"/>
  <c r="CA187" i="16"/>
  <c r="CD105" i="16"/>
  <c r="CD38" i="16"/>
  <c r="CD55" i="16"/>
  <c r="CD88" i="16"/>
  <c r="CD107" i="16"/>
  <c r="CD40" i="16"/>
  <c r="CD57" i="16"/>
  <c r="CD90" i="16"/>
  <c r="CD123" i="16"/>
  <c r="CD21" i="16"/>
  <c r="CD48" i="16"/>
  <c r="CD99" i="16"/>
  <c r="CD118" i="16"/>
  <c r="CD120" i="16"/>
  <c r="CD197" i="16"/>
  <c r="CD187" i="16"/>
  <c r="CD194" i="16"/>
  <c r="CD20" i="16"/>
  <c r="CD45" i="16"/>
  <c r="CD195" i="16"/>
  <c r="CD196" i="16"/>
  <c r="T23" i="16"/>
  <c r="V195" i="16"/>
  <c r="Z13" i="16"/>
  <c r="AB23" i="16"/>
  <c r="AE12" i="16"/>
  <c r="AI13" i="16"/>
  <c r="AT13" i="16"/>
  <c r="AV23" i="16"/>
  <c r="AY195" i="16"/>
  <c r="BB12" i="16"/>
  <c r="BD95" i="16"/>
  <c r="BF13" i="16"/>
  <c r="BH23" i="16"/>
  <c r="BR95" i="16"/>
  <c r="BR195" i="16"/>
  <c r="BS13" i="16"/>
  <c r="BY95" i="16"/>
  <c r="BY195" i="16"/>
  <c r="BZ13" i="16"/>
  <c r="F12" i="16"/>
  <c r="BJ116" i="16"/>
  <c r="BU116" i="16"/>
  <c r="G66" i="16"/>
  <c r="F66" i="16"/>
  <c r="G75" i="16"/>
  <c r="G84" i="16"/>
  <c r="F67" i="16"/>
  <c r="F76" i="16"/>
  <c r="F85" i="16"/>
  <c r="E189" i="16"/>
  <c r="S12" i="16"/>
  <c r="W23" i="16"/>
  <c r="AB195" i="16"/>
  <c r="AD13" i="16"/>
  <c r="AP23" i="16"/>
  <c r="AW13" i="16"/>
  <c r="BA13" i="16"/>
  <c r="BG12" i="16"/>
  <c r="BI116" i="16"/>
  <c r="BI13" i="16"/>
  <c r="BK23" i="16"/>
  <c r="BT12" i="16"/>
  <c r="BU12" i="16"/>
  <c r="CB23" i="16"/>
  <c r="CD67" i="16"/>
  <c r="CD76" i="16"/>
  <c r="CD85" i="16"/>
  <c r="CC13" i="16"/>
  <c r="F13" i="16"/>
  <c r="BK116" i="16"/>
  <c r="CC116" i="16"/>
  <c r="H66" i="16"/>
  <c r="H75" i="16"/>
  <c r="H84" i="16"/>
  <c r="F18" i="16"/>
  <c r="CB13" i="16"/>
  <c r="G67" i="16"/>
  <c r="G76" i="16"/>
  <c r="G85" i="16"/>
  <c r="H13" i="16"/>
  <c r="J12" i="16"/>
  <c r="R13" i="16"/>
  <c r="Y23" i="16"/>
  <c r="AE13" i="16"/>
  <c r="AO12" i="16"/>
  <c r="AR12" i="16"/>
  <c r="AS12" i="16"/>
  <c r="AU13" i="16"/>
  <c r="AV12" i="16"/>
  <c r="AX13" i="16"/>
  <c r="AY12" i="16"/>
  <c r="BB13" i="16"/>
  <c r="BC12" i="16"/>
  <c r="BF23" i="16"/>
  <c r="BG13" i="16"/>
  <c r="BQ23" i="16"/>
  <c r="BS23" i="16"/>
  <c r="BT13" i="16"/>
  <c r="BU13" i="16"/>
  <c r="G12" i="16"/>
  <c r="BO116" i="16"/>
  <c r="CB116" i="16"/>
  <c r="G13" i="16"/>
  <c r="H67" i="16"/>
  <c r="H76" i="16"/>
  <c r="H85" i="16"/>
  <c r="J13" i="16"/>
  <c r="L12" i="16"/>
  <c r="E12" i="16"/>
  <c r="H12" i="16"/>
  <c r="I12" i="16"/>
  <c r="K12" i="16"/>
  <c r="D12" i="16"/>
  <c r="S13" i="16"/>
  <c r="AH12" i="16"/>
  <c r="AJ12" i="16"/>
  <c r="AL13" i="16"/>
  <c r="AM13" i="16"/>
  <c r="AQ23" i="16"/>
  <c r="AR13" i="16"/>
  <c r="AY13" i="16"/>
  <c r="BH12" i="16"/>
  <c r="BQ95" i="16"/>
  <c r="BQ195" i="16"/>
  <c r="BR12" i="16"/>
  <c r="BV12" i="16"/>
  <c r="AK116" i="16"/>
  <c r="BR116" i="16"/>
  <c r="CD116" i="16"/>
  <c r="F75" i="16"/>
  <c r="F84" i="16"/>
  <c r="CA13" i="16"/>
  <c r="CD10" i="16"/>
  <c r="CD15" i="16"/>
  <c r="CD7" i="16"/>
  <c r="CD11" i="16"/>
  <c r="CD16" i="16"/>
  <c r="CD8" i="16"/>
  <c r="CD23" i="16"/>
  <c r="E23" i="16"/>
  <c r="I23" i="16"/>
  <c r="K13" i="16"/>
  <c r="L13" i="16"/>
  <c r="E13" i="16"/>
  <c r="I13" i="16"/>
  <c r="D13" i="16"/>
  <c r="M13" i="16"/>
  <c r="N13" i="16"/>
  <c r="T12" i="16"/>
  <c r="AG13" i="16"/>
  <c r="AI23" i="16"/>
  <c r="AK13" i="16"/>
  <c r="AN23" i="16"/>
  <c r="AO13" i="16"/>
  <c r="AP12" i="16"/>
  <c r="AQ195" i="16"/>
  <c r="AW23" i="16"/>
  <c r="BC13" i="16"/>
  <c r="BD13" i="16"/>
  <c r="BG23" i="16"/>
  <c r="BH13" i="16"/>
  <c r="BJ12" i="16"/>
  <c r="BU23" i="16"/>
  <c r="BW13" i="16"/>
  <c r="CC95" i="16"/>
  <c r="CC195" i="16"/>
  <c r="BL116" i="16"/>
  <c r="BS116" i="16"/>
  <c r="I76" i="16"/>
  <c r="I85" i="16"/>
  <c r="CC12" i="16"/>
  <c r="G17" i="16"/>
  <c r="J23" i="16"/>
  <c r="O13" i="16"/>
  <c r="P13" i="16"/>
  <c r="Q12" i="16"/>
  <c r="T13" i="16"/>
  <c r="V12" i="16"/>
  <c r="AF12" i="16"/>
  <c r="AH13" i="16"/>
  <c r="AI195" i="16"/>
  <c r="AL23" i="16"/>
  <c r="AM23" i="16"/>
  <c r="AS13" i="16"/>
  <c r="AT12" i="16"/>
  <c r="AV13" i="16"/>
  <c r="BG95" i="16"/>
  <c r="BI23" i="16"/>
  <c r="BO12" i="16"/>
  <c r="BR13" i="16"/>
  <c r="BU95" i="16"/>
  <c r="BU195" i="16"/>
  <c r="BV13" i="16"/>
  <c r="BX13" i="16"/>
  <c r="BY12" i="16"/>
  <c r="E198" i="16"/>
  <c r="BH116" i="16"/>
  <c r="BW116" i="16"/>
  <c r="BW23" i="16"/>
  <c r="BG116" i="16"/>
  <c r="M23" i="16"/>
  <c r="S195" i="16"/>
  <c r="V13" i="16"/>
  <c r="W12" i="16"/>
  <c r="AB13" i="16"/>
  <c r="AE23" i="16"/>
  <c r="AI12" i="16"/>
  <c r="AP13" i="16"/>
  <c r="AZ12" i="16"/>
  <c r="BA12" i="16"/>
  <c r="BE12" i="16"/>
  <c r="BF12" i="16"/>
  <c r="BJ13" i="16"/>
  <c r="BK12" i="16"/>
  <c r="BM12" i="16"/>
  <c r="BN13" i="16"/>
  <c r="BP13" i="16"/>
  <c r="BQ12" i="16"/>
  <c r="BY13" i="16"/>
  <c r="BZ12" i="16"/>
  <c r="CB12" i="16"/>
  <c r="BT116" i="16"/>
  <c r="F17" i="16"/>
  <c r="N23" i="16"/>
  <c r="P23" i="16"/>
  <c r="Q13" i="16"/>
  <c r="U195" i="16"/>
  <c r="W13" i="16"/>
  <c r="X13" i="16"/>
  <c r="Y13" i="16"/>
  <c r="AA13" i="16"/>
  <c r="AC12" i="16"/>
  <c r="AD12" i="16"/>
  <c r="AE195" i="16"/>
  <c r="AQ13" i="16"/>
  <c r="AU12" i="16"/>
  <c r="AW12" i="16"/>
  <c r="AY23" i="16"/>
  <c r="AZ13" i="16"/>
  <c r="BD23" i="16"/>
  <c r="BE13" i="16"/>
  <c r="BI12" i="16"/>
  <c r="BK13" i="16"/>
  <c r="BL13" i="16"/>
  <c r="BM13" i="16"/>
  <c r="BO13" i="16"/>
  <c r="BQ13" i="16"/>
  <c r="BR23" i="16"/>
  <c r="BS12" i="16"/>
  <c r="BV116" i="16"/>
  <c r="CA12" i="16"/>
  <c r="BD12" i="16"/>
  <c r="BB195" i="16"/>
  <c r="AK195" i="16"/>
  <c r="AG195" i="16"/>
  <c r="T116" i="16"/>
  <c r="W116" i="16"/>
  <c r="K195" i="16"/>
  <c r="O195" i="16"/>
  <c r="AO116" i="16"/>
  <c r="L195" i="16"/>
  <c r="N195" i="16"/>
  <c r="BP12" i="16"/>
  <c r="BF116" i="16"/>
  <c r="U13" i="16"/>
  <c r="H195" i="16"/>
  <c r="I75" i="16"/>
  <c r="I84" i="16"/>
  <c r="AA195" i="16"/>
  <c r="AL195" i="16"/>
  <c r="W195" i="16"/>
  <c r="O12" i="16"/>
  <c r="AZ195" i="16"/>
  <c r="BA195" i="16"/>
  <c r="AM12" i="16"/>
  <c r="X12" i="16"/>
  <c r="AA12" i="16"/>
  <c r="U12" i="16"/>
  <c r="G195" i="16"/>
  <c r="AQ12" i="16"/>
  <c r="AJ13" i="16"/>
  <c r="M195" i="16"/>
  <c r="AL12" i="16"/>
  <c r="Y195" i="16"/>
  <c r="Q195" i="16"/>
  <c r="N12" i="16"/>
  <c r="K116" i="16"/>
  <c r="AC13" i="16"/>
  <c r="AP195" i="16"/>
  <c r="AX116" i="16"/>
  <c r="CA116" i="16"/>
  <c r="BY116" i="16"/>
  <c r="BN116" i="16"/>
  <c r="AX195" i="16"/>
  <c r="BW12" i="16"/>
  <c r="AR195" i="16"/>
  <c r="AX12" i="16"/>
  <c r="AN116" i="16"/>
  <c r="M116" i="16"/>
  <c r="G116" i="16"/>
  <c r="AL116" i="16"/>
  <c r="BM116" i="16"/>
  <c r="AP116" i="16"/>
  <c r="U116" i="16"/>
  <c r="AG116" i="16"/>
  <c r="BA116" i="16"/>
  <c r="AU116" i="16"/>
  <c r="I116" i="16"/>
  <c r="R116" i="16"/>
  <c r="X116" i="16"/>
  <c r="BB116" i="16"/>
  <c r="O116" i="16"/>
  <c r="G18" i="16"/>
  <c r="BZ116" i="16"/>
  <c r="AE116" i="16"/>
  <c r="H189" i="16"/>
  <c r="Z116" i="16"/>
  <c r="H17" i="16"/>
  <c r="AS116" i="16"/>
  <c r="BD116" i="16"/>
  <c r="BE116" i="16"/>
  <c r="F116" i="16"/>
  <c r="BP116" i="16"/>
  <c r="G189" i="16"/>
  <c r="AF116" i="16"/>
  <c r="BX116" i="16"/>
  <c r="F23" i="16"/>
  <c r="S116" i="16"/>
  <c r="AV116" i="16"/>
  <c r="I17" i="16"/>
  <c r="L116" i="16"/>
  <c r="Y116" i="16"/>
  <c r="BQ116" i="16"/>
  <c r="AB116" i="16"/>
  <c r="D6" i="18"/>
  <c r="AM116" i="16"/>
  <c r="Q116" i="16"/>
  <c r="P116" i="16"/>
  <c r="AQ116" i="16"/>
  <c r="AH116" i="16"/>
  <c r="AZ116" i="16"/>
  <c r="AC116" i="16"/>
  <c r="AY116" i="16"/>
  <c r="H116" i="16"/>
  <c r="I189" i="16"/>
  <c r="J116" i="16"/>
  <c r="G198" i="16"/>
  <c r="J17" i="16"/>
  <c r="AI116" i="16"/>
  <c r="H18" i="16"/>
  <c r="AT116" i="16"/>
  <c r="N116" i="16"/>
  <c r="H198" i="16"/>
  <c r="V116" i="16"/>
  <c r="AJ116" i="16"/>
  <c r="AA116" i="16"/>
  <c r="AR116" i="16"/>
  <c r="BC94" i="16"/>
  <c r="BC95" i="16"/>
  <c r="BC96" i="16"/>
  <c r="BC98" i="16"/>
  <c r="BC99" i="16"/>
  <c r="BC100" i="16"/>
  <c r="BC109" i="16"/>
  <c r="BD94" i="16"/>
  <c r="BD96" i="16"/>
  <c r="BD98" i="16"/>
  <c r="BD99" i="16"/>
  <c r="BD100" i="16"/>
  <c r="BD109" i="16"/>
  <c r="BE94" i="16"/>
  <c r="BE95" i="16"/>
  <c r="BE96" i="16"/>
  <c r="BE98" i="16"/>
  <c r="BE99" i="16"/>
  <c r="BE100" i="16"/>
  <c r="BE109" i="16"/>
  <c r="BF94" i="16"/>
  <c r="BF95" i="16"/>
  <c r="BF96" i="16"/>
  <c r="BF98" i="16"/>
  <c r="BF99" i="16"/>
  <c r="BF100" i="16"/>
  <c r="BF109" i="16"/>
  <c r="BG94" i="16"/>
  <c r="BG96" i="16"/>
  <c r="BG98" i="16"/>
  <c r="BG99" i="16"/>
  <c r="BG100" i="16"/>
  <c r="BG109" i="16"/>
  <c r="BH94" i="16"/>
  <c r="BH95" i="16"/>
  <c r="BH96" i="16"/>
  <c r="BH98" i="16"/>
  <c r="BH99" i="16"/>
  <c r="BH100" i="16"/>
  <c r="BH109" i="16"/>
  <c r="BI94" i="16"/>
  <c r="BI95" i="16"/>
  <c r="BI96" i="16"/>
  <c r="BI98" i="16"/>
  <c r="BI99" i="16"/>
  <c r="BI100" i="16"/>
  <c r="BI109" i="16"/>
  <c r="BJ94" i="16"/>
  <c r="BJ95" i="16"/>
  <c r="BJ96" i="16"/>
  <c r="BJ98" i="16"/>
  <c r="BJ99" i="16"/>
  <c r="BJ100" i="16"/>
  <c r="BJ109" i="16"/>
  <c r="BK94" i="16"/>
  <c r="BK95" i="16"/>
  <c r="BK96" i="16"/>
  <c r="BK98" i="16"/>
  <c r="BK99" i="16"/>
  <c r="BK100" i="16"/>
  <c r="BK109" i="16"/>
  <c r="BL94" i="16"/>
  <c r="BL95" i="16"/>
  <c r="BL96" i="16"/>
  <c r="BL98" i="16"/>
  <c r="BL99" i="16"/>
  <c r="BL100" i="16"/>
  <c r="BL109" i="16"/>
  <c r="BM94" i="16"/>
  <c r="BM95" i="16"/>
  <c r="BM96" i="16"/>
  <c r="BM98" i="16"/>
  <c r="BM99" i="16"/>
  <c r="BM100" i="16"/>
  <c r="BM109" i="16"/>
  <c r="BN94" i="16"/>
  <c r="BN95" i="16"/>
  <c r="BN96" i="16"/>
  <c r="BN98" i="16"/>
  <c r="BN99" i="16"/>
  <c r="BN100" i="16"/>
  <c r="BN109" i="16"/>
  <c r="BO94" i="16"/>
  <c r="BO95" i="16"/>
  <c r="BO96" i="16"/>
  <c r="BO98" i="16"/>
  <c r="BO99" i="16"/>
  <c r="BO100" i="16"/>
  <c r="BO109" i="16"/>
  <c r="BP94" i="16"/>
  <c r="BP95" i="16"/>
  <c r="BP96" i="16"/>
  <c r="BP98" i="16"/>
  <c r="BP99" i="16"/>
  <c r="BP100" i="16"/>
  <c r="BP109" i="16"/>
  <c r="BQ94" i="16"/>
  <c r="BQ96" i="16"/>
  <c r="BQ98" i="16"/>
  <c r="BQ99" i="16"/>
  <c r="BQ100" i="16"/>
  <c r="BQ109" i="16"/>
  <c r="BR94" i="16"/>
  <c r="BR96" i="16"/>
  <c r="BR98" i="16"/>
  <c r="BR99" i="16"/>
  <c r="BR100" i="16"/>
  <c r="BR109" i="16"/>
  <c r="BS94" i="16"/>
  <c r="BS95" i="16"/>
  <c r="BS96" i="16"/>
  <c r="BS98" i="16"/>
  <c r="BS99" i="16"/>
  <c r="BS100" i="16"/>
  <c r="BS109" i="16"/>
  <c r="BT94" i="16"/>
  <c r="BT95" i="16"/>
  <c r="BT96" i="16"/>
  <c r="BT98" i="16"/>
  <c r="BT99" i="16"/>
  <c r="BT100" i="16"/>
  <c r="BT109" i="16"/>
  <c r="BU94" i="16"/>
  <c r="BU96" i="16"/>
  <c r="BU98" i="16"/>
  <c r="BU99" i="16"/>
  <c r="BU100" i="16"/>
  <c r="BU109" i="16"/>
  <c r="BV94" i="16"/>
  <c r="BV95" i="16"/>
  <c r="BV96" i="16"/>
  <c r="BV98" i="16"/>
  <c r="BV99" i="16"/>
  <c r="BV100" i="16"/>
  <c r="BV109" i="16"/>
  <c r="BW94" i="16"/>
  <c r="BW95" i="16"/>
  <c r="BW96" i="16"/>
  <c r="BW98" i="16"/>
  <c r="BW99" i="16"/>
  <c r="BW100" i="16"/>
  <c r="BW109" i="16"/>
  <c r="BX94" i="16"/>
  <c r="BX95" i="16"/>
  <c r="BX96" i="16"/>
  <c r="BX98" i="16"/>
  <c r="BX99" i="16"/>
  <c r="BX100" i="16"/>
  <c r="BX109" i="16"/>
  <c r="BY94" i="16"/>
  <c r="BY96" i="16"/>
  <c r="BY98" i="16"/>
  <c r="BY99" i="16"/>
  <c r="BY100" i="16"/>
  <c r="BY109" i="16"/>
  <c r="BZ94" i="16"/>
  <c r="BZ95" i="16"/>
  <c r="BZ96" i="16"/>
  <c r="BZ98" i="16"/>
  <c r="BZ99" i="16"/>
  <c r="BZ100" i="16"/>
  <c r="BZ109" i="16"/>
  <c r="CA94" i="16"/>
  <c r="CA95" i="16"/>
  <c r="CA96" i="16"/>
  <c r="CA98" i="16"/>
  <c r="CA99" i="16"/>
  <c r="CA100" i="16"/>
  <c r="CA109" i="16"/>
  <c r="CB94" i="16"/>
  <c r="CB95" i="16"/>
  <c r="CB96" i="16"/>
  <c r="CB98" i="16"/>
  <c r="CB99" i="16"/>
  <c r="CB100" i="16"/>
  <c r="CB109" i="16"/>
  <c r="CC94" i="16"/>
  <c r="CC96" i="16"/>
  <c r="CC98" i="16"/>
  <c r="CC99" i="16"/>
  <c r="CC100" i="16"/>
  <c r="CC109" i="16"/>
  <c r="CD44" i="16"/>
  <c r="CD94" i="16"/>
  <c r="CD95" i="16"/>
  <c r="CD96" i="16"/>
  <c r="CD47" i="16"/>
  <c r="CD98" i="16"/>
  <c r="CD100" i="16"/>
  <c r="CD109" i="16"/>
  <c r="C109" i="16"/>
  <c r="BC116" i="16"/>
  <c r="AD116" i="16"/>
  <c r="AW116" i="16"/>
  <c r="G23" i="16"/>
  <c r="I198" i="16"/>
  <c r="J189" i="16"/>
  <c r="E112" i="16"/>
  <c r="E127" i="16"/>
  <c r="F112" i="16"/>
  <c r="F127" i="16"/>
  <c r="G112" i="16"/>
  <c r="G127" i="16"/>
  <c r="H112" i="16"/>
  <c r="H127" i="16"/>
  <c r="I112" i="16"/>
  <c r="I127" i="16"/>
  <c r="J111" i="16"/>
  <c r="J112" i="16"/>
  <c r="J127" i="16"/>
  <c r="K111" i="16"/>
  <c r="K112" i="16"/>
  <c r="K127" i="16"/>
  <c r="L111" i="16"/>
  <c r="L112" i="16"/>
  <c r="L127" i="16"/>
  <c r="M111" i="16"/>
  <c r="M112" i="16"/>
  <c r="M127" i="16"/>
  <c r="N111" i="16"/>
  <c r="N112" i="16"/>
  <c r="N127" i="16"/>
  <c r="O111" i="16"/>
  <c r="O112" i="16"/>
  <c r="O127" i="16"/>
  <c r="P111" i="16"/>
  <c r="P112" i="16"/>
  <c r="P127" i="16"/>
  <c r="Q111" i="16"/>
  <c r="Q112" i="16"/>
  <c r="Q127" i="16"/>
  <c r="R111" i="16"/>
  <c r="R112" i="16"/>
  <c r="R127" i="16"/>
  <c r="S111" i="16"/>
  <c r="S112" i="16"/>
  <c r="S127" i="16"/>
  <c r="T111" i="16"/>
  <c r="T112" i="16"/>
  <c r="T127" i="16"/>
  <c r="U111" i="16"/>
  <c r="U112" i="16"/>
  <c r="U127" i="16"/>
  <c r="V111" i="16"/>
  <c r="V112" i="16"/>
  <c r="V127" i="16"/>
  <c r="W111" i="16"/>
  <c r="W112" i="16"/>
  <c r="W127" i="16"/>
  <c r="X111" i="16"/>
  <c r="X112" i="16"/>
  <c r="X127" i="16"/>
  <c r="Y111" i="16"/>
  <c r="Y112" i="16"/>
  <c r="Y127" i="16"/>
  <c r="Z111" i="16"/>
  <c r="Z112" i="16"/>
  <c r="Z127" i="16"/>
  <c r="AA111" i="16"/>
  <c r="AA112" i="16"/>
  <c r="AA127" i="16"/>
  <c r="AB111" i="16"/>
  <c r="AB112" i="16"/>
  <c r="AB127" i="16"/>
  <c r="AC111" i="16"/>
  <c r="AC112" i="16"/>
  <c r="AC127" i="16"/>
  <c r="AD111" i="16"/>
  <c r="AD112" i="16"/>
  <c r="AD127" i="16"/>
  <c r="AE111" i="16"/>
  <c r="AE112" i="16"/>
  <c r="AE127" i="16"/>
  <c r="AF111" i="16"/>
  <c r="AF112" i="16"/>
  <c r="AF127" i="16"/>
  <c r="AG111" i="16"/>
  <c r="AG112" i="16"/>
  <c r="AG127" i="16"/>
  <c r="AH111" i="16"/>
  <c r="AH112" i="16"/>
  <c r="AH127" i="16"/>
  <c r="AI111" i="16"/>
  <c r="AI112" i="16"/>
  <c r="AI127" i="16"/>
  <c r="AJ111" i="16"/>
  <c r="AJ112" i="16"/>
  <c r="AJ127" i="16"/>
  <c r="AK111" i="16"/>
  <c r="AK112" i="16"/>
  <c r="AK127" i="16"/>
  <c r="AL111" i="16"/>
  <c r="AL112" i="16"/>
  <c r="AL127" i="16"/>
  <c r="AM111" i="16"/>
  <c r="AM112" i="16"/>
  <c r="AM127" i="16"/>
  <c r="AN111" i="16"/>
  <c r="AN112" i="16"/>
  <c r="AN127" i="16"/>
  <c r="AO111" i="16"/>
  <c r="AO112" i="16"/>
  <c r="AO127" i="16"/>
  <c r="AP111" i="16"/>
  <c r="AP112" i="16"/>
  <c r="AP127" i="16"/>
  <c r="AQ111" i="16"/>
  <c r="AQ112" i="16"/>
  <c r="AQ127" i="16"/>
  <c r="AR111" i="16"/>
  <c r="AR112" i="16"/>
  <c r="AR127" i="16"/>
  <c r="AS111" i="16"/>
  <c r="AS112" i="16"/>
  <c r="AS127" i="16"/>
  <c r="AT111" i="16"/>
  <c r="AT112" i="16"/>
  <c r="AT127" i="16"/>
  <c r="AU111" i="16"/>
  <c r="AU112" i="16"/>
  <c r="AU127" i="16"/>
  <c r="AV111" i="16"/>
  <c r="AV112" i="16"/>
  <c r="AV127" i="16"/>
  <c r="AW111" i="16"/>
  <c r="AW112" i="16"/>
  <c r="AW127" i="16"/>
  <c r="AX111" i="16"/>
  <c r="AX112" i="16"/>
  <c r="AX127" i="16"/>
  <c r="AY111" i="16"/>
  <c r="AY112" i="16"/>
  <c r="AY127" i="16"/>
  <c r="AZ111" i="16"/>
  <c r="AZ112" i="16"/>
  <c r="AZ127" i="16"/>
  <c r="BA111" i="16"/>
  <c r="BA112" i="16"/>
  <c r="BA127" i="16"/>
  <c r="BB111" i="16"/>
  <c r="BB112" i="16"/>
  <c r="BB127" i="16"/>
  <c r="BC111" i="16"/>
  <c r="BC112" i="16"/>
  <c r="BC127" i="16"/>
  <c r="BD111" i="16"/>
  <c r="BD112" i="16"/>
  <c r="BD127" i="16"/>
  <c r="BE111" i="16"/>
  <c r="BE112" i="16"/>
  <c r="BE127" i="16"/>
  <c r="BF111" i="16"/>
  <c r="BF112" i="16"/>
  <c r="BF127" i="16"/>
  <c r="BG111" i="16"/>
  <c r="BG112" i="16"/>
  <c r="BG127" i="16"/>
  <c r="BH111" i="16"/>
  <c r="BH112" i="16"/>
  <c r="BH127" i="16"/>
  <c r="BI111" i="16"/>
  <c r="BI112" i="16"/>
  <c r="BI127" i="16"/>
  <c r="BJ111" i="16"/>
  <c r="BJ112" i="16"/>
  <c r="BJ127" i="16"/>
  <c r="BK111" i="16"/>
  <c r="BK112" i="16"/>
  <c r="BK127" i="16"/>
  <c r="BL111" i="16"/>
  <c r="BL112" i="16"/>
  <c r="BL127" i="16"/>
  <c r="BM111" i="16"/>
  <c r="BM112" i="16"/>
  <c r="BM127" i="16"/>
  <c r="BN111" i="16"/>
  <c r="BN112" i="16"/>
  <c r="BN127" i="16"/>
  <c r="BO111" i="16"/>
  <c r="BO112" i="16"/>
  <c r="BO127" i="16"/>
  <c r="BP111" i="16"/>
  <c r="BP112" i="16"/>
  <c r="BP127" i="16"/>
  <c r="BQ111" i="16"/>
  <c r="BQ112" i="16"/>
  <c r="BQ127" i="16"/>
  <c r="BR111" i="16"/>
  <c r="BR112" i="16"/>
  <c r="BR127" i="16"/>
  <c r="BS111" i="16"/>
  <c r="BS112" i="16"/>
  <c r="BS127" i="16"/>
  <c r="BT111" i="16"/>
  <c r="BT112" i="16"/>
  <c r="BT127" i="16"/>
  <c r="BU111" i="16"/>
  <c r="BU112" i="16"/>
  <c r="BU127" i="16"/>
  <c r="BV111" i="16"/>
  <c r="BV112" i="16"/>
  <c r="BV127" i="16"/>
  <c r="BW111" i="16"/>
  <c r="BW112" i="16"/>
  <c r="BW127" i="16"/>
  <c r="BX111" i="16"/>
  <c r="BX112" i="16"/>
  <c r="BX127" i="16"/>
  <c r="BY111" i="16"/>
  <c r="BY112" i="16"/>
  <c r="BY127" i="16"/>
  <c r="BZ111" i="16"/>
  <c r="BZ112" i="16"/>
  <c r="BZ127" i="16"/>
  <c r="CA111" i="16"/>
  <c r="CA112" i="16"/>
  <c r="CA127" i="16"/>
  <c r="CB111" i="16"/>
  <c r="CB112" i="16"/>
  <c r="CB127" i="16"/>
  <c r="CC111" i="16"/>
  <c r="CC112" i="16"/>
  <c r="CC127" i="16"/>
  <c r="CD111" i="16"/>
  <c r="CD112" i="16"/>
  <c r="CD127" i="16"/>
  <c r="C127" i="16"/>
  <c r="I18" i="16"/>
  <c r="H23" i="16"/>
  <c r="K17" i="16"/>
  <c r="E6" i="18"/>
  <c r="K189" i="16"/>
  <c r="J18" i="16"/>
  <c r="J198" i="16"/>
  <c r="F6" i="18"/>
  <c r="L17" i="16"/>
  <c r="I20" i="9"/>
  <c r="H6" i="18"/>
  <c r="K18" i="16"/>
  <c r="L189" i="16"/>
  <c r="G6" i="18"/>
  <c r="K198" i="16"/>
  <c r="M12" i="16"/>
  <c r="M17" i="16"/>
  <c r="N17" i="16"/>
  <c r="K23" i="16"/>
  <c r="L198" i="16"/>
  <c r="L18" i="16"/>
  <c r="I6" i="18"/>
  <c r="I6" i="14"/>
  <c r="J5" i="14"/>
  <c r="J26" i="14"/>
  <c r="M189" i="16"/>
  <c r="M18" i="16"/>
  <c r="J6" i="18"/>
  <c r="M198" i="16"/>
  <c r="L23" i="16"/>
  <c r="O17" i="16"/>
  <c r="N189" i="16"/>
  <c r="N198" i="16"/>
  <c r="I12" i="8"/>
  <c r="J22" i="14"/>
  <c r="P17" i="16"/>
  <c r="N18" i="16"/>
  <c r="O189" i="16"/>
  <c r="P12" i="16"/>
  <c r="K6" i="18"/>
  <c r="J12" i="8"/>
  <c r="K22" i="14"/>
  <c r="Q17" i="16"/>
  <c r="O18" i="16"/>
  <c r="L6" i="18"/>
  <c r="P189" i="16"/>
  <c r="J20" i="9"/>
  <c r="O198" i="16"/>
  <c r="R17" i="16"/>
  <c r="K20" i="9"/>
  <c r="K12" i="8"/>
  <c r="L22" i="14"/>
  <c r="Q189" i="16"/>
  <c r="P198" i="16"/>
  <c r="R12" i="16"/>
  <c r="M6" i="18"/>
  <c r="P18" i="16"/>
  <c r="O23" i="16"/>
  <c r="Q18" i="16"/>
  <c r="R189" i="16"/>
  <c r="L20" i="9"/>
  <c r="N6" i="18"/>
  <c r="L12" i="8"/>
  <c r="M22" i="14"/>
  <c r="S17" i="16"/>
  <c r="Q198" i="16"/>
  <c r="S189" i="16"/>
  <c r="M20" i="9"/>
  <c r="R18" i="16"/>
  <c r="M12" i="8"/>
  <c r="N22" i="14"/>
  <c r="T17" i="16"/>
  <c r="Q23" i="16"/>
  <c r="R198" i="16"/>
  <c r="O6" i="18"/>
  <c r="N12" i="8"/>
  <c r="O22" i="14"/>
  <c r="S18" i="16"/>
  <c r="T189" i="16"/>
  <c r="N20" i="9"/>
  <c r="R23" i="16"/>
  <c r="P6" i="18"/>
  <c r="U17" i="16"/>
  <c r="S198" i="16"/>
  <c r="T18" i="16"/>
  <c r="S23" i="16"/>
  <c r="T198" i="16"/>
  <c r="O12" i="8"/>
  <c r="P22" i="14"/>
  <c r="V17" i="16"/>
  <c r="O20" i="9"/>
  <c r="Q6" i="18"/>
  <c r="U189" i="16"/>
  <c r="U18" i="16"/>
  <c r="U198" i="16"/>
  <c r="V189" i="16"/>
  <c r="W17" i="16"/>
  <c r="P12" i="8"/>
  <c r="Q22" i="14"/>
  <c r="P20" i="9"/>
  <c r="R6" i="18"/>
  <c r="Q12" i="8"/>
  <c r="R22" i="14"/>
  <c r="W189" i="16"/>
  <c r="X17" i="16"/>
  <c r="S6" i="18"/>
  <c r="V18" i="16"/>
  <c r="U23" i="16"/>
  <c r="Q20" i="9"/>
  <c r="V198" i="16"/>
  <c r="Y17" i="16"/>
  <c r="R12" i="8"/>
  <c r="S22" i="14"/>
  <c r="V23" i="16"/>
  <c r="T6" i="18"/>
  <c r="R20" i="9"/>
  <c r="Y12" i="16"/>
  <c r="W18" i="16"/>
  <c r="W198" i="16"/>
  <c r="X189" i="16"/>
  <c r="Y189" i="16"/>
  <c r="Z12" i="16"/>
  <c r="Z17" i="16"/>
  <c r="S12" i="8"/>
  <c r="T22" i="14"/>
  <c r="X18" i="16"/>
  <c r="X198" i="16"/>
  <c r="S20" i="9"/>
  <c r="U6" i="18"/>
  <c r="Y198" i="16"/>
  <c r="Y18" i="16"/>
  <c r="X23" i="16"/>
  <c r="AA17" i="16"/>
  <c r="T12" i="8"/>
  <c r="U22" i="14"/>
  <c r="V6" i="18"/>
  <c r="Z189" i="16"/>
  <c r="T20" i="9"/>
  <c r="Z18" i="16"/>
  <c r="AB17" i="16"/>
  <c r="U20" i="9"/>
  <c r="AA189" i="16"/>
  <c r="U12" i="8"/>
  <c r="V22" i="14"/>
  <c r="Z198" i="16"/>
  <c r="W6" i="18"/>
  <c r="AB12" i="16"/>
  <c r="V12" i="8"/>
  <c r="W22" i="14"/>
  <c r="Z23" i="16"/>
  <c r="AA198" i="16"/>
  <c r="X6" i="18"/>
  <c r="V20" i="9"/>
  <c r="AB189" i="16"/>
  <c r="AC17" i="16"/>
  <c r="AA18" i="16"/>
  <c r="Y6" i="18"/>
  <c r="W20" i="9"/>
  <c r="AC189" i="16"/>
  <c r="AD17" i="16"/>
  <c r="W12" i="8"/>
  <c r="X22" i="14"/>
  <c r="AB18" i="16"/>
  <c r="AA23" i="16"/>
  <c r="AB198" i="16"/>
  <c r="X12" i="8"/>
  <c r="Y22" i="14"/>
  <c r="AC18" i="16"/>
  <c r="AC198" i="16"/>
  <c r="AD189" i="16"/>
  <c r="Z6" i="18"/>
  <c r="AE17" i="16"/>
  <c r="X20" i="9"/>
  <c r="AA6" i="18"/>
  <c r="Y20" i="9"/>
  <c r="AE189" i="16"/>
  <c r="Y12" i="8"/>
  <c r="Z22" i="14"/>
  <c r="AD198" i="16"/>
  <c r="AF17" i="16"/>
  <c r="E17" i="16"/>
  <c r="D17" i="16"/>
  <c r="AD18" i="16"/>
  <c r="AC23" i="16"/>
  <c r="Z12" i="8"/>
  <c r="AA22" i="14"/>
  <c r="AF189" i="16"/>
  <c r="AG12" i="16"/>
  <c r="AE18" i="16"/>
  <c r="Z20" i="9"/>
  <c r="AG17" i="16"/>
  <c r="AE198" i="16"/>
  <c r="AB6" i="18"/>
  <c r="AD23" i="16"/>
  <c r="AC6" i="18"/>
  <c r="AA20" i="9"/>
  <c r="AG189" i="16"/>
  <c r="AF198" i="16"/>
  <c r="AF13" i="16"/>
  <c r="AA12" i="8"/>
  <c r="AB22" i="14"/>
  <c r="AH17" i="16"/>
  <c r="AF18" i="16"/>
  <c r="E18" i="16"/>
  <c r="D18" i="16"/>
  <c r="AI17" i="16"/>
  <c r="AB12" i="8"/>
  <c r="AC22" i="14"/>
  <c r="AB20" i="9"/>
  <c r="AG198" i="16"/>
  <c r="AG18" i="16"/>
  <c r="AD6" i="18"/>
  <c r="AH189" i="16"/>
  <c r="AF23" i="16"/>
  <c r="AH198" i="16"/>
  <c r="AC20" i="9"/>
  <c r="AI189" i="16"/>
  <c r="AJ17" i="16"/>
  <c r="AG23" i="16"/>
  <c r="AE6" i="18"/>
  <c r="AH18" i="16"/>
  <c r="AC12" i="8"/>
  <c r="AD22" i="14"/>
  <c r="AD12" i="8"/>
  <c r="AE22" i="14"/>
  <c r="AI18" i="16"/>
  <c r="AH23" i="16"/>
  <c r="AK12" i="16"/>
  <c r="AD20" i="9"/>
  <c r="AI198" i="16"/>
  <c r="AJ189" i="16"/>
  <c r="AK17" i="16"/>
  <c r="AF6" i="18"/>
  <c r="AE20" i="9"/>
  <c r="AJ18" i="16"/>
  <c r="AE12" i="8"/>
  <c r="AF22" i="14"/>
  <c r="AK189" i="16"/>
  <c r="AJ198" i="16"/>
  <c r="AG6" i="18"/>
  <c r="AL17" i="16"/>
  <c r="AH6" i="18"/>
  <c r="AF20" i="9"/>
  <c r="AK18" i="16"/>
  <c r="AJ23" i="16"/>
  <c r="AF12" i="8"/>
  <c r="AG22" i="14"/>
  <c r="AL189" i="16"/>
  <c r="AM17" i="16"/>
  <c r="AK198" i="16"/>
  <c r="AG12" i="8"/>
  <c r="AH22" i="14"/>
  <c r="AN17" i="16"/>
  <c r="AG20" i="9"/>
  <c r="AM189" i="16"/>
  <c r="AN12" i="16"/>
  <c r="AL198" i="16"/>
  <c r="AL18" i="16"/>
  <c r="AI6" i="18"/>
  <c r="AK23" i="16"/>
  <c r="AH20" i="9"/>
  <c r="AH12" i="8"/>
  <c r="AI22" i="14"/>
  <c r="AM198" i="16"/>
  <c r="AJ6" i="18"/>
  <c r="AM18" i="16"/>
  <c r="AO17" i="16"/>
  <c r="AN189" i="16"/>
  <c r="AI12" i="8"/>
  <c r="AJ22" i="14"/>
  <c r="AN198" i="16"/>
  <c r="AK6" i="18"/>
  <c r="AN13" i="16"/>
  <c r="AI20" i="9"/>
  <c r="AP17" i="16"/>
  <c r="AO189" i="16"/>
  <c r="AN18" i="16"/>
  <c r="AP189" i="16"/>
  <c r="AQ17" i="16"/>
  <c r="AJ20" i="9"/>
  <c r="AJ12" i="8"/>
  <c r="AK22" i="14"/>
  <c r="AO18" i="16"/>
  <c r="AO198" i="16"/>
  <c r="AL6" i="18"/>
  <c r="AK12" i="8"/>
  <c r="AL22" i="14"/>
  <c r="AK20" i="9"/>
  <c r="AQ189" i="16"/>
  <c r="AP198" i="16"/>
  <c r="AR17" i="16"/>
  <c r="AM6" i="18"/>
  <c r="AO23" i="16"/>
  <c r="AP18" i="16"/>
  <c r="AL12" i="8"/>
  <c r="AM22" i="14"/>
  <c r="AQ198" i="16"/>
  <c r="AS17" i="16"/>
  <c r="AL20" i="9"/>
  <c r="AR189" i="16"/>
  <c r="AN6" i="18"/>
  <c r="AQ18" i="16"/>
  <c r="AT17" i="16"/>
  <c r="AM20" i="9"/>
  <c r="AM12" i="8"/>
  <c r="AN22" i="14"/>
  <c r="AO6" i="18"/>
  <c r="AS189" i="16"/>
  <c r="AR198" i="16"/>
  <c r="AR18" i="16"/>
  <c r="AN12" i="8"/>
  <c r="AO22" i="14"/>
  <c r="AN20" i="9"/>
  <c r="AS18" i="16"/>
  <c r="AT189" i="16"/>
  <c r="AU17" i="16"/>
  <c r="AP6" i="18"/>
  <c r="AS198" i="16"/>
  <c r="AR23" i="16"/>
  <c r="AV17" i="16"/>
  <c r="AT198" i="16"/>
  <c r="AO20" i="9"/>
  <c r="AQ6" i="18"/>
  <c r="AO12" i="8"/>
  <c r="AP22" i="14"/>
  <c r="AS23" i="16"/>
  <c r="AT18" i="16"/>
  <c r="AU189" i="16"/>
  <c r="AV189" i="16"/>
  <c r="AU18" i="16"/>
  <c r="AR6" i="18"/>
  <c r="AP20" i="9"/>
  <c r="AW17" i="16"/>
  <c r="AT23" i="16"/>
  <c r="AP12" i="8"/>
  <c r="AQ22" i="14"/>
  <c r="AU198" i="16"/>
  <c r="AQ20" i="9"/>
  <c r="AV198" i="16"/>
  <c r="AV18" i="16"/>
  <c r="AW189" i="16"/>
  <c r="AS6" i="18"/>
  <c r="AQ12" i="8"/>
  <c r="AR22" i="14"/>
  <c r="AU23" i="16"/>
  <c r="AX17" i="16"/>
  <c r="AY17" i="16"/>
  <c r="AR12" i="8"/>
  <c r="AS22" i="14"/>
  <c r="AR20" i="9"/>
  <c r="AW18" i="16"/>
  <c r="AW198" i="16"/>
  <c r="AX189" i="16"/>
  <c r="AT6" i="18"/>
  <c r="AZ17" i="16"/>
  <c r="AS12" i="8"/>
  <c r="AT22" i="14"/>
  <c r="AX198" i="16"/>
  <c r="AU6" i="18"/>
  <c r="AS20" i="9"/>
  <c r="AX18" i="16"/>
  <c r="AY189" i="16"/>
  <c r="AT12" i="8"/>
  <c r="AU22" i="14"/>
  <c r="AT20" i="9"/>
  <c r="AY198" i="16"/>
  <c r="BA17" i="16"/>
  <c r="AY18" i="16"/>
  <c r="AX23" i="16"/>
  <c r="AZ189" i="16"/>
  <c r="AV6" i="18"/>
  <c r="BB17" i="16"/>
  <c r="AU20" i="9"/>
  <c r="AW6" i="18"/>
  <c r="AZ18" i="16"/>
  <c r="AZ198" i="16"/>
  <c r="BA189" i="16"/>
  <c r="AU12" i="8"/>
  <c r="AV22" i="14"/>
  <c r="BB189" i="16"/>
  <c r="BA198" i="16"/>
  <c r="BC17" i="16"/>
  <c r="BA18" i="16"/>
  <c r="AX6" i="18"/>
  <c r="AV20" i="9"/>
  <c r="AV12" i="8"/>
  <c r="AW22" i="14"/>
  <c r="AZ23" i="16"/>
  <c r="AY6" i="18"/>
  <c r="BC189" i="16"/>
  <c r="AW20" i="9"/>
  <c r="BB18" i="16"/>
  <c r="BB198" i="16"/>
  <c r="BD17" i="16"/>
  <c r="AW12" i="8"/>
  <c r="AX22" i="14"/>
  <c r="BA23" i="16"/>
  <c r="AZ6" i="18"/>
  <c r="AX20" i="9"/>
  <c r="AX12" i="8"/>
  <c r="AY22" i="14"/>
  <c r="BD189" i="16"/>
  <c r="BE17" i="16"/>
  <c r="BC18" i="16"/>
  <c r="BB23" i="16"/>
  <c r="BC198" i="16"/>
  <c r="AY20" i="9"/>
  <c r="AY12" i="8"/>
  <c r="AZ22" i="14"/>
  <c r="BD18" i="16"/>
  <c r="BC23" i="16"/>
  <c r="BE189" i="16"/>
  <c r="BD198" i="16"/>
  <c r="BF17" i="16"/>
  <c r="BA6" i="18"/>
  <c r="AZ12" i="8"/>
  <c r="BA22" i="14"/>
  <c r="AZ20" i="9"/>
  <c r="BG17" i="16"/>
  <c r="BE18" i="16"/>
  <c r="BB6" i="18"/>
  <c r="BF189" i="16"/>
  <c r="BE198" i="16"/>
  <c r="BC6" i="18"/>
  <c r="BF18" i="16"/>
  <c r="BE23" i="16"/>
  <c r="BA20" i="9"/>
  <c r="BA12" i="8"/>
  <c r="BB22" i="14"/>
  <c r="BG189" i="16"/>
  <c r="BF198" i="16"/>
  <c r="BH17" i="16"/>
  <c r="BB12" i="8"/>
  <c r="BC22" i="14"/>
  <c r="BI17" i="16"/>
  <c r="BG18" i="16"/>
  <c r="BD6" i="18"/>
  <c r="BH189" i="16"/>
  <c r="BB20" i="9"/>
  <c r="BG198" i="16"/>
  <c r="BH18" i="16"/>
  <c r="BE6" i="18"/>
  <c r="BJ17" i="16"/>
  <c r="BH198" i="16"/>
  <c r="BC20" i="9"/>
  <c r="BC12" i="8"/>
  <c r="BD22" i="14"/>
  <c r="BI189" i="16"/>
  <c r="BF6" i="18"/>
  <c r="BD20" i="9"/>
  <c r="BD12" i="8"/>
  <c r="BE22" i="14"/>
  <c r="BJ189" i="16"/>
  <c r="BI18" i="16"/>
  <c r="BI198" i="16"/>
  <c r="BK17" i="16"/>
  <c r="BK189" i="16"/>
  <c r="BG6" i="18"/>
  <c r="BL12" i="16"/>
  <c r="BJ198" i="16"/>
  <c r="BE20" i="9"/>
  <c r="BE12" i="8"/>
  <c r="BF22" i="14"/>
  <c r="BL17" i="16"/>
  <c r="BJ18" i="16"/>
  <c r="BL189" i="16"/>
  <c r="BJ23" i="16"/>
  <c r="BF12" i="8"/>
  <c r="BG22" i="14"/>
  <c r="BH6" i="18"/>
  <c r="BM17" i="16"/>
  <c r="BF20" i="9"/>
  <c r="BK198" i="16"/>
  <c r="BK18" i="16"/>
  <c r="BG20" i="9"/>
  <c r="BN12" i="16"/>
  <c r="BL198" i="16"/>
  <c r="BN17" i="16"/>
  <c r="BG12" i="8"/>
  <c r="BH22" i="14"/>
  <c r="BI6" i="18"/>
  <c r="BL18" i="16"/>
  <c r="BM189" i="16"/>
  <c r="BL23" i="16"/>
  <c r="BM198" i="16"/>
  <c r="BN189" i="16"/>
  <c r="BH12" i="8"/>
  <c r="BI22" i="14"/>
  <c r="BJ6" i="18"/>
  <c r="BH20" i="9"/>
  <c r="BO17" i="16"/>
  <c r="BM18" i="16"/>
  <c r="BP17" i="16"/>
  <c r="BK6" i="18"/>
  <c r="BN18" i="16"/>
  <c r="BI20" i="9"/>
  <c r="BI12" i="8"/>
  <c r="BJ22" i="14"/>
  <c r="BO189" i="16"/>
  <c r="BM23" i="16"/>
  <c r="BN198" i="16"/>
  <c r="BL6" i="18"/>
  <c r="BO18" i="16"/>
  <c r="BJ20" i="9"/>
  <c r="BJ12" i="8"/>
  <c r="BK22" i="14"/>
  <c r="BQ17" i="16"/>
  <c r="BO198" i="16"/>
  <c r="BP189" i="16"/>
  <c r="BN23" i="16"/>
  <c r="BK12" i="8"/>
  <c r="BL22" i="14"/>
  <c r="BP18" i="16"/>
  <c r="BP198" i="16"/>
  <c r="BM6" i="18"/>
  <c r="BR17" i="16"/>
  <c r="BO23" i="16"/>
  <c r="BQ189" i="16"/>
  <c r="BK20" i="9"/>
  <c r="BL20" i="9"/>
  <c r="BL12" i="8"/>
  <c r="BM22" i="14"/>
  <c r="BP23" i="16"/>
  <c r="BS17" i="16"/>
  <c r="BN6" i="18"/>
  <c r="BQ18" i="16"/>
  <c r="BQ198" i="16"/>
  <c r="BR189" i="16"/>
  <c r="BO6" i="18"/>
  <c r="BR198" i="16"/>
  <c r="BM12" i="8"/>
  <c r="BN22" i="14"/>
  <c r="BT17" i="16"/>
  <c r="BM20" i="9"/>
  <c r="BS189" i="16"/>
  <c r="BR18" i="16"/>
  <c r="BP6" i="18"/>
  <c r="BN20" i="9"/>
  <c r="BN12" i="8"/>
  <c r="BO22" i="14"/>
  <c r="BS198" i="16"/>
  <c r="BT189" i="16"/>
  <c r="BS18" i="16"/>
  <c r="BU17" i="16"/>
  <c r="BU189" i="16"/>
  <c r="BQ6" i="18"/>
  <c r="BO20" i="9"/>
  <c r="BV17" i="16"/>
  <c r="BO12" i="8"/>
  <c r="BP22" i="14"/>
  <c r="BT198" i="16"/>
  <c r="BT18" i="16"/>
  <c r="BP20" i="9"/>
  <c r="BP12" i="8"/>
  <c r="BQ22" i="14"/>
  <c r="BU198" i="16"/>
  <c r="BR6" i="18"/>
  <c r="BV189" i="16"/>
  <c r="BW17" i="16"/>
  <c r="BT23" i="16"/>
  <c r="BU18" i="16"/>
  <c r="BQ12" i="8"/>
  <c r="BR22" i="14"/>
  <c r="BS6" i="18"/>
  <c r="BX17" i="16"/>
  <c r="BV198" i="16"/>
  <c r="BV18" i="16"/>
  <c r="BQ20" i="9"/>
  <c r="BX12" i="16"/>
  <c r="BW189" i="16"/>
  <c r="BW198" i="16"/>
  <c r="BR20" i="9"/>
  <c r="BR12" i="8"/>
  <c r="BS22" i="14"/>
  <c r="BY17" i="16"/>
  <c r="BX189" i="16"/>
  <c r="BT6" i="18"/>
  <c r="BW18" i="16"/>
  <c r="BV23" i="16"/>
  <c r="BS20" i="9"/>
  <c r="BU6" i="18"/>
  <c r="BX18" i="16"/>
  <c r="BZ17" i="16"/>
  <c r="BS12" i="8"/>
  <c r="BT22" i="14"/>
  <c r="BY189" i="16"/>
  <c r="BX198" i="16"/>
  <c r="BT20" i="9"/>
  <c r="BY198" i="16"/>
  <c r="BV6" i="18"/>
  <c r="CA17" i="16"/>
  <c r="BY18" i="16"/>
  <c r="BZ189" i="16"/>
  <c r="BX23" i="16"/>
  <c r="BT12" i="8"/>
  <c r="BU22" i="14"/>
  <c r="BZ198" i="16"/>
  <c r="BZ18" i="16"/>
  <c r="BY23" i="16"/>
  <c r="BU12" i="8"/>
  <c r="BV22" i="14"/>
  <c r="BW6" i="18"/>
  <c r="BU20" i="9"/>
  <c r="CA189" i="16"/>
  <c r="CB17" i="16"/>
  <c r="BX6" i="18"/>
  <c r="CA198" i="16"/>
  <c r="BV12" i="8"/>
  <c r="BW22" i="14"/>
  <c r="CB189" i="16"/>
  <c r="CA18" i="16"/>
  <c r="BZ23" i="16"/>
  <c r="CC17" i="16"/>
  <c r="BV20" i="9"/>
  <c r="CB18" i="16"/>
  <c r="CC189" i="16"/>
  <c r="BW20" i="9"/>
  <c r="CA23" i="16"/>
  <c r="CD12" i="16"/>
  <c r="BY6" i="18"/>
  <c r="CD17" i="16"/>
  <c r="BW12" i="8"/>
  <c r="BX22" i="14"/>
  <c r="CB198" i="16"/>
  <c r="BZ6" i="18"/>
  <c r="BX12" i="8"/>
  <c r="BY22" i="14"/>
  <c r="BX20" i="9"/>
  <c r="CC198" i="16"/>
  <c r="CC18" i="16"/>
  <c r="CD189" i="16"/>
  <c r="BY20" i="9"/>
  <c r="CB20" i="8"/>
  <c r="CD18" i="16"/>
  <c r="CD13" i="16"/>
  <c r="BY12" i="8"/>
  <c r="BZ22" i="14"/>
  <c r="CA6" i="18"/>
  <c r="CC23" i="16"/>
  <c r="BZ20" i="9"/>
  <c r="CB7" i="8"/>
  <c r="BZ12" i="8"/>
  <c r="CA22" i="14"/>
  <c r="CB6" i="18"/>
  <c r="CA20" i="9"/>
  <c r="CA12" i="8"/>
  <c r="CB22" i="14"/>
  <c r="CB20" i="9"/>
  <c r="CD66" i="16"/>
  <c r="CD75" i="16"/>
  <c r="CD84" i="16"/>
  <c r="CB15" i="8"/>
  <c r="CB6" i="8"/>
  <c r="CB9" i="8"/>
  <c r="CB12" i="8"/>
  <c r="CC22" i="14"/>
  <c r="CU89" i="2"/>
  <c r="DU89" i="2"/>
  <c r="DV89" i="2"/>
  <c r="EA89" i="2"/>
  <c r="DT89" i="2"/>
  <c r="EU89" i="2"/>
  <c r="EV89" i="2"/>
  <c r="EP89" i="2"/>
  <c r="DP89" i="2"/>
  <c r="CN89" i="2"/>
  <c r="CR89" i="2"/>
  <c r="DY89" i="2"/>
  <c r="DZ89" i="2"/>
  <c r="DX89" i="2"/>
  <c r="EY89" i="2"/>
  <c r="EZ89" i="2"/>
  <c r="ET89" i="2"/>
  <c r="ER89" i="2"/>
  <c r="EL89" i="2"/>
  <c r="CP89" i="2"/>
  <c r="CS89" i="2"/>
  <c r="CT89" i="2"/>
  <c r="EE89" i="2"/>
  <c r="ED89" i="2"/>
  <c r="EK89" i="2"/>
  <c r="EX89" i="2"/>
  <c r="DR89" i="2"/>
  <c r="CW89" i="2"/>
  <c r="CQ89" i="2"/>
  <c r="DG89" i="2"/>
  <c r="EF89" i="2"/>
  <c r="EB89" i="2"/>
  <c r="EO89" i="2"/>
  <c r="FB89" i="2"/>
  <c r="DW89" i="2"/>
  <c r="DA89" i="2"/>
  <c r="DK89" i="2"/>
  <c r="EG89" i="2"/>
  <c r="EC89" i="2"/>
  <c r="ES89" i="2"/>
  <c r="EH89" i="2"/>
  <c r="EQ89" i="2"/>
  <c r="DI89" i="2"/>
  <c r="DJ89" i="2"/>
  <c r="DO89" i="2"/>
  <c r="DH89" i="2"/>
  <c r="EI89" i="2"/>
  <c r="EJ89" i="2"/>
  <c r="EW89" i="2"/>
  <c r="DQ89" i="2"/>
  <c r="CO89" i="2"/>
  <c r="DM89" i="2"/>
  <c r="DN89" i="2"/>
  <c r="DS89" i="2"/>
  <c r="DL89" i="2"/>
  <c r="EM89" i="2"/>
  <c r="EN89" i="2"/>
  <c r="FA89" i="2"/>
  <c r="CM89" i="2"/>
  <c r="CQ82" i="2"/>
  <c r="DA82" i="2"/>
  <c r="DG82" i="2"/>
  <c r="EM82" i="2"/>
  <c r="EN82" i="2"/>
  <c r="EO82" i="2"/>
  <c r="FB82" i="2"/>
  <c r="EH82" i="2"/>
  <c r="CT82" i="2"/>
  <c r="CJ82" i="2"/>
  <c r="CM82" i="2"/>
  <c r="DI82" i="2"/>
  <c r="DJ82" i="2"/>
  <c r="DK82" i="2"/>
  <c r="EQ82" i="2"/>
  <c r="ER82" i="2"/>
  <c r="ES82" i="2"/>
  <c r="DP82" i="2"/>
  <c r="CW82" i="2"/>
  <c r="CS82" i="2"/>
  <c r="CK82" i="2"/>
  <c r="CU82" i="2"/>
  <c r="DM82" i="2"/>
  <c r="DN82" i="2"/>
  <c r="DO82" i="2"/>
  <c r="EU82" i="2"/>
  <c r="EV82" i="2"/>
  <c r="EW82" i="2"/>
  <c r="EB82" i="2"/>
  <c r="CO82" i="2"/>
  <c r="EG82" i="2"/>
  <c r="ET82" i="2"/>
  <c r="CI82" i="2"/>
  <c r="DQ82" i="2"/>
  <c r="DR82" i="2"/>
  <c r="DS82" i="2"/>
  <c r="EY82" i="2"/>
  <c r="EZ82" i="2"/>
  <c r="FA82" i="2"/>
  <c r="EI82" i="2"/>
  <c r="CL82" i="2"/>
  <c r="CR82" i="2"/>
  <c r="DU82" i="2"/>
  <c r="DV82" i="2"/>
  <c r="DW82" i="2"/>
  <c r="DL82" i="2"/>
  <c r="DT82" i="2"/>
  <c r="EP82" i="2"/>
  <c r="CN82" i="2"/>
  <c r="DY82" i="2"/>
  <c r="DZ82" i="2"/>
  <c r="EE82" i="2"/>
  <c r="EA82" i="2"/>
  <c r="EX82" i="2"/>
  <c r="EJ82" i="2"/>
  <c r="CP82" i="2"/>
  <c r="CF82" i="2"/>
  <c r="EC82" i="2"/>
  <c r="ED82" i="2"/>
  <c r="DX82" i="2"/>
  <c r="EF82" i="2"/>
  <c r="DH82" i="2"/>
  <c r="EL82" i="2"/>
  <c r="EK82" i="2"/>
  <c r="DA72" i="2"/>
  <c r="BY72" i="2"/>
  <c r="CB72" i="2"/>
  <c r="DZ72" i="2"/>
  <c r="EA72" i="2"/>
  <c r="DP72" i="2"/>
  <c r="EV72" i="2"/>
  <c r="EW72" i="2"/>
  <c r="EX72" i="2"/>
  <c r="EI72" i="2"/>
  <c r="CT72" i="2"/>
  <c r="ET72" i="2"/>
  <c r="CJ72" i="2"/>
  <c r="CF72" i="2"/>
  <c r="CC72" i="2"/>
  <c r="ED72" i="2"/>
  <c r="EE72" i="2"/>
  <c r="DT72" i="2"/>
  <c r="EZ72" i="2"/>
  <c r="FA72" i="2"/>
  <c r="FB72" i="2"/>
  <c r="CW72" i="2"/>
  <c r="ER72" i="2"/>
  <c r="CK72" i="2"/>
  <c r="CO72" i="2"/>
  <c r="CR72" i="2"/>
  <c r="EH72" i="2"/>
  <c r="DX72" i="2"/>
  <c r="DM72" i="2"/>
  <c r="DU72" i="2"/>
  <c r="DQ72" i="2"/>
  <c r="DL72" i="2"/>
  <c r="BV72" i="2"/>
  <c r="BW72" i="2"/>
  <c r="CS72" i="2"/>
  <c r="DG72" i="2"/>
  <c r="CN72" i="2"/>
  <c r="EF72" i="2"/>
  <c r="EB72" i="2"/>
  <c r="EQ72" i="2"/>
  <c r="DV72" i="2"/>
  <c r="EU72" i="2"/>
  <c r="CI72" i="2"/>
  <c r="CA72" i="2"/>
  <c r="DJ72" i="2"/>
  <c r="DK72" i="2"/>
  <c r="BX72" i="2"/>
  <c r="DY72" i="2"/>
  <c r="EG72" i="2"/>
  <c r="DI72" i="2"/>
  <c r="EY72" i="2"/>
  <c r="CE72" i="2"/>
  <c r="CL72" i="2"/>
  <c r="CM72" i="2"/>
  <c r="CD72" i="2"/>
  <c r="DN72" i="2"/>
  <c r="DO72" i="2"/>
  <c r="EJ72" i="2"/>
  <c r="EK72" i="2"/>
  <c r="EL72" i="2"/>
  <c r="EC72" i="2"/>
  <c r="DW72" i="2"/>
  <c r="CP72" i="2"/>
  <c r="CU72" i="2"/>
  <c r="CQ72" i="2"/>
  <c r="DR72" i="2"/>
  <c r="DS72" i="2"/>
  <c r="DH72" i="2"/>
  <c r="EN72" i="2"/>
  <c r="EO72" i="2"/>
  <c r="EP72" i="2"/>
  <c r="EM72" i="2"/>
  <c r="ES72" i="2"/>
  <c r="BE52" i="2"/>
  <c r="BP52" i="2"/>
  <c r="BX52" i="2"/>
  <c r="DA52" i="2"/>
  <c r="CI52" i="2"/>
  <c r="DP52" i="2"/>
  <c r="EP52" i="2"/>
  <c r="EQ52" i="2"/>
  <c r="EJ52" i="2"/>
  <c r="EO52" i="2"/>
  <c r="BQ52" i="2"/>
  <c r="EL52" i="2"/>
  <c r="CM52" i="2"/>
  <c r="CA52" i="2"/>
  <c r="BT52" i="2"/>
  <c r="CL52" i="2"/>
  <c r="DT52" i="2"/>
  <c r="DI52" i="2"/>
  <c r="DJ52" i="2"/>
  <c r="ET52" i="2"/>
  <c r="EU52" i="2"/>
  <c r="EN52" i="2"/>
  <c r="EW52" i="2"/>
  <c r="FA52" i="2"/>
  <c r="BK52" i="2"/>
  <c r="CU52" i="2"/>
  <c r="CD52" i="2"/>
  <c r="CN52" i="2"/>
  <c r="BU52" i="2"/>
  <c r="DX52" i="2"/>
  <c r="DM52" i="2"/>
  <c r="DN52" i="2"/>
  <c r="EX52" i="2"/>
  <c r="EY52" i="2"/>
  <c r="ER52" i="2"/>
  <c r="EK52" i="2"/>
  <c r="BW52" i="2"/>
  <c r="BN52" i="2"/>
  <c r="BI52" i="2"/>
  <c r="CQ52" i="2"/>
  <c r="BL52" i="2"/>
  <c r="CJ52" i="2"/>
  <c r="EB52" i="2"/>
  <c r="DQ52" i="2"/>
  <c r="DR52" i="2"/>
  <c r="FB52" i="2"/>
  <c r="DW52" i="2"/>
  <c r="EV52" i="2"/>
  <c r="CW52" i="2"/>
  <c r="EG52" i="2"/>
  <c r="BH52" i="2"/>
  <c r="BB52" i="2"/>
  <c r="CB52" i="2"/>
  <c r="CT52" i="2"/>
  <c r="CK52" i="2"/>
  <c r="BY52" i="2"/>
  <c r="EF52" i="2"/>
  <c r="DU52" i="2"/>
  <c r="DV52" i="2"/>
  <c r="DO52" i="2"/>
  <c r="DK52" i="2"/>
  <c r="EZ52" i="2"/>
  <c r="BJ52" i="2"/>
  <c r="BG52" i="2"/>
  <c r="CC52" i="2"/>
  <c r="CE52" i="2"/>
  <c r="BM52" i="2"/>
  <c r="CF52" i="2"/>
  <c r="DY52" i="2"/>
  <c r="DZ52" i="2"/>
  <c r="EH52" i="2"/>
  <c r="EA52" i="2"/>
  <c r="ES52" i="2"/>
  <c r="BD52" i="2"/>
  <c r="BV52" i="2"/>
  <c r="EM52" i="2"/>
  <c r="BO52" i="2"/>
  <c r="BR52" i="2"/>
  <c r="CR52" i="2"/>
  <c r="CP52" i="2"/>
  <c r="BS52" i="2"/>
  <c r="DH52" i="2"/>
  <c r="CO52" i="2"/>
  <c r="EC52" i="2"/>
  <c r="DG52" i="2"/>
  <c r="EI52" i="2"/>
  <c r="ED52" i="2"/>
  <c r="DS52" i="2"/>
  <c r="CS52" i="2"/>
  <c r="DL52" i="2"/>
  <c r="EE52" i="2"/>
  <c r="DI91" i="2"/>
  <c r="DR91" i="2"/>
  <c r="EA91" i="2"/>
  <c r="EQ91" i="2"/>
  <c r="EZ91" i="2"/>
  <c r="DH91" i="2"/>
  <c r="DM91" i="2"/>
  <c r="DV91" i="2"/>
  <c r="EG91" i="2"/>
  <c r="EU91" i="2"/>
  <c r="EK91" i="2"/>
  <c r="EM91" i="2"/>
  <c r="CP91" i="2"/>
  <c r="DL91" i="2"/>
  <c r="DQ91" i="2"/>
  <c r="DZ91" i="2"/>
  <c r="EH91" i="2"/>
  <c r="EY91" i="2"/>
  <c r="EO91" i="2"/>
  <c r="CU91" i="2"/>
  <c r="EV91" i="2"/>
  <c r="CW91" i="2"/>
  <c r="DP91" i="2"/>
  <c r="DU91" i="2"/>
  <c r="DG91" i="2"/>
  <c r="EL91" i="2"/>
  <c r="ED91" i="2"/>
  <c r="EC91" i="2"/>
  <c r="ES91" i="2"/>
  <c r="CT91" i="2"/>
  <c r="FB91" i="2"/>
  <c r="CR91" i="2"/>
  <c r="DA91" i="2"/>
  <c r="DT91" i="2"/>
  <c r="DY91" i="2"/>
  <c r="DK91" i="2"/>
  <c r="EP91" i="2"/>
  <c r="EE91" i="2"/>
  <c r="EJ91" i="2"/>
  <c r="EW91" i="2"/>
  <c r="CS91" i="2"/>
  <c r="DX91" i="2"/>
  <c r="DO91" i="2"/>
  <c r="ET91" i="2"/>
  <c r="EF91" i="2"/>
  <c r="EN91" i="2"/>
  <c r="FA91" i="2"/>
  <c r="DN91" i="2"/>
  <c r="CQ91" i="2"/>
  <c r="CO91" i="2"/>
  <c r="EB91" i="2"/>
  <c r="DJ91" i="2"/>
  <c r="DS91" i="2"/>
  <c r="EX91" i="2"/>
  <c r="EI91" i="2"/>
  <c r="ER91" i="2"/>
  <c r="DW91" i="2"/>
  <c r="CC67" i="2"/>
  <c r="CW67" i="2"/>
  <c r="CI67" i="2"/>
  <c r="CM67" i="2"/>
  <c r="ED67" i="2"/>
  <c r="EI67" i="2"/>
  <c r="EV67" i="2"/>
  <c r="EG67" i="2"/>
  <c r="CU67" i="2"/>
  <c r="CR67" i="2"/>
  <c r="BQ67" i="2"/>
  <c r="DA67" i="2"/>
  <c r="CL67" i="2"/>
  <c r="DH67" i="2"/>
  <c r="DI67" i="2"/>
  <c r="BW67" i="2"/>
  <c r="EE67" i="2"/>
  <c r="EM67" i="2"/>
  <c r="EZ67" i="2"/>
  <c r="CS67" i="2"/>
  <c r="BX67" i="2"/>
  <c r="BT67" i="2"/>
  <c r="DL67" i="2"/>
  <c r="DM67" i="2"/>
  <c r="DJ67" i="2"/>
  <c r="DG67" i="2"/>
  <c r="EF67" i="2"/>
  <c r="EQ67" i="2"/>
  <c r="EH67" i="2"/>
  <c r="ER67" i="2"/>
  <c r="CA67" i="2"/>
  <c r="BU67" i="2"/>
  <c r="BY67" i="2"/>
  <c r="DP67" i="2"/>
  <c r="DQ67" i="2"/>
  <c r="DN67" i="2"/>
  <c r="DK67" i="2"/>
  <c r="EL67" i="2"/>
  <c r="EU67" i="2"/>
  <c r="EK67" i="2"/>
  <c r="BV67" i="2"/>
  <c r="EA67" i="2"/>
  <c r="CD67" i="2"/>
  <c r="CN67" i="2"/>
  <c r="CJ67" i="2"/>
  <c r="CF67" i="2"/>
  <c r="DT67" i="2"/>
  <c r="DU67" i="2"/>
  <c r="DR67" i="2"/>
  <c r="DO67" i="2"/>
  <c r="EP67" i="2"/>
  <c r="EY67" i="2"/>
  <c r="EO67" i="2"/>
  <c r="CQ67" i="2"/>
  <c r="CK67" i="2"/>
  <c r="CO67" i="2"/>
  <c r="DX67" i="2"/>
  <c r="DY67" i="2"/>
  <c r="DV67" i="2"/>
  <c r="DS67" i="2"/>
  <c r="ET67" i="2"/>
  <c r="EJ67" i="2"/>
  <c r="ES67" i="2"/>
  <c r="CB67" i="2"/>
  <c r="FA67" i="2"/>
  <c r="CT67" i="2"/>
  <c r="CE67" i="2"/>
  <c r="BS67" i="2"/>
  <c r="BR67" i="2"/>
  <c r="EB67" i="2"/>
  <c r="EC67" i="2"/>
  <c r="DZ67" i="2"/>
  <c r="DW67" i="2"/>
  <c r="EX67" i="2"/>
  <c r="EN67" i="2"/>
  <c r="EW67" i="2"/>
  <c r="CP67" i="2"/>
  <c r="FB67" i="2"/>
  <c r="CW73" i="2"/>
  <c r="BY73" i="2"/>
  <c r="CB73" i="2"/>
  <c r="DU73" i="2"/>
  <c r="DN73" i="2"/>
  <c r="DW73" i="2"/>
  <c r="DP73" i="2"/>
  <c r="EY73" i="2"/>
  <c r="EE73" i="2"/>
  <c r="ED73" i="2"/>
  <c r="EU73" i="2"/>
  <c r="DA73" i="2"/>
  <c r="CF73" i="2"/>
  <c r="CC73" i="2"/>
  <c r="DY73" i="2"/>
  <c r="DR73" i="2"/>
  <c r="EA73" i="2"/>
  <c r="DT73" i="2"/>
  <c r="EJ73" i="2"/>
  <c r="EF73" i="2"/>
  <c r="EL73" i="2"/>
  <c r="CP73" i="2"/>
  <c r="DL73" i="2"/>
  <c r="BX73" i="2"/>
  <c r="CJ73" i="2"/>
  <c r="CO73" i="2"/>
  <c r="CR73" i="2"/>
  <c r="EC73" i="2"/>
  <c r="DV73" i="2"/>
  <c r="DX73" i="2"/>
  <c r="EN73" i="2"/>
  <c r="EG73" i="2"/>
  <c r="EP73" i="2"/>
  <c r="DS73" i="2"/>
  <c r="CK73" i="2"/>
  <c r="BW73" i="2"/>
  <c r="CS73" i="2"/>
  <c r="CA73" i="2"/>
  <c r="DZ73" i="2"/>
  <c r="CD73" i="2"/>
  <c r="EB73" i="2"/>
  <c r="ER73" i="2"/>
  <c r="EK73" i="2"/>
  <c r="ET73" i="2"/>
  <c r="DQ73" i="2"/>
  <c r="FA73" i="2"/>
  <c r="CN73" i="2"/>
  <c r="CI73" i="2"/>
  <c r="CT73" i="2"/>
  <c r="DG73" i="2"/>
  <c r="CQ73" i="2"/>
  <c r="EI73" i="2"/>
  <c r="EV73" i="2"/>
  <c r="EO73" i="2"/>
  <c r="EX73" i="2"/>
  <c r="CL73" i="2"/>
  <c r="CM73" i="2"/>
  <c r="DI73" i="2"/>
  <c r="DK73" i="2"/>
  <c r="EM73" i="2"/>
  <c r="EZ73" i="2"/>
  <c r="ES73" i="2"/>
  <c r="FB73" i="2"/>
  <c r="DJ73" i="2"/>
  <c r="CE73" i="2"/>
  <c r="CU73" i="2"/>
  <c r="DM73" i="2"/>
  <c r="DO73" i="2"/>
  <c r="DH73" i="2"/>
  <c r="EQ73" i="2"/>
  <c r="EH73" i="2"/>
  <c r="EW73" i="2"/>
  <c r="BE41" i="2"/>
  <c r="BB41" i="2"/>
  <c r="BK41" i="2"/>
  <c r="CN41" i="2"/>
  <c r="CJ41" i="2"/>
  <c r="CM41" i="2"/>
  <c r="CS41" i="2"/>
  <c r="DV41" i="2"/>
  <c r="EA41" i="2"/>
  <c r="DX41" i="2"/>
  <c r="EN41" i="2"/>
  <c r="EK41" i="2"/>
  <c r="ET41" i="2"/>
  <c r="DR41" i="2"/>
  <c r="BG41" i="2"/>
  <c r="AR41" i="2"/>
  <c r="CK41" i="2"/>
  <c r="BY41" i="2"/>
  <c r="CU41" i="2"/>
  <c r="DZ41" i="2"/>
  <c r="CA41" i="2"/>
  <c r="EB41" i="2"/>
  <c r="ER41" i="2"/>
  <c r="EO41" i="2"/>
  <c r="EX41" i="2"/>
  <c r="AX41" i="2"/>
  <c r="EC41" i="2"/>
  <c r="EP41" i="2"/>
  <c r="BA41" i="2"/>
  <c r="CE41" i="2"/>
  <c r="BS41" i="2"/>
  <c r="CF41" i="2"/>
  <c r="DI41" i="2"/>
  <c r="CD41" i="2"/>
  <c r="CT41" i="2"/>
  <c r="EI41" i="2"/>
  <c r="EV41" i="2"/>
  <c r="ES41" i="2"/>
  <c r="FB41" i="2"/>
  <c r="AQ41" i="2"/>
  <c r="CR41" i="2"/>
  <c r="EG41" i="2"/>
  <c r="AS41" i="2"/>
  <c r="AW41" i="2"/>
  <c r="BH41" i="2"/>
  <c r="CP41" i="2"/>
  <c r="BV41" i="2"/>
  <c r="CO41" i="2"/>
  <c r="BN41" i="2"/>
  <c r="DM41" i="2"/>
  <c r="CQ41" i="2"/>
  <c r="DG41" i="2"/>
  <c r="EM41" i="2"/>
  <c r="EZ41" i="2"/>
  <c r="EW41" i="2"/>
  <c r="DT41" i="2"/>
  <c r="AZ41" i="2"/>
  <c r="BL41" i="2"/>
  <c r="BQ41" i="2"/>
  <c r="CW41" i="2"/>
  <c r="CI41" i="2"/>
  <c r="AT41" i="2"/>
  <c r="BO41" i="2"/>
  <c r="DQ41" i="2"/>
  <c r="DK41" i="2"/>
  <c r="DH41" i="2"/>
  <c r="EQ41" i="2"/>
  <c r="EH41" i="2"/>
  <c r="FA41" i="2"/>
  <c r="BI41" i="2"/>
  <c r="BM41" i="2"/>
  <c r="BJ41" i="2"/>
  <c r="DA41" i="2"/>
  <c r="CL41" i="2"/>
  <c r="BR41" i="2"/>
  <c r="CB41" i="2"/>
  <c r="DU41" i="2"/>
  <c r="DJ41" i="2"/>
  <c r="DO41" i="2"/>
  <c r="DL41" i="2"/>
  <c r="EU41" i="2"/>
  <c r="EE41" i="2"/>
  <c r="ED41" i="2"/>
  <c r="BD41" i="2"/>
  <c r="EJ41" i="2"/>
  <c r="BP41" i="2"/>
  <c r="BX41" i="2"/>
  <c r="BT41" i="2"/>
  <c r="BW41" i="2"/>
  <c r="CC41" i="2"/>
  <c r="DY41" i="2"/>
  <c r="DN41" i="2"/>
  <c r="DS41" i="2"/>
  <c r="DP41" i="2"/>
  <c r="EY41" i="2"/>
  <c r="EF41" i="2"/>
  <c r="EL41" i="2"/>
  <c r="BU41" i="2"/>
  <c r="DW41" i="2"/>
  <c r="CS69" i="2"/>
  <c r="CJ69" i="2"/>
  <c r="EA69" i="2"/>
  <c r="DX69" i="2"/>
  <c r="DU69" i="2"/>
  <c r="DV69" i="2"/>
  <c r="FA69" i="2"/>
  <c r="FB69" i="2"/>
  <c r="EN69" i="2"/>
  <c r="BW69" i="2"/>
  <c r="DQ69" i="2"/>
  <c r="CM69" i="2"/>
  <c r="CA69" i="2"/>
  <c r="CN69" i="2"/>
  <c r="CK69" i="2"/>
  <c r="EB69" i="2"/>
  <c r="DY69" i="2"/>
  <c r="DZ69" i="2"/>
  <c r="EF69" i="2"/>
  <c r="EC69" i="2"/>
  <c r="ER69" i="2"/>
  <c r="DT69" i="2"/>
  <c r="EJ69" i="2"/>
  <c r="CU69" i="2"/>
  <c r="CD69" i="2"/>
  <c r="BV69" i="2"/>
  <c r="CI69" i="2"/>
  <c r="BS69" i="2"/>
  <c r="EG69" i="2"/>
  <c r="ED69" i="2"/>
  <c r="EI69" i="2"/>
  <c r="EV69" i="2"/>
  <c r="DW69" i="2"/>
  <c r="CQ69" i="2"/>
  <c r="CE69" i="2"/>
  <c r="DG69" i="2"/>
  <c r="CL69" i="2"/>
  <c r="DA69" i="2"/>
  <c r="EH69" i="2"/>
  <c r="EE69" i="2"/>
  <c r="EM69" i="2"/>
  <c r="EZ69" i="2"/>
  <c r="CR69" i="2"/>
  <c r="EW69" i="2"/>
  <c r="BY69" i="2"/>
  <c r="CT69" i="2"/>
  <c r="CP69" i="2"/>
  <c r="DK69" i="2"/>
  <c r="DH69" i="2"/>
  <c r="EK69" i="2"/>
  <c r="EL69" i="2"/>
  <c r="EQ69" i="2"/>
  <c r="CF69" i="2"/>
  <c r="CB69" i="2"/>
  <c r="CW69" i="2"/>
  <c r="DO69" i="2"/>
  <c r="DL69" i="2"/>
  <c r="DI69" i="2"/>
  <c r="DJ69" i="2"/>
  <c r="EO69" i="2"/>
  <c r="EP69" i="2"/>
  <c r="EU69" i="2"/>
  <c r="BU69" i="2"/>
  <c r="EX69" i="2"/>
  <c r="CO69" i="2"/>
  <c r="CC69" i="2"/>
  <c r="BT69" i="2"/>
  <c r="DS69" i="2"/>
  <c r="DP69" i="2"/>
  <c r="DM69" i="2"/>
  <c r="DN69" i="2"/>
  <c r="ES69" i="2"/>
  <c r="ET69" i="2"/>
  <c r="EY69" i="2"/>
  <c r="BX69" i="2"/>
  <c r="DR69" i="2"/>
  <c r="BO34" i="2"/>
  <c r="BB34" i="2"/>
  <c r="BK34" i="2"/>
  <c r="CW34" i="2"/>
  <c r="CI34" i="2"/>
  <c r="BR34" i="2"/>
  <c r="DM34" i="2"/>
  <c r="AR34" i="2"/>
  <c r="DZ34" i="2"/>
  <c r="DS34" i="2"/>
  <c r="EY34" i="2"/>
  <c r="DL34" i="2"/>
  <c r="FB34" i="2"/>
  <c r="BH34" i="2"/>
  <c r="EZ34" i="2"/>
  <c r="AN34" i="2"/>
  <c r="AJ34" i="2"/>
  <c r="BG34" i="2"/>
  <c r="BN34" i="2"/>
  <c r="BX34" i="2"/>
  <c r="DA34" i="2"/>
  <c r="CL34" i="2"/>
  <c r="BW34" i="2"/>
  <c r="DQ34" i="2"/>
  <c r="CB34" i="2"/>
  <c r="ED34" i="2"/>
  <c r="DW34" i="2"/>
  <c r="DX34" i="2"/>
  <c r="EK34" i="2"/>
  <c r="EP34" i="2"/>
  <c r="CP34" i="2"/>
  <c r="DO34" i="2"/>
  <c r="AS34" i="2"/>
  <c r="CA34" i="2"/>
  <c r="BT34" i="2"/>
  <c r="DU34" i="2"/>
  <c r="CS34" i="2"/>
  <c r="EH34" i="2"/>
  <c r="EA34" i="2"/>
  <c r="EB34" i="2"/>
  <c r="EO34" i="2"/>
  <c r="EF34" i="2"/>
  <c r="BJ34" i="2"/>
  <c r="BV34" i="2"/>
  <c r="EU34" i="2"/>
  <c r="BD34" i="2"/>
  <c r="AZ34" i="2"/>
  <c r="AW34" i="2"/>
  <c r="CD34" i="2"/>
  <c r="CN34" i="2"/>
  <c r="BU34" i="2"/>
  <c r="BQ34" i="2"/>
  <c r="CM34" i="2"/>
  <c r="DY34" i="2"/>
  <c r="DP34" i="2"/>
  <c r="EJ34" i="2"/>
  <c r="ES34" i="2"/>
  <c r="EX34" i="2"/>
  <c r="DV34" i="2"/>
  <c r="BE34" i="2"/>
  <c r="BI34" i="2"/>
  <c r="BL34" i="2"/>
  <c r="CQ34" i="2"/>
  <c r="BA34" i="2"/>
  <c r="CJ34" i="2"/>
  <c r="BY34" i="2"/>
  <c r="CU34" i="2"/>
  <c r="EC34" i="2"/>
  <c r="DJ34" i="2"/>
  <c r="EI34" i="2"/>
  <c r="EN34" i="2"/>
  <c r="EW34" i="2"/>
  <c r="DH34" i="2"/>
  <c r="AT34" i="2"/>
  <c r="BP34" i="2"/>
  <c r="BM34" i="2"/>
  <c r="CT34" i="2"/>
  <c r="CK34" i="2"/>
  <c r="CF34" i="2"/>
  <c r="EG34" i="2"/>
  <c r="DN34" i="2"/>
  <c r="DG34" i="2"/>
  <c r="EM34" i="2"/>
  <c r="ER34" i="2"/>
  <c r="FA34" i="2"/>
  <c r="EE34" i="2"/>
  <c r="AQ34" i="2"/>
  <c r="DI34" i="2"/>
  <c r="DT34" i="2"/>
  <c r="AP34" i="2"/>
  <c r="AL34" i="2"/>
  <c r="CE34" i="2"/>
  <c r="BS34" i="2"/>
  <c r="CO34" i="2"/>
  <c r="CC34" i="2"/>
  <c r="DR34" i="2"/>
  <c r="DK34" i="2"/>
  <c r="EQ34" i="2"/>
  <c r="EV34" i="2"/>
  <c r="EL34" i="2"/>
  <c r="AX34" i="2"/>
  <c r="CR34" i="2"/>
  <c r="ET34" i="2"/>
  <c r="CS59" i="2"/>
  <c r="BX59" i="2"/>
  <c r="BT59" i="2"/>
  <c r="CI59" i="2"/>
  <c r="DL59" i="2"/>
  <c r="CU59" i="2"/>
  <c r="BP59" i="2"/>
  <c r="EH59" i="2"/>
  <c r="EE59" i="2"/>
  <c r="EJ59" i="2"/>
  <c r="ES59" i="2"/>
  <c r="DH59" i="2"/>
  <c r="BR59" i="2"/>
  <c r="BJ59" i="2"/>
  <c r="CA59" i="2"/>
  <c r="BU59" i="2"/>
  <c r="CL59" i="2"/>
  <c r="DP59" i="2"/>
  <c r="DI59" i="2"/>
  <c r="BW59" i="2"/>
  <c r="EL59" i="2"/>
  <c r="EF59" i="2"/>
  <c r="EN59" i="2"/>
  <c r="EW59" i="2"/>
  <c r="CR59" i="2"/>
  <c r="BK59" i="2"/>
  <c r="BI59" i="2"/>
  <c r="CD59" i="2"/>
  <c r="CN59" i="2"/>
  <c r="CJ59" i="2"/>
  <c r="DT59" i="2"/>
  <c r="DM59" i="2"/>
  <c r="DG59" i="2"/>
  <c r="EP59" i="2"/>
  <c r="EI59" i="2"/>
  <c r="ER59" i="2"/>
  <c r="FA59" i="2"/>
  <c r="DA59" i="2"/>
  <c r="EA59" i="2"/>
  <c r="BL59" i="2"/>
  <c r="CQ59" i="2"/>
  <c r="CK59" i="2"/>
  <c r="BY59" i="2"/>
  <c r="DX59" i="2"/>
  <c r="DQ59" i="2"/>
  <c r="DJ59" i="2"/>
  <c r="DK59" i="2"/>
  <c r="ET59" i="2"/>
  <c r="EM59" i="2"/>
  <c r="EV59" i="2"/>
  <c r="BQ59" i="2"/>
  <c r="DZ59" i="2"/>
  <c r="BM59" i="2"/>
  <c r="CT59" i="2"/>
  <c r="CE59" i="2"/>
  <c r="BN59" i="2"/>
  <c r="CF59" i="2"/>
  <c r="EB59" i="2"/>
  <c r="DU59" i="2"/>
  <c r="DN59" i="2"/>
  <c r="DO59" i="2"/>
  <c r="EX59" i="2"/>
  <c r="EQ59" i="2"/>
  <c r="EZ59" i="2"/>
  <c r="ED59" i="2"/>
  <c r="CB59" i="2"/>
  <c r="CP59" i="2"/>
  <c r="BO59" i="2"/>
  <c r="CO59" i="2"/>
  <c r="DY59" i="2"/>
  <c r="DR59" i="2"/>
  <c r="DS59" i="2"/>
  <c r="FB59" i="2"/>
  <c r="EU59" i="2"/>
  <c r="BV59" i="2"/>
  <c r="EO59" i="2"/>
  <c r="CC59" i="2"/>
  <c r="CW59" i="2"/>
  <c r="BS59" i="2"/>
  <c r="EC59" i="2"/>
  <c r="DV59" i="2"/>
  <c r="DW59" i="2"/>
  <c r="EG59" i="2"/>
  <c r="EY59" i="2"/>
  <c r="EK59" i="2"/>
  <c r="CM59" i="2"/>
  <c r="BM50" i="2"/>
  <c r="CP50" i="2"/>
  <c r="BS50" i="2"/>
  <c r="BR50" i="2"/>
  <c r="CC50" i="2"/>
  <c r="DW50" i="2"/>
  <c r="DP50" i="2"/>
  <c r="EA50" i="2"/>
  <c r="ET50" i="2"/>
  <c r="CO50" i="2"/>
  <c r="EZ50" i="2"/>
  <c r="BK50" i="2"/>
  <c r="CW50" i="2"/>
  <c r="BV50" i="2"/>
  <c r="BW50" i="2"/>
  <c r="DI50" i="2"/>
  <c r="DJ50" i="2"/>
  <c r="CR50" i="2"/>
  <c r="DT50" i="2"/>
  <c r="EE50" i="2"/>
  <c r="DX50" i="2"/>
  <c r="FB50" i="2"/>
  <c r="CT50" i="2"/>
  <c r="EH50" i="2"/>
  <c r="AZ50" i="2"/>
  <c r="BN50" i="2"/>
  <c r="BQ50" i="2"/>
  <c r="DA50" i="2"/>
  <c r="CI50" i="2"/>
  <c r="DM50" i="2"/>
  <c r="DN50" i="2"/>
  <c r="CB50" i="2"/>
  <c r="DH50" i="2"/>
  <c r="EF50" i="2"/>
  <c r="EK50" i="2"/>
  <c r="EP50" i="2"/>
  <c r="CE50" i="2"/>
  <c r="DS50" i="2"/>
  <c r="BI50" i="2"/>
  <c r="BH50" i="2"/>
  <c r="BX50" i="2"/>
  <c r="BT50" i="2"/>
  <c r="CL50" i="2"/>
  <c r="CM50" i="2"/>
  <c r="DQ50" i="2"/>
  <c r="DR50" i="2"/>
  <c r="CS50" i="2"/>
  <c r="EI50" i="2"/>
  <c r="EJ50" i="2"/>
  <c r="EO50" i="2"/>
  <c r="EB50" i="2"/>
  <c r="BL50" i="2"/>
  <c r="EG50" i="2"/>
  <c r="BJ50" i="2"/>
  <c r="BP50" i="2"/>
  <c r="CA50" i="2"/>
  <c r="BU50" i="2"/>
  <c r="CU50" i="2"/>
  <c r="DU50" i="2"/>
  <c r="DV50" i="2"/>
  <c r="DG50" i="2"/>
  <c r="EM50" i="2"/>
  <c r="EN50" i="2"/>
  <c r="ES50" i="2"/>
  <c r="EX50" i="2"/>
  <c r="BO50" i="2"/>
  <c r="BB50" i="2"/>
  <c r="CD50" i="2"/>
  <c r="CN50" i="2"/>
  <c r="CJ50" i="2"/>
  <c r="BY50" i="2"/>
  <c r="DY50" i="2"/>
  <c r="DZ50" i="2"/>
  <c r="DK50" i="2"/>
  <c r="EQ50" i="2"/>
  <c r="ER50" i="2"/>
  <c r="EW50" i="2"/>
  <c r="EL50" i="2"/>
  <c r="BA50" i="2"/>
  <c r="EY50" i="2"/>
  <c r="BD50" i="2"/>
  <c r="BG50" i="2"/>
  <c r="CQ50" i="2"/>
  <c r="CK50" i="2"/>
  <c r="CF50" i="2"/>
  <c r="EC50" i="2"/>
  <c r="ED50" i="2"/>
  <c r="DO50" i="2"/>
  <c r="EU50" i="2"/>
  <c r="EV50" i="2"/>
  <c r="FA50" i="2"/>
  <c r="BE50" i="2"/>
  <c r="DL50" i="2"/>
  <c r="DJ95" i="2"/>
  <c r="DG95" i="2"/>
  <c r="DH95" i="2"/>
  <c r="DQ95" i="2"/>
  <c r="EK95" i="2"/>
  <c r="EH95" i="2"/>
  <c r="ED95" i="2"/>
  <c r="DN95" i="2"/>
  <c r="DK95" i="2"/>
  <c r="DL95" i="2"/>
  <c r="DU95" i="2"/>
  <c r="EO95" i="2"/>
  <c r="EL95" i="2"/>
  <c r="EI95" i="2"/>
  <c r="EC95" i="2"/>
  <c r="CU95" i="2"/>
  <c r="DR95" i="2"/>
  <c r="DO95" i="2"/>
  <c r="DP95" i="2"/>
  <c r="DY95" i="2"/>
  <c r="ES95" i="2"/>
  <c r="EP95" i="2"/>
  <c r="EM95" i="2"/>
  <c r="DV95" i="2"/>
  <c r="DS95" i="2"/>
  <c r="DT95" i="2"/>
  <c r="EJ95" i="2"/>
  <c r="EW95" i="2"/>
  <c r="ET95" i="2"/>
  <c r="EQ95" i="2"/>
  <c r="EZ95" i="2"/>
  <c r="CS95" i="2"/>
  <c r="DZ95" i="2"/>
  <c r="DW95" i="2"/>
  <c r="DX95" i="2"/>
  <c r="EN95" i="2"/>
  <c r="FA95" i="2"/>
  <c r="EX95" i="2"/>
  <c r="EU95" i="2"/>
  <c r="CT95" i="2"/>
  <c r="DA95" i="2"/>
  <c r="EA95" i="2"/>
  <c r="ER95" i="2"/>
  <c r="EB95" i="2"/>
  <c r="FB95" i="2"/>
  <c r="EY95" i="2"/>
  <c r="DM95" i="2"/>
  <c r="CW95" i="2"/>
  <c r="DI95" i="2"/>
  <c r="EV95" i="2"/>
  <c r="EF95" i="2"/>
  <c r="EE95" i="2"/>
  <c r="EG95" i="2"/>
  <c r="BG57" i="2"/>
  <c r="CN57" i="2"/>
  <c r="BU57" i="2"/>
  <c r="CS57" i="2"/>
  <c r="CQ57" i="2"/>
  <c r="EE57" i="2"/>
  <c r="ED57" i="2"/>
  <c r="EO57" i="2"/>
  <c r="EX57" i="2"/>
  <c r="BT57" i="2"/>
  <c r="BL57" i="2"/>
  <c r="CJ57" i="2"/>
  <c r="BN57" i="2"/>
  <c r="CM57" i="2"/>
  <c r="DG57" i="2"/>
  <c r="EF57" i="2"/>
  <c r="EJ57" i="2"/>
  <c r="ES57" i="2"/>
  <c r="FB57" i="2"/>
  <c r="CR57" i="2"/>
  <c r="EK57" i="2"/>
  <c r="BM57" i="2"/>
  <c r="CE57" i="2"/>
  <c r="CK57" i="2"/>
  <c r="BO57" i="2"/>
  <c r="CU57" i="2"/>
  <c r="DI57" i="2"/>
  <c r="DJ57" i="2"/>
  <c r="DK57" i="2"/>
  <c r="DH57" i="2"/>
  <c r="EG57" i="2"/>
  <c r="EN57" i="2"/>
  <c r="EW57" i="2"/>
  <c r="EH57" i="2"/>
  <c r="BI57" i="2"/>
  <c r="EC57" i="2"/>
  <c r="ET57" i="2"/>
  <c r="BK57" i="2"/>
  <c r="CP57" i="2"/>
  <c r="BS57" i="2"/>
  <c r="BY57" i="2"/>
  <c r="DM57" i="2"/>
  <c r="DN57" i="2"/>
  <c r="DO57" i="2"/>
  <c r="DL57" i="2"/>
  <c r="EI57" i="2"/>
  <c r="ER57" i="2"/>
  <c r="FA57" i="2"/>
  <c r="EB57" i="2"/>
  <c r="BH57" i="2"/>
  <c r="CW57" i="2"/>
  <c r="BV57" i="2"/>
  <c r="CF57" i="2"/>
  <c r="BP57" i="2"/>
  <c r="DQ57" i="2"/>
  <c r="DR57" i="2"/>
  <c r="DS57" i="2"/>
  <c r="DP57" i="2"/>
  <c r="EM57" i="2"/>
  <c r="EV57" i="2"/>
  <c r="CT57" i="2"/>
  <c r="BQ57" i="2"/>
  <c r="DA57" i="2"/>
  <c r="CI57" i="2"/>
  <c r="CO57" i="2"/>
  <c r="CB57" i="2"/>
  <c r="DU57" i="2"/>
  <c r="DV57" i="2"/>
  <c r="DW57" i="2"/>
  <c r="DT57" i="2"/>
  <c r="EQ57" i="2"/>
  <c r="EZ57" i="2"/>
  <c r="EL57" i="2"/>
  <c r="CD57" i="2"/>
  <c r="BX57" i="2"/>
  <c r="BJ57" i="2"/>
  <c r="CL57" i="2"/>
  <c r="BR57" i="2"/>
  <c r="CC57" i="2"/>
  <c r="DY57" i="2"/>
  <c r="DZ57" i="2"/>
  <c r="EA57" i="2"/>
  <c r="DX57" i="2"/>
  <c r="EU57" i="2"/>
  <c r="CA57" i="2"/>
  <c r="EP57" i="2"/>
  <c r="BW57" i="2"/>
  <c r="EY57" i="2"/>
  <c r="AD27" i="2"/>
  <c r="BE27" i="2"/>
  <c r="AZ27" i="2"/>
  <c r="CS27" i="2"/>
  <c r="CJ27" i="2"/>
  <c r="BY27" i="2"/>
  <c r="DX27" i="2"/>
  <c r="DY27" i="2"/>
  <c r="DV27" i="2"/>
  <c r="DO27" i="2"/>
  <c r="EX27" i="2"/>
  <c r="EQ27" i="2"/>
  <c r="EZ27" i="2"/>
  <c r="AS27" i="2"/>
  <c r="EM27" i="2"/>
  <c r="AI27" i="2"/>
  <c r="BI27" i="2"/>
  <c r="AW27" i="2"/>
  <c r="AE27" i="2"/>
  <c r="CE27" i="2"/>
  <c r="CK27" i="2"/>
  <c r="CF27" i="2"/>
  <c r="EB27" i="2"/>
  <c r="EC27" i="2"/>
  <c r="DZ27" i="2"/>
  <c r="DS27" i="2"/>
  <c r="FB27" i="2"/>
  <c r="EU27" i="2"/>
  <c r="EK27" i="2"/>
  <c r="CR27" i="2"/>
  <c r="DR27" i="2"/>
  <c r="AT27" i="2"/>
  <c r="AP27" i="2"/>
  <c r="AL27" i="2"/>
  <c r="BL27" i="2"/>
  <c r="BO27" i="2"/>
  <c r="CP27" i="2"/>
  <c r="BS27" i="2"/>
  <c r="CO27" i="2"/>
  <c r="BW27" i="2"/>
  <c r="BR27" i="2"/>
  <c r="AX27" i="2"/>
  <c r="DW27" i="2"/>
  <c r="EG27" i="2"/>
  <c r="EY27" i="2"/>
  <c r="EO27" i="2"/>
  <c r="CT27" i="2"/>
  <c r="DU27" i="2"/>
  <c r="AQ27" i="2"/>
  <c r="BM27" i="2"/>
  <c r="BP27" i="2"/>
  <c r="BN27" i="2"/>
  <c r="CW27" i="2"/>
  <c r="BV27" i="2"/>
  <c r="CU27" i="2"/>
  <c r="EA27" i="2"/>
  <c r="ED27" i="2"/>
  <c r="ES27" i="2"/>
  <c r="BD27" i="2"/>
  <c r="BU27" i="2"/>
  <c r="DK27" i="2"/>
  <c r="BJ27" i="2"/>
  <c r="BB27" i="2"/>
  <c r="BQ27" i="2"/>
  <c r="CA27" i="2"/>
  <c r="BX27" i="2"/>
  <c r="DA27" i="2"/>
  <c r="CI27" i="2"/>
  <c r="DH27" i="2"/>
  <c r="DI27" i="2"/>
  <c r="EH27" i="2"/>
  <c r="EE27" i="2"/>
  <c r="EJ27" i="2"/>
  <c r="EW27" i="2"/>
  <c r="AR27" i="2"/>
  <c r="AN27" i="2"/>
  <c r="AC27" i="2"/>
  <c r="BG27" i="2"/>
  <c r="CB27" i="2"/>
  <c r="CD27" i="2"/>
  <c r="AH27" i="2"/>
  <c r="CL27" i="2"/>
  <c r="DL27" i="2"/>
  <c r="DM27" i="2"/>
  <c r="DJ27" i="2"/>
  <c r="CM27" i="2"/>
  <c r="EL27" i="2"/>
  <c r="EF27" i="2"/>
  <c r="EN27" i="2"/>
  <c r="FA27" i="2"/>
  <c r="BH27" i="2"/>
  <c r="BK27" i="2"/>
  <c r="ET27" i="2"/>
  <c r="BA27" i="2"/>
  <c r="AJ27" i="2"/>
  <c r="AF27" i="2"/>
  <c r="CC27" i="2"/>
  <c r="CQ27" i="2"/>
  <c r="CN27" i="2"/>
  <c r="BT27" i="2"/>
  <c r="DP27" i="2"/>
  <c r="DQ27" i="2"/>
  <c r="DN27" i="2"/>
  <c r="DG27" i="2"/>
  <c r="EP27" i="2"/>
  <c r="EI27" i="2"/>
  <c r="ER27" i="2"/>
  <c r="AG27" i="2"/>
  <c r="DT27" i="2"/>
  <c r="EV27" i="2"/>
  <c r="BM53" i="2"/>
  <c r="CS53" i="2"/>
  <c r="BG53" i="2"/>
  <c r="CW53" i="2"/>
  <c r="DS53" i="2"/>
  <c r="DH53" i="2"/>
  <c r="DI53" i="2"/>
  <c r="DN53" i="2"/>
  <c r="FA53" i="2"/>
  <c r="EH53" i="2"/>
  <c r="ED53" i="2"/>
  <c r="CP53" i="2"/>
  <c r="EG53" i="2"/>
  <c r="BK53" i="2"/>
  <c r="BI53" i="2"/>
  <c r="CM53" i="2"/>
  <c r="BN53" i="2"/>
  <c r="BQ53" i="2"/>
  <c r="BT53" i="2"/>
  <c r="DW53" i="2"/>
  <c r="DL53" i="2"/>
  <c r="DM53" i="2"/>
  <c r="DR53" i="2"/>
  <c r="EL53" i="2"/>
  <c r="EI53" i="2"/>
  <c r="EE53" i="2"/>
  <c r="BW53" i="2"/>
  <c r="BH53" i="2"/>
  <c r="BP53" i="2"/>
  <c r="CU53" i="2"/>
  <c r="CA53" i="2"/>
  <c r="BX53" i="2"/>
  <c r="BU53" i="2"/>
  <c r="EA53" i="2"/>
  <c r="DP53" i="2"/>
  <c r="DQ53" i="2"/>
  <c r="DV53" i="2"/>
  <c r="EP53" i="2"/>
  <c r="EM53" i="2"/>
  <c r="EJ53" i="2"/>
  <c r="BJ53" i="2"/>
  <c r="BY53" i="2"/>
  <c r="CD53" i="2"/>
  <c r="CJ53" i="2"/>
  <c r="CI53" i="2"/>
  <c r="DT53" i="2"/>
  <c r="DU53" i="2"/>
  <c r="DZ53" i="2"/>
  <c r="ET53" i="2"/>
  <c r="EQ53" i="2"/>
  <c r="EN53" i="2"/>
  <c r="CR53" i="2"/>
  <c r="DJ53" i="2"/>
  <c r="BO53" i="2"/>
  <c r="CF53" i="2"/>
  <c r="CQ53" i="2"/>
  <c r="CN53" i="2"/>
  <c r="CK53" i="2"/>
  <c r="CL53" i="2"/>
  <c r="DX53" i="2"/>
  <c r="DY53" i="2"/>
  <c r="EK53" i="2"/>
  <c r="EX53" i="2"/>
  <c r="EU53" i="2"/>
  <c r="ER53" i="2"/>
  <c r="BL53" i="2"/>
  <c r="BD53" i="2"/>
  <c r="CO53" i="2"/>
  <c r="CB53" i="2"/>
  <c r="CT53" i="2"/>
  <c r="DG53" i="2"/>
  <c r="EB53" i="2"/>
  <c r="BV53" i="2"/>
  <c r="EO53" i="2"/>
  <c r="FB53" i="2"/>
  <c r="EY53" i="2"/>
  <c r="EV53" i="2"/>
  <c r="EW53" i="2"/>
  <c r="BE53" i="2"/>
  <c r="BR53" i="2"/>
  <c r="CC53" i="2"/>
  <c r="CE53" i="2"/>
  <c r="DK53" i="2"/>
  <c r="DA53" i="2"/>
  <c r="BS53" i="2"/>
  <c r="ES53" i="2"/>
  <c r="EC53" i="2"/>
  <c r="EF53" i="2"/>
  <c r="EZ53" i="2"/>
  <c r="DO53" i="2"/>
  <c r="BL61" i="2"/>
  <c r="BR61" i="2"/>
  <c r="CC61" i="2"/>
  <c r="CW61" i="2"/>
  <c r="DK61" i="2"/>
  <c r="DH61" i="2"/>
  <c r="DI61" i="2"/>
  <c r="DJ61" i="2"/>
  <c r="ES61" i="2"/>
  <c r="EX61" i="2"/>
  <c r="EU61" i="2"/>
  <c r="ET61" i="2"/>
  <c r="BM61" i="2"/>
  <c r="BW61" i="2"/>
  <c r="CR61" i="2"/>
  <c r="BQ61" i="2"/>
  <c r="BN61" i="2"/>
  <c r="DO61" i="2"/>
  <c r="DL61" i="2"/>
  <c r="DM61" i="2"/>
  <c r="DN61" i="2"/>
  <c r="EW61" i="2"/>
  <c r="FB61" i="2"/>
  <c r="EY61" i="2"/>
  <c r="BV61" i="2"/>
  <c r="BK61" i="2"/>
  <c r="CS61" i="2"/>
  <c r="BX61" i="2"/>
  <c r="BT61" i="2"/>
  <c r="DS61" i="2"/>
  <c r="DP61" i="2"/>
  <c r="DQ61" i="2"/>
  <c r="DR61" i="2"/>
  <c r="FA61" i="2"/>
  <c r="EF61" i="2"/>
  <c r="EJ61" i="2"/>
  <c r="CO61" i="2"/>
  <c r="BO61" i="2"/>
  <c r="CM61" i="2"/>
  <c r="CA61" i="2"/>
  <c r="BU61" i="2"/>
  <c r="DW61" i="2"/>
  <c r="DT61" i="2"/>
  <c r="DU61" i="2"/>
  <c r="DV61" i="2"/>
  <c r="EG61" i="2"/>
  <c r="ED61" i="2"/>
  <c r="EN61" i="2"/>
  <c r="CB61" i="2"/>
  <c r="EO61" i="2"/>
  <c r="BP61" i="2"/>
  <c r="CU61" i="2"/>
  <c r="CD61" i="2"/>
  <c r="CN61" i="2"/>
  <c r="CJ61" i="2"/>
  <c r="EA61" i="2"/>
  <c r="DX61" i="2"/>
  <c r="DY61" i="2"/>
  <c r="DZ61" i="2"/>
  <c r="EH61" i="2"/>
  <c r="EE61" i="2"/>
  <c r="ER61" i="2"/>
  <c r="BY61" i="2"/>
  <c r="CQ61" i="2"/>
  <c r="CK61" i="2"/>
  <c r="CI61" i="2"/>
  <c r="EB61" i="2"/>
  <c r="BS61" i="2"/>
  <c r="EC61" i="2"/>
  <c r="EL61" i="2"/>
  <c r="EI61" i="2"/>
  <c r="EV61" i="2"/>
  <c r="DG61" i="2"/>
  <c r="EQ61" i="2"/>
  <c r="CF61" i="2"/>
  <c r="CT61" i="2"/>
  <c r="CE61" i="2"/>
  <c r="CL61" i="2"/>
  <c r="DA61" i="2"/>
  <c r="EK61" i="2"/>
  <c r="EP61" i="2"/>
  <c r="EM61" i="2"/>
  <c r="EZ61" i="2"/>
  <c r="CP61" i="2"/>
  <c r="CS92" i="2"/>
  <c r="EB92" i="2"/>
  <c r="EC92" i="2"/>
  <c r="DW92" i="2"/>
  <c r="ED92" i="2"/>
  <c r="DA92" i="2"/>
  <c r="EW92" i="2"/>
  <c r="CQ92" i="2"/>
  <c r="EF92" i="2"/>
  <c r="EG92" i="2"/>
  <c r="EH92" i="2"/>
  <c r="EE92" i="2"/>
  <c r="DG92" i="2"/>
  <c r="EK92" i="2"/>
  <c r="DZ92" i="2"/>
  <c r="CT92" i="2"/>
  <c r="EL92" i="2"/>
  <c r="EI92" i="2"/>
  <c r="EJ92" i="2"/>
  <c r="EA92" i="2"/>
  <c r="DK92" i="2"/>
  <c r="DH92" i="2"/>
  <c r="DI92" i="2"/>
  <c r="DJ92" i="2"/>
  <c r="EP92" i="2"/>
  <c r="EM92" i="2"/>
  <c r="EN92" i="2"/>
  <c r="ES92" i="2"/>
  <c r="CR92" i="2"/>
  <c r="EO92" i="2"/>
  <c r="DL92" i="2"/>
  <c r="DM92" i="2"/>
  <c r="DN92" i="2"/>
  <c r="ET92" i="2"/>
  <c r="EQ92" i="2"/>
  <c r="ER92" i="2"/>
  <c r="DO92" i="2"/>
  <c r="DY92" i="2"/>
  <c r="CU92" i="2"/>
  <c r="CP92" i="2"/>
  <c r="DP92" i="2"/>
  <c r="DQ92" i="2"/>
  <c r="DR92" i="2"/>
  <c r="EX92" i="2"/>
  <c r="EU92" i="2"/>
  <c r="EV92" i="2"/>
  <c r="FA92" i="2"/>
  <c r="DS92" i="2"/>
  <c r="CW92" i="2"/>
  <c r="DT92" i="2"/>
  <c r="DU92" i="2"/>
  <c r="DV92" i="2"/>
  <c r="FB92" i="2"/>
  <c r="EY92" i="2"/>
  <c r="EZ92" i="2"/>
  <c r="DX92" i="2"/>
  <c r="AW46" i="2"/>
  <c r="BJ46" i="2"/>
  <c r="BV46" i="2"/>
  <c r="BW46" i="2"/>
  <c r="CC46" i="2"/>
  <c r="CE46" i="2"/>
  <c r="DK46" i="2"/>
  <c r="DP46" i="2"/>
  <c r="DM46" i="2"/>
  <c r="EK46" i="2"/>
  <c r="EP46" i="2"/>
  <c r="EU46" i="2"/>
  <c r="EV46" i="2"/>
  <c r="CB46" i="2"/>
  <c r="EL46" i="2"/>
  <c r="AX46" i="2"/>
  <c r="BO46" i="2"/>
  <c r="CI46" i="2"/>
  <c r="CR46" i="2"/>
  <c r="CP46" i="2"/>
  <c r="DO46" i="2"/>
  <c r="DT46" i="2"/>
  <c r="DQ46" i="2"/>
  <c r="EO46" i="2"/>
  <c r="ET46" i="2"/>
  <c r="EY46" i="2"/>
  <c r="EG46" i="2"/>
  <c r="CT46" i="2"/>
  <c r="EQ46" i="2"/>
  <c r="BK46" i="2"/>
  <c r="BD46" i="2"/>
  <c r="CL46" i="2"/>
  <c r="CM46" i="2"/>
  <c r="CS46" i="2"/>
  <c r="BM46" i="2"/>
  <c r="CW46" i="2"/>
  <c r="DS46" i="2"/>
  <c r="DX46" i="2"/>
  <c r="DU46" i="2"/>
  <c r="ES46" i="2"/>
  <c r="EX46" i="2"/>
  <c r="BU46" i="2"/>
  <c r="EJ46" i="2"/>
  <c r="EH46" i="2"/>
  <c r="BN46" i="2"/>
  <c r="BE46" i="2"/>
  <c r="CU46" i="2"/>
  <c r="BI46" i="2"/>
  <c r="BP46" i="2"/>
  <c r="DA46" i="2"/>
  <c r="DW46" i="2"/>
  <c r="EB46" i="2"/>
  <c r="DY46" i="2"/>
  <c r="EW46" i="2"/>
  <c r="FB46" i="2"/>
  <c r="ER46" i="2"/>
  <c r="DG46" i="2"/>
  <c r="BA46" i="2"/>
  <c r="BY46" i="2"/>
  <c r="CA46" i="2"/>
  <c r="BX46" i="2"/>
  <c r="CJ46" i="2"/>
  <c r="EA46" i="2"/>
  <c r="EF46" i="2"/>
  <c r="FA46" i="2"/>
  <c r="DR46" i="2"/>
  <c r="EZ46" i="2"/>
  <c r="DI46" i="2"/>
  <c r="BB46" i="2"/>
  <c r="BH46" i="2"/>
  <c r="CF46" i="2"/>
  <c r="CD46" i="2"/>
  <c r="CK46" i="2"/>
  <c r="EE46" i="2"/>
  <c r="DN46" i="2"/>
  <c r="DV46" i="2"/>
  <c r="EI46" i="2"/>
  <c r="EN46" i="2"/>
  <c r="BS46" i="2"/>
  <c r="DL46" i="2"/>
  <c r="BG46" i="2"/>
  <c r="BQ46" i="2"/>
  <c r="AZ46" i="2"/>
  <c r="CO46" i="2"/>
  <c r="BL46" i="2"/>
  <c r="CQ46" i="2"/>
  <c r="CN46" i="2"/>
  <c r="BT46" i="2"/>
  <c r="DH46" i="2"/>
  <c r="EC46" i="2"/>
  <c r="DJ46" i="2"/>
  <c r="EM46" i="2"/>
  <c r="DZ46" i="2"/>
  <c r="BR46" i="2"/>
  <c r="ED46" i="2"/>
  <c r="CR93" i="2"/>
  <c r="DG93" i="2"/>
  <c r="DH93" i="2"/>
  <c r="DI93" i="2"/>
  <c r="DR93" i="2"/>
  <c r="EG93" i="2"/>
  <c r="EC93" i="2"/>
  <c r="EJ93" i="2"/>
  <c r="CS93" i="2"/>
  <c r="DK93" i="2"/>
  <c r="DL93" i="2"/>
  <c r="DM93" i="2"/>
  <c r="DV93" i="2"/>
  <c r="EH93" i="2"/>
  <c r="ED93" i="2"/>
  <c r="EN93" i="2"/>
  <c r="FA93" i="2"/>
  <c r="CQ93" i="2"/>
  <c r="DO93" i="2"/>
  <c r="DP93" i="2"/>
  <c r="DQ93" i="2"/>
  <c r="DZ93" i="2"/>
  <c r="EL93" i="2"/>
  <c r="EE93" i="2"/>
  <c r="ER93" i="2"/>
  <c r="EF93" i="2"/>
  <c r="CT93" i="2"/>
  <c r="DS93" i="2"/>
  <c r="DT93" i="2"/>
  <c r="DU93" i="2"/>
  <c r="EK93" i="2"/>
  <c r="EP93" i="2"/>
  <c r="EI93" i="2"/>
  <c r="EV93" i="2"/>
  <c r="EY93" i="2"/>
  <c r="DW93" i="2"/>
  <c r="DX93" i="2"/>
  <c r="DY93" i="2"/>
  <c r="EO93" i="2"/>
  <c r="ET93" i="2"/>
  <c r="EM93" i="2"/>
  <c r="EZ93" i="2"/>
  <c r="DN93" i="2"/>
  <c r="CU93" i="2"/>
  <c r="EA93" i="2"/>
  <c r="EB93" i="2"/>
  <c r="ES93" i="2"/>
  <c r="EX93" i="2"/>
  <c r="EQ93" i="2"/>
  <c r="CW93" i="2"/>
  <c r="DJ93" i="2"/>
  <c r="EW93" i="2"/>
  <c r="FB93" i="2"/>
  <c r="EU93" i="2"/>
  <c r="DA93" i="2"/>
  <c r="CK64" i="2"/>
  <c r="BY64" i="2"/>
  <c r="CT64" i="2"/>
  <c r="DZ64" i="2"/>
  <c r="DK64" i="2"/>
  <c r="DH64" i="2"/>
  <c r="EN64" i="2"/>
  <c r="EO64" i="2"/>
  <c r="EP64" i="2"/>
  <c r="EU64" i="2"/>
  <c r="CJ64" i="2"/>
  <c r="EJ64" i="2"/>
  <c r="CE64" i="2"/>
  <c r="BS64" i="2"/>
  <c r="CF64" i="2"/>
  <c r="CB64" i="2"/>
  <c r="ED64" i="2"/>
  <c r="DO64" i="2"/>
  <c r="DL64" i="2"/>
  <c r="ER64" i="2"/>
  <c r="ES64" i="2"/>
  <c r="ET64" i="2"/>
  <c r="EI64" i="2"/>
  <c r="CU64" i="2"/>
  <c r="EL64" i="2"/>
  <c r="CP64" i="2"/>
  <c r="BV64" i="2"/>
  <c r="CO64" i="2"/>
  <c r="CC64" i="2"/>
  <c r="EH64" i="2"/>
  <c r="DS64" i="2"/>
  <c r="DP64" i="2"/>
  <c r="EV64" i="2"/>
  <c r="EW64" i="2"/>
  <c r="EX64" i="2"/>
  <c r="EQ64" i="2"/>
  <c r="CQ64" i="2"/>
  <c r="EM64" i="2"/>
  <c r="CW64" i="2"/>
  <c r="CI64" i="2"/>
  <c r="BR64" i="2"/>
  <c r="CR64" i="2"/>
  <c r="BQ64" i="2"/>
  <c r="DW64" i="2"/>
  <c r="DT64" i="2"/>
  <c r="EZ64" i="2"/>
  <c r="FA64" i="2"/>
  <c r="FB64" i="2"/>
  <c r="DG64" i="2"/>
  <c r="DA64" i="2"/>
  <c r="CL64" i="2"/>
  <c r="BW64" i="2"/>
  <c r="CS64" i="2"/>
  <c r="DJ64" i="2"/>
  <c r="EA64" i="2"/>
  <c r="DX64" i="2"/>
  <c r="EB64" i="2"/>
  <c r="DI64" i="2"/>
  <c r="DQ64" i="2"/>
  <c r="DV64" i="2"/>
  <c r="BT64" i="2"/>
  <c r="CA64" i="2"/>
  <c r="DN64" i="2"/>
  <c r="EE64" i="2"/>
  <c r="DY64" i="2"/>
  <c r="DU64" i="2"/>
  <c r="EF64" i="2"/>
  <c r="EY64" i="2"/>
  <c r="BP64" i="2"/>
  <c r="EK64" i="2"/>
  <c r="BN64" i="2"/>
  <c r="BU64" i="2"/>
  <c r="CM64" i="2"/>
  <c r="CD64" i="2"/>
  <c r="DR64" i="2"/>
  <c r="CN64" i="2"/>
  <c r="BX64" i="2"/>
  <c r="DM64" i="2"/>
  <c r="EC64" i="2"/>
  <c r="EG64" i="2"/>
  <c r="BO64" i="2"/>
  <c r="AT35" i="2"/>
  <c r="AP35" i="2"/>
  <c r="BB35" i="2"/>
  <c r="CC35" i="2"/>
  <c r="CW35" i="2"/>
  <c r="CK35" i="2"/>
  <c r="BY35" i="2"/>
  <c r="DX35" i="2"/>
  <c r="DU35" i="2"/>
  <c r="DR35" i="2"/>
  <c r="DS35" i="2"/>
  <c r="ET35" i="2"/>
  <c r="EY35" i="2"/>
  <c r="EK35" i="2"/>
  <c r="CB35" i="2"/>
  <c r="DQ35" i="2"/>
  <c r="BG35" i="2"/>
  <c r="CR35" i="2"/>
  <c r="DA35" i="2"/>
  <c r="BS35" i="2"/>
  <c r="CF35" i="2"/>
  <c r="EB35" i="2"/>
  <c r="DY35" i="2"/>
  <c r="DV35" i="2"/>
  <c r="DW35" i="2"/>
  <c r="EX35" i="2"/>
  <c r="EJ35" i="2"/>
  <c r="EO35" i="2"/>
  <c r="CP35" i="2"/>
  <c r="EP35" i="2"/>
  <c r="BJ35" i="2"/>
  <c r="CS35" i="2"/>
  <c r="BX35" i="2"/>
  <c r="BK35" i="2"/>
  <c r="BV35" i="2"/>
  <c r="CO35" i="2"/>
  <c r="CU35" i="2"/>
  <c r="EC35" i="2"/>
  <c r="DZ35" i="2"/>
  <c r="EA35" i="2"/>
  <c r="FB35" i="2"/>
  <c r="EN35" i="2"/>
  <c r="ES35" i="2"/>
  <c r="CJ35" i="2"/>
  <c r="EU35" i="2"/>
  <c r="AN35" i="2"/>
  <c r="AS35" i="2"/>
  <c r="AW35" i="2"/>
  <c r="CA35" i="2"/>
  <c r="BN35" i="2"/>
  <c r="CI35" i="2"/>
  <c r="BW35" i="2"/>
  <c r="ED35" i="2"/>
  <c r="ER35" i="2"/>
  <c r="EW35" i="2"/>
  <c r="AQ35" i="2"/>
  <c r="DT35" i="2"/>
  <c r="AZ35" i="2"/>
  <c r="BL35" i="2"/>
  <c r="CD35" i="2"/>
  <c r="CN35" i="2"/>
  <c r="BO35" i="2"/>
  <c r="CL35" i="2"/>
  <c r="DH35" i="2"/>
  <c r="BR35" i="2"/>
  <c r="EE35" i="2"/>
  <c r="EI35" i="2"/>
  <c r="EV35" i="2"/>
  <c r="FA35" i="2"/>
  <c r="BH35" i="2"/>
  <c r="DN35" i="2"/>
  <c r="AR35" i="2"/>
  <c r="BD35" i="2"/>
  <c r="BI35" i="2"/>
  <c r="BM35" i="2"/>
  <c r="CQ35" i="2"/>
  <c r="BT35" i="2"/>
  <c r="DL35" i="2"/>
  <c r="DI35" i="2"/>
  <c r="DG35" i="2"/>
  <c r="EF35" i="2"/>
  <c r="EM35" i="2"/>
  <c r="EZ35" i="2"/>
  <c r="EG35" i="2"/>
  <c r="DO35" i="2"/>
  <c r="BA35" i="2"/>
  <c r="BE35" i="2"/>
  <c r="AL35" i="2"/>
  <c r="AX35" i="2"/>
  <c r="CT35" i="2"/>
  <c r="CE35" i="2"/>
  <c r="BU35" i="2"/>
  <c r="BP35" i="2"/>
  <c r="DP35" i="2"/>
  <c r="DM35" i="2"/>
  <c r="DJ35" i="2"/>
  <c r="DK35" i="2"/>
  <c r="EL35" i="2"/>
  <c r="EQ35" i="2"/>
  <c r="CM35" i="2"/>
  <c r="BQ35" i="2"/>
  <c r="EH35" i="2"/>
  <c r="CO77" i="2"/>
  <c r="CR77" i="2"/>
  <c r="DG77" i="2"/>
  <c r="DH77" i="2"/>
  <c r="DJ77" i="2"/>
  <c r="EK77" i="2"/>
  <c r="EX77" i="2"/>
  <c r="EH77" i="2"/>
  <c r="EG77" i="2"/>
  <c r="CS77" i="2"/>
  <c r="CN77" i="2"/>
  <c r="DK77" i="2"/>
  <c r="DL77" i="2"/>
  <c r="DI77" i="2"/>
  <c r="DN77" i="2"/>
  <c r="EO77" i="2"/>
  <c r="FB77" i="2"/>
  <c r="EJ77" i="2"/>
  <c r="DA77" i="2"/>
  <c r="CM77" i="2"/>
  <c r="CA77" i="2"/>
  <c r="CE77" i="2"/>
  <c r="DO77" i="2"/>
  <c r="DP77" i="2"/>
  <c r="DM77" i="2"/>
  <c r="DR77" i="2"/>
  <c r="ES77" i="2"/>
  <c r="EI77" i="2"/>
  <c r="EN77" i="2"/>
  <c r="CL77" i="2"/>
  <c r="CU77" i="2"/>
  <c r="CD77" i="2"/>
  <c r="CP77" i="2"/>
  <c r="DS77" i="2"/>
  <c r="DT77" i="2"/>
  <c r="DQ77" i="2"/>
  <c r="DV77" i="2"/>
  <c r="EW77" i="2"/>
  <c r="EM77" i="2"/>
  <c r="ER77" i="2"/>
  <c r="CF77" i="2"/>
  <c r="EE77" i="2"/>
  <c r="CQ77" i="2"/>
  <c r="CW77" i="2"/>
  <c r="DW77" i="2"/>
  <c r="DX77" i="2"/>
  <c r="DU77" i="2"/>
  <c r="DZ77" i="2"/>
  <c r="FA77" i="2"/>
  <c r="EQ77" i="2"/>
  <c r="EV77" i="2"/>
  <c r="CT77" i="2"/>
  <c r="CJ77" i="2"/>
  <c r="EA77" i="2"/>
  <c r="EB77" i="2"/>
  <c r="DY77" i="2"/>
  <c r="EC77" i="2"/>
  <c r="EL77" i="2"/>
  <c r="EU77" i="2"/>
  <c r="EZ77" i="2"/>
  <c r="CC77" i="2"/>
  <c r="ET77" i="2"/>
  <c r="CB77" i="2"/>
  <c r="CK77" i="2"/>
  <c r="CI77" i="2"/>
  <c r="ED77" i="2"/>
  <c r="EP77" i="2"/>
  <c r="EY77" i="2"/>
  <c r="EF77" i="2"/>
  <c r="BA37" i="2"/>
  <c r="BD37" i="2"/>
  <c r="BI37" i="2"/>
  <c r="CR37" i="2"/>
  <c r="BX37" i="2"/>
  <c r="CW37" i="2"/>
  <c r="DO37" i="2"/>
  <c r="DP37" i="2"/>
  <c r="DQ37" i="2"/>
  <c r="DN37" i="2"/>
  <c r="ES37" i="2"/>
  <c r="EP37" i="2"/>
  <c r="EU37" i="2"/>
  <c r="CC37" i="2"/>
  <c r="EO37" i="2"/>
  <c r="AW37" i="2"/>
  <c r="BH37" i="2"/>
  <c r="BE37" i="2"/>
  <c r="BP37" i="2"/>
  <c r="CM37" i="2"/>
  <c r="CS37" i="2"/>
  <c r="BB37" i="2"/>
  <c r="DS37" i="2"/>
  <c r="DT37" i="2"/>
  <c r="DU37" i="2"/>
  <c r="DR37" i="2"/>
  <c r="EW37" i="2"/>
  <c r="ET37" i="2"/>
  <c r="EY37" i="2"/>
  <c r="CP37" i="2"/>
  <c r="EQ37" i="2"/>
  <c r="BL37" i="2"/>
  <c r="AT37" i="2"/>
  <c r="BQ37" i="2"/>
  <c r="CU37" i="2"/>
  <c r="CA37" i="2"/>
  <c r="CN37" i="2"/>
  <c r="BT37" i="2"/>
  <c r="DW37" i="2"/>
  <c r="DX37" i="2"/>
  <c r="DY37" i="2"/>
  <c r="DV37" i="2"/>
  <c r="FA37" i="2"/>
  <c r="EX37" i="2"/>
  <c r="CL37" i="2"/>
  <c r="AR37" i="2"/>
  <c r="DK37" i="2"/>
  <c r="EZ37" i="2"/>
  <c r="BM37" i="2"/>
  <c r="AP37" i="2"/>
  <c r="BY37" i="2"/>
  <c r="CD37" i="2"/>
  <c r="AQ37" i="2"/>
  <c r="BU37" i="2"/>
  <c r="EA37" i="2"/>
  <c r="EB37" i="2"/>
  <c r="DZ37" i="2"/>
  <c r="EF37" i="2"/>
  <c r="FB37" i="2"/>
  <c r="EJ37" i="2"/>
  <c r="DM37" i="2"/>
  <c r="BJ37" i="2"/>
  <c r="CF37" i="2"/>
  <c r="CQ37" i="2"/>
  <c r="BN37" i="2"/>
  <c r="CJ37" i="2"/>
  <c r="BV37" i="2"/>
  <c r="EG37" i="2"/>
  <c r="CI37" i="2"/>
  <c r="EC37" i="2"/>
  <c r="EN37" i="2"/>
  <c r="BW37" i="2"/>
  <c r="DJ37" i="2"/>
  <c r="AX37" i="2"/>
  <c r="BO37" i="2"/>
  <c r="CO37" i="2"/>
  <c r="BG37" i="2"/>
  <c r="CT37" i="2"/>
  <c r="CK37" i="2"/>
  <c r="BS37" i="2"/>
  <c r="DA37" i="2"/>
  <c r="EH37" i="2"/>
  <c r="ED37" i="2"/>
  <c r="EI37" i="2"/>
  <c r="ER37" i="2"/>
  <c r="EL37" i="2"/>
  <c r="BK37" i="2"/>
  <c r="AN37" i="2"/>
  <c r="AS37" i="2"/>
  <c r="BR37" i="2"/>
  <c r="CB37" i="2"/>
  <c r="CE37" i="2"/>
  <c r="DG37" i="2"/>
  <c r="DH37" i="2"/>
  <c r="DI37" i="2"/>
  <c r="EK37" i="2"/>
  <c r="EE37" i="2"/>
  <c r="EM37" i="2"/>
  <c r="EV37" i="2"/>
  <c r="AZ37" i="2"/>
  <c r="DL37" i="2"/>
  <c r="CU88" i="2"/>
  <c r="DG88" i="2"/>
  <c r="DQ88" i="2"/>
  <c r="EL88" i="2"/>
  <c r="EF88" i="2"/>
  <c r="EH88" i="2"/>
  <c r="CP88" i="2"/>
  <c r="DJ88" i="2"/>
  <c r="DK88" i="2"/>
  <c r="DH88" i="2"/>
  <c r="EB88" i="2"/>
  <c r="DY88" i="2"/>
  <c r="EP88" i="2"/>
  <c r="EQ88" i="2"/>
  <c r="EZ88" i="2"/>
  <c r="CW88" i="2"/>
  <c r="CR88" i="2"/>
  <c r="DN88" i="2"/>
  <c r="DO88" i="2"/>
  <c r="DL88" i="2"/>
  <c r="EC88" i="2"/>
  <c r="EK88" i="2"/>
  <c r="ET88" i="2"/>
  <c r="EY88" i="2"/>
  <c r="DM88" i="2"/>
  <c r="CL88" i="2"/>
  <c r="CS88" i="2"/>
  <c r="DR88" i="2"/>
  <c r="DS88" i="2"/>
  <c r="DP88" i="2"/>
  <c r="EJ88" i="2"/>
  <c r="EO88" i="2"/>
  <c r="EX88" i="2"/>
  <c r="EM88" i="2"/>
  <c r="CQ88" i="2"/>
  <c r="DV88" i="2"/>
  <c r="DW88" i="2"/>
  <c r="DT88" i="2"/>
  <c r="EN88" i="2"/>
  <c r="ES88" i="2"/>
  <c r="FB88" i="2"/>
  <c r="EU88" i="2"/>
  <c r="CT88" i="2"/>
  <c r="DZ88" i="2"/>
  <c r="EA88" i="2"/>
  <c r="DX88" i="2"/>
  <c r="ER88" i="2"/>
  <c r="EW88" i="2"/>
  <c r="DU88" i="2"/>
  <c r="DI88" i="2"/>
  <c r="DA88" i="2"/>
  <c r="CO88" i="2"/>
  <c r="ED88" i="2"/>
  <c r="EE88" i="2"/>
  <c r="CN88" i="2"/>
  <c r="EV88" i="2"/>
  <c r="FA88" i="2"/>
  <c r="EG88" i="2"/>
  <c r="CM88" i="2"/>
  <c r="EI88" i="2"/>
  <c r="CM85" i="2"/>
  <c r="DK85" i="2"/>
  <c r="DP85" i="2"/>
  <c r="DI85" i="2"/>
  <c r="DJ85" i="2"/>
  <c r="EW85" i="2"/>
  <c r="EH85" i="2"/>
  <c r="ED85" i="2"/>
  <c r="CT85" i="2"/>
  <c r="EC85" i="2"/>
  <c r="CU85" i="2"/>
  <c r="DO85" i="2"/>
  <c r="DT85" i="2"/>
  <c r="DM85" i="2"/>
  <c r="DN85" i="2"/>
  <c r="FA85" i="2"/>
  <c r="EI85" i="2"/>
  <c r="EE85" i="2"/>
  <c r="CN85" i="2"/>
  <c r="DS85" i="2"/>
  <c r="DX85" i="2"/>
  <c r="DQ85" i="2"/>
  <c r="DR85" i="2"/>
  <c r="EL85" i="2"/>
  <c r="EM85" i="2"/>
  <c r="EJ85" i="2"/>
  <c r="CP85" i="2"/>
  <c r="DW85" i="2"/>
  <c r="EB85" i="2"/>
  <c r="DU85" i="2"/>
  <c r="DV85" i="2"/>
  <c r="EP85" i="2"/>
  <c r="EQ85" i="2"/>
  <c r="EN85" i="2"/>
  <c r="CO85" i="2"/>
  <c r="EG85" i="2"/>
  <c r="CR85" i="2"/>
  <c r="CW85" i="2"/>
  <c r="EA85" i="2"/>
  <c r="DY85" i="2"/>
  <c r="DZ85" i="2"/>
  <c r="ET85" i="2"/>
  <c r="EU85" i="2"/>
  <c r="ER85" i="2"/>
  <c r="DL85" i="2"/>
  <c r="CS85" i="2"/>
  <c r="CJ85" i="2"/>
  <c r="CI85" i="2"/>
  <c r="EK85" i="2"/>
  <c r="EX85" i="2"/>
  <c r="EY85" i="2"/>
  <c r="EV85" i="2"/>
  <c r="DG85" i="2"/>
  <c r="CQ85" i="2"/>
  <c r="CK85" i="2"/>
  <c r="DH85" i="2"/>
  <c r="DA85" i="2"/>
  <c r="CL85" i="2"/>
  <c r="EO85" i="2"/>
  <c r="FB85" i="2"/>
  <c r="EF85" i="2"/>
  <c r="EZ85" i="2"/>
  <c r="ES85" i="2"/>
  <c r="BU71" i="2"/>
  <c r="BY71" i="2"/>
  <c r="CB71" i="2"/>
  <c r="DR71" i="2"/>
  <c r="DW71" i="2"/>
  <c r="DX71" i="2"/>
  <c r="DU71" i="2"/>
  <c r="EG71" i="2"/>
  <c r="DA71" i="2"/>
  <c r="EI71" i="2"/>
  <c r="DQ71" i="2"/>
  <c r="CJ71" i="2"/>
  <c r="CF71" i="2"/>
  <c r="CC71" i="2"/>
  <c r="BX71" i="2"/>
  <c r="DV71" i="2"/>
  <c r="EA71" i="2"/>
  <c r="EB71" i="2"/>
  <c r="DY71" i="2"/>
  <c r="EH71" i="2"/>
  <c r="ED71" i="2"/>
  <c r="EM71" i="2"/>
  <c r="EF71" i="2"/>
  <c r="CK71" i="2"/>
  <c r="CO71" i="2"/>
  <c r="CR71" i="2"/>
  <c r="DZ71" i="2"/>
  <c r="CE71" i="2"/>
  <c r="EJ71" i="2"/>
  <c r="EK71" i="2"/>
  <c r="EL71" i="2"/>
  <c r="EQ71" i="2"/>
  <c r="CT71" i="2"/>
  <c r="EE71" i="2"/>
  <c r="BV71" i="2"/>
  <c r="BW71" i="2"/>
  <c r="CS71" i="2"/>
  <c r="CN71" i="2"/>
  <c r="CP71" i="2"/>
  <c r="EN71" i="2"/>
  <c r="EO71" i="2"/>
  <c r="EP71" i="2"/>
  <c r="EU71" i="2"/>
  <c r="DS71" i="2"/>
  <c r="CI71" i="2"/>
  <c r="CA71" i="2"/>
  <c r="CW71" i="2"/>
  <c r="DG71" i="2"/>
  <c r="DH71" i="2"/>
  <c r="ER71" i="2"/>
  <c r="ES71" i="2"/>
  <c r="ET71" i="2"/>
  <c r="EY71" i="2"/>
  <c r="CL71" i="2"/>
  <c r="CM71" i="2"/>
  <c r="CD71" i="2"/>
  <c r="DK71" i="2"/>
  <c r="DL71" i="2"/>
  <c r="DI71" i="2"/>
  <c r="EV71" i="2"/>
  <c r="EW71" i="2"/>
  <c r="EX71" i="2"/>
  <c r="DT71" i="2"/>
  <c r="CU71" i="2"/>
  <c r="CQ71" i="2"/>
  <c r="DJ71" i="2"/>
  <c r="DO71" i="2"/>
  <c r="DP71" i="2"/>
  <c r="DM71" i="2"/>
  <c r="EZ71" i="2"/>
  <c r="FA71" i="2"/>
  <c r="FB71" i="2"/>
  <c r="DN71" i="2"/>
  <c r="EC71" i="2"/>
  <c r="BO58" i="2"/>
  <c r="CD58" i="2"/>
  <c r="BU58" i="2"/>
  <c r="BY58" i="2"/>
  <c r="EG58" i="2"/>
  <c r="ED58" i="2"/>
  <c r="DW58" i="2"/>
  <c r="EI58" i="2"/>
  <c r="ER58" i="2"/>
  <c r="EW58" i="2"/>
  <c r="EP58" i="2"/>
  <c r="BT58" i="2"/>
  <c r="EN58" i="2"/>
  <c r="BI58" i="2"/>
  <c r="CQ58" i="2"/>
  <c r="CN58" i="2"/>
  <c r="CJ58" i="2"/>
  <c r="CF58" i="2"/>
  <c r="EH58" i="2"/>
  <c r="CB58" i="2"/>
  <c r="EM58" i="2"/>
  <c r="EV58" i="2"/>
  <c r="FA58" i="2"/>
  <c r="EX58" i="2"/>
  <c r="ES58" i="2"/>
  <c r="BP58" i="2"/>
  <c r="CT58" i="2"/>
  <c r="CK58" i="2"/>
  <c r="CO58" i="2"/>
  <c r="DI58" i="2"/>
  <c r="CC58" i="2"/>
  <c r="CS58" i="2"/>
  <c r="EQ58" i="2"/>
  <c r="EZ58" i="2"/>
  <c r="DX58" i="2"/>
  <c r="CU58" i="2"/>
  <c r="FB58" i="2"/>
  <c r="BL58" i="2"/>
  <c r="CE58" i="2"/>
  <c r="BS58" i="2"/>
  <c r="BR58" i="2"/>
  <c r="DM58" i="2"/>
  <c r="DJ58" i="2"/>
  <c r="CR58" i="2"/>
  <c r="EU58" i="2"/>
  <c r="DP58" i="2"/>
  <c r="EA58" i="2"/>
  <c r="BJ58" i="2"/>
  <c r="DZ58" i="2"/>
  <c r="BM58" i="2"/>
  <c r="CP58" i="2"/>
  <c r="BV58" i="2"/>
  <c r="BW58" i="2"/>
  <c r="DQ58" i="2"/>
  <c r="DN58" i="2"/>
  <c r="DG58" i="2"/>
  <c r="DT58" i="2"/>
  <c r="EY58" i="2"/>
  <c r="EL58" i="2"/>
  <c r="CA58" i="2"/>
  <c r="DS58" i="2"/>
  <c r="BK58" i="2"/>
  <c r="BH58" i="2"/>
  <c r="CW58" i="2"/>
  <c r="CI58" i="2"/>
  <c r="DU58" i="2"/>
  <c r="DR58" i="2"/>
  <c r="DK58" i="2"/>
  <c r="EB58" i="2"/>
  <c r="DH58" i="2"/>
  <c r="EK58" i="2"/>
  <c r="DL58" i="2"/>
  <c r="BX58" i="2"/>
  <c r="EF58" i="2"/>
  <c r="BN58" i="2"/>
  <c r="BQ58" i="2"/>
  <c r="DA58" i="2"/>
  <c r="CL58" i="2"/>
  <c r="CM58" i="2"/>
  <c r="DY58" i="2"/>
  <c r="DV58" i="2"/>
  <c r="DO58" i="2"/>
  <c r="EE58" i="2"/>
  <c r="EJ58" i="2"/>
  <c r="EO58" i="2"/>
  <c r="ET58" i="2"/>
  <c r="EC58" i="2"/>
  <c r="BP60" i="2"/>
  <c r="CC60" i="2"/>
  <c r="CW60" i="2"/>
  <c r="BV60" i="2"/>
  <c r="DL60" i="2"/>
  <c r="CO60" i="2"/>
  <c r="EG60" i="2"/>
  <c r="DG60" i="2"/>
  <c r="ED60" i="2"/>
  <c r="EJ60" i="2"/>
  <c r="EA60" i="2"/>
  <c r="DO60" i="2"/>
  <c r="BR60" i="2"/>
  <c r="CR60" i="2"/>
  <c r="BQ60" i="2"/>
  <c r="DA60" i="2"/>
  <c r="CI60" i="2"/>
  <c r="DP60" i="2"/>
  <c r="EH60" i="2"/>
  <c r="EE60" i="2"/>
  <c r="EN60" i="2"/>
  <c r="EO60" i="2"/>
  <c r="DH60" i="2"/>
  <c r="FA60" i="2"/>
  <c r="BW60" i="2"/>
  <c r="CS60" i="2"/>
  <c r="BX60" i="2"/>
  <c r="BT60" i="2"/>
  <c r="CL60" i="2"/>
  <c r="DT60" i="2"/>
  <c r="DI60" i="2"/>
  <c r="DJ60" i="2"/>
  <c r="EL60" i="2"/>
  <c r="EI60" i="2"/>
  <c r="ER60" i="2"/>
  <c r="EW60" i="2"/>
  <c r="CF60" i="2"/>
  <c r="BK60" i="2"/>
  <c r="CA60" i="2"/>
  <c r="BU60" i="2"/>
  <c r="DX60" i="2"/>
  <c r="DM60" i="2"/>
  <c r="DN60" i="2"/>
  <c r="EP60" i="2"/>
  <c r="EM60" i="2"/>
  <c r="EV60" i="2"/>
  <c r="EK60" i="2"/>
  <c r="CB60" i="2"/>
  <c r="DS60" i="2"/>
  <c r="BN60" i="2"/>
  <c r="CM60" i="2"/>
  <c r="CD60" i="2"/>
  <c r="CN60" i="2"/>
  <c r="CJ60" i="2"/>
  <c r="EB60" i="2"/>
  <c r="DQ60" i="2"/>
  <c r="DR60" i="2"/>
  <c r="ET60" i="2"/>
  <c r="EQ60" i="2"/>
  <c r="EZ60" i="2"/>
  <c r="BS60" i="2"/>
  <c r="BJ60" i="2"/>
  <c r="CU60" i="2"/>
  <c r="CQ60" i="2"/>
  <c r="CK60" i="2"/>
  <c r="EF60" i="2"/>
  <c r="DU60" i="2"/>
  <c r="DV60" i="2"/>
  <c r="EX60" i="2"/>
  <c r="EU60" i="2"/>
  <c r="DK60" i="2"/>
  <c r="CP60" i="2"/>
  <c r="DW60" i="2"/>
  <c r="BO60" i="2"/>
  <c r="CT60" i="2"/>
  <c r="CE60" i="2"/>
  <c r="BL60" i="2"/>
  <c r="BY60" i="2"/>
  <c r="DY60" i="2"/>
  <c r="DZ60" i="2"/>
  <c r="FB60" i="2"/>
  <c r="EY60" i="2"/>
  <c r="ES60" i="2"/>
  <c r="BM60" i="2"/>
  <c r="EC60" i="2"/>
  <c r="BA38" i="2"/>
  <c r="BV38" i="2"/>
  <c r="BR38" i="2"/>
  <c r="BM38" i="2"/>
  <c r="CT38" i="2"/>
  <c r="CP38" i="2"/>
  <c r="DW38" i="2"/>
  <c r="DX38" i="2"/>
  <c r="DY38" i="2"/>
  <c r="EO38" i="2"/>
  <c r="EP38" i="2"/>
  <c r="EI38" i="2"/>
  <c r="EJ38" i="2"/>
  <c r="AS38" i="2"/>
  <c r="DU38" i="2"/>
  <c r="AW38" i="2"/>
  <c r="BH38" i="2"/>
  <c r="BD38" i="2"/>
  <c r="CI38" i="2"/>
  <c r="BW38" i="2"/>
  <c r="CB38" i="2"/>
  <c r="CW38" i="2"/>
  <c r="EA38" i="2"/>
  <c r="EB38" i="2"/>
  <c r="AZ38" i="2"/>
  <c r="ES38" i="2"/>
  <c r="ET38" i="2"/>
  <c r="EM38" i="2"/>
  <c r="DN38" i="2"/>
  <c r="CQ38" i="2"/>
  <c r="EC38" i="2"/>
  <c r="BL38" i="2"/>
  <c r="BQ38" i="2"/>
  <c r="BE38" i="2"/>
  <c r="CL38" i="2"/>
  <c r="CC38" i="2"/>
  <c r="DA38" i="2"/>
  <c r="EE38" i="2"/>
  <c r="EF38" i="2"/>
  <c r="BU38" i="2"/>
  <c r="EW38" i="2"/>
  <c r="EX38" i="2"/>
  <c r="EQ38" i="2"/>
  <c r="ER38" i="2"/>
  <c r="BG38" i="2"/>
  <c r="CE38" i="2"/>
  <c r="EV38" i="2"/>
  <c r="AT38" i="2"/>
  <c r="AP38" i="2"/>
  <c r="CM38" i="2"/>
  <c r="CR38" i="2"/>
  <c r="BX38" i="2"/>
  <c r="BT38" i="2"/>
  <c r="FA38" i="2"/>
  <c r="FB38" i="2"/>
  <c r="EU38" i="2"/>
  <c r="EZ38" i="2"/>
  <c r="AR38" i="2"/>
  <c r="DS38" i="2"/>
  <c r="AX38" i="2"/>
  <c r="BY38" i="2"/>
  <c r="CU38" i="2"/>
  <c r="CS38" i="2"/>
  <c r="DG38" i="2"/>
  <c r="DH38" i="2"/>
  <c r="DI38" i="2"/>
  <c r="DV38" i="2"/>
  <c r="DJ38" i="2"/>
  <c r="CK38" i="2"/>
  <c r="EY38" i="2"/>
  <c r="BS38" i="2"/>
  <c r="EK38" i="2"/>
  <c r="AQ38" i="2"/>
  <c r="BK38" i="2"/>
  <c r="BJ38" i="2"/>
  <c r="CF38" i="2"/>
  <c r="CA38" i="2"/>
  <c r="CN38" i="2"/>
  <c r="DK38" i="2"/>
  <c r="DL38" i="2"/>
  <c r="DM38" i="2"/>
  <c r="EG38" i="2"/>
  <c r="CJ38" i="2"/>
  <c r="DR38" i="2"/>
  <c r="DZ38" i="2"/>
  <c r="BI38" i="2"/>
  <c r="EL38" i="2"/>
  <c r="BB38" i="2"/>
  <c r="BN38" i="2"/>
  <c r="BO38" i="2"/>
  <c r="BP38" i="2"/>
  <c r="CO38" i="2"/>
  <c r="CD38" i="2"/>
  <c r="DO38" i="2"/>
  <c r="DP38" i="2"/>
  <c r="DQ38" i="2"/>
  <c r="EH38" i="2"/>
  <c r="ED38" i="2"/>
  <c r="EN38" i="2"/>
  <c r="AN38" i="2"/>
  <c r="DT38" i="2"/>
  <c r="BN44" i="2"/>
  <c r="BE44" i="2"/>
  <c r="BW44" i="2"/>
  <c r="CS44" i="2"/>
  <c r="CE44" i="2"/>
  <c r="CK44" i="2"/>
  <c r="BY44" i="2"/>
  <c r="EB44" i="2"/>
  <c r="EC44" i="2"/>
  <c r="DZ44" i="2"/>
  <c r="EA44" i="2"/>
  <c r="EJ44" i="2"/>
  <c r="DG44" i="2"/>
  <c r="BR44" i="2"/>
  <c r="DY44" i="2"/>
  <c r="BA44" i="2"/>
  <c r="BL44" i="2"/>
  <c r="CP44" i="2"/>
  <c r="AW44" i="2"/>
  <c r="CF44" i="2"/>
  <c r="EF44" i="2"/>
  <c r="EG44" i="2"/>
  <c r="DO44" i="2"/>
  <c r="EI44" i="2"/>
  <c r="EN44" i="2"/>
  <c r="EW44" i="2"/>
  <c r="EH44" i="2"/>
  <c r="BH44" i="2"/>
  <c r="CM44" i="2"/>
  <c r="CA44" i="2"/>
  <c r="BX44" i="2"/>
  <c r="CW44" i="2"/>
  <c r="BS44" i="2"/>
  <c r="CO44" i="2"/>
  <c r="EL44" i="2"/>
  <c r="EM44" i="2"/>
  <c r="ER44" i="2"/>
  <c r="EK44" i="2"/>
  <c r="EO44" i="2"/>
  <c r="AT44" i="2"/>
  <c r="AZ44" i="2"/>
  <c r="CU44" i="2"/>
  <c r="CD44" i="2"/>
  <c r="DA44" i="2"/>
  <c r="BV44" i="2"/>
  <c r="DH44" i="2"/>
  <c r="DI44" i="2"/>
  <c r="EP44" i="2"/>
  <c r="EQ44" i="2"/>
  <c r="EV44" i="2"/>
  <c r="EE44" i="2"/>
  <c r="BK44" i="2"/>
  <c r="CJ44" i="2"/>
  <c r="DW44" i="2"/>
  <c r="BI44" i="2"/>
  <c r="CQ44" i="2"/>
  <c r="CN44" i="2"/>
  <c r="BQ44" i="2"/>
  <c r="CI44" i="2"/>
  <c r="DL44" i="2"/>
  <c r="DM44" i="2"/>
  <c r="DJ44" i="2"/>
  <c r="ET44" i="2"/>
  <c r="EU44" i="2"/>
  <c r="EZ44" i="2"/>
  <c r="ED44" i="2"/>
  <c r="BJ44" i="2"/>
  <c r="BB44" i="2"/>
  <c r="CB44" i="2"/>
  <c r="CT44" i="2"/>
  <c r="BM44" i="2"/>
  <c r="BT44" i="2"/>
  <c r="CL44" i="2"/>
  <c r="DP44" i="2"/>
  <c r="DQ44" i="2"/>
  <c r="DN44" i="2"/>
  <c r="EX44" i="2"/>
  <c r="EY44" i="2"/>
  <c r="DS44" i="2"/>
  <c r="ES44" i="2"/>
  <c r="CR44" i="2"/>
  <c r="DV44" i="2"/>
  <c r="AX44" i="2"/>
  <c r="BO44" i="2"/>
  <c r="BG44" i="2"/>
  <c r="CC44" i="2"/>
  <c r="BP44" i="2"/>
  <c r="BU44" i="2"/>
  <c r="DT44" i="2"/>
  <c r="DU44" i="2"/>
  <c r="DR44" i="2"/>
  <c r="FB44" i="2"/>
  <c r="DK44" i="2"/>
  <c r="FA44" i="2"/>
  <c r="BD44" i="2"/>
  <c r="DX44" i="2"/>
  <c r="AS31" i="2"/>
  <c r="BN31" i="2"/>
  <c r="BJ31" i="2"/>
  <c r="CK31" i="2"/>
  <c r="AP31" i="2"/>
  <c r="CR31" i="2"/>
  <c r="BX31" i="2"/>
  <c r="DR31" i="2"/>
  <c r="DO31" i="2"/>
  <c r="DT31" i="2"/>
  <c r="DQ31" i="2"/>
  <c r="EC31" i="2"/>
  <c r="EH31" i="2"/>
  <c r="EI31" i="2"/>
  <c r="BK31" i="2"/>
  <c r="DN31" i="2"/>
  <c r="ED31" i="2"/>
  <c r="AZ31" i="2"/>
  <c r="AW31" i="2"/>
  <c r="AN31" i="2"/>
  <c r="BO31" i="2"/>
  <c r="CM31" i="2"/>
  <c r="CS31" i="2"/>
  <c r="DV31" i="2"/>
  <c r="DS31" i="2"/>
  <c r="DX31" i="2"/>
  <c r="DU31" i="2"/>
  <c r="EK31" i="2"/>
  <c r="EL31" i="2"/>
  <c r="EM31" i="2"/>
  <c r="EZ31" i="2"/>
  <c r="BI31" i="2"/>
  <c r="BL31" i="2"/>
  <c r="AR31" i="2"/>
  <c r="BS31" i="2"/>
  <c r="BY31" i="2"/>
  <c r="CU31" i="2"/>
  <c r="CN31" i="2"/>
  <c r="DZ31" i="2"/>
  <c r="DW31" i="2"/>
  <c r="EB31" i="2"/>
  <c r="DY31" i="2"/>
  <c r="EO31" i="2"/>
  <c r="EP31" i="2"/>
  <c r="EQ31" i="2"/>
  <c r="CC31" i="2"/>
  <c r="EG31" i="2"/>
  <c r="AL31" i="2"/>
  <c r="BM31" i="2"/>
  <c r="BA31" i="2"/>
  <c r="BD31" i="2"/>
  <c r="BV31" i="2"/>
  <c r="CF31" i="2"/>
  <c r="CA31" i="2"/>
  <c r="CE31" i="2"/>
  <c r="EA31" i="2"/>
  <c r="EJ31" i="2"/>
  <c r="ES31" i="2"/>
  <c r="ET31" i="2"/>
  <c r="EU31" i="2"/>
  <c r="CJ31" i="2"/>
  <c r="DP31" i="2"/>
  <c r="AQ31" i="2"/>
  <c r="AH31" i="2"/>
  <c r="BH31" i="2"/>
  <c r="BE31" i="2"/>
  <c r="CI31" i="2"/>
  <c r="CO31" i="2"/>
  <c r="CD31" i="2"/>
  <c r="CP31" i="2"/>
  <c r="CW31" i="2"/>
  <c r="DA31" i="2"/>
  <c r="EN31" i="2"/>
  <c r="EW31" i="2"/>
  <c r="EX31" i="2"/>
  <c r="EY31" i="2"/>
  <c r="AG31" i="2"/>
  <c r="BB31" i="2"/>
  <c r="AI31" i="2"/>
  <c r="BT31" i="2"/>
  <c r="CL31" i="2"/>
  <c r="BQ31" i="2"/>
  <c r="BP31" i="2"/>
  <c r="CQ31" i="2"/>
  <c r="DH31" i="2"/>
  <c r="ER31" i="2"/>
  <c r="FA31" i="2"/>
  <c r="FB31" i="2"/>
  <c r="DK31" i="2"/>
  <c r="BG31" i="2"/>
  <c r="AX31" i="2"/>
  <c r="AT31" i="2"/>
  <c r="BU31" i="2"/>
  <c r="BR31" i="2"/>
  <c r="CB31" i="2"/>
  <c r="CT31" i="2"/>
  <c r="DJ31" i="2"/>
  <c r="DG31" i="2"/>
  <c r="DL31" i="2"/>
  <c r="DI31" i="2"/>
  <c r="EV31" i="2"/>
  <c r="EF31" i="2"/>
  <c r="EE31" i="2"/>
  <c r="AJ31" i="2"/>
  <c r="BW31" i="2"/>
  <c r="DM31" i="2"/>
  <c r="BB30" i="2"/>
  <c r="BQ30" i="2"/>
  <c r="BD30" i="2"/>
  <c r="CI30" i="2"/>
  <c r="BI30" i="2"/>
  <c r="BP30" i="2"/>
  <c r="CT30" i="2"/>
  <c r="CE30" i="2"/>
  <c r="DO30" i="2"/>
  <c r="DT30" i="2"/>
  <c r="DQ30" i="2"/>
  <c r="EC30" i="2"/>
  <c r="EH30" i="2"/>
  <c r="DZ30" i="2"/>
  <c r="EV30" i="2"/>
  <c r="DP30" i="2"/>
  <c r="BG30" i="2"/>
  <c r="AX30" i="2"/>
  <c r="AI30" i="2"/>
  <c r="BE30" i="2"/>
  <c r="CL30" i="2"/>
  <c r="BR30" i="2"/>
  <c r="CB30" i="2"/>
  <c r="CP30" i="2"/>
  <c r="DS30" i="2"/>
  <c r="DX30" i="2"/>
  <c r="DU30" i="2"/>
  <c r="EK30" i="2"/>
  <c r="EL30" i="2"/>
  <c r="ED30" i="2"/>
  <c r="EJ30" i="2"/>
  <c r="AH30" i="2"/>
  <c r="DK30" i="2"/>
  <c r="AF30" i="2"/>
  <c r="BK30" i="2"/>
  <c r="AT30" i="2"/>
  <c r="BW30" i="2"/>
  <c r="CC30" i="2"/>
  <c r="CW30" i="2"/>
  <c r="DW30" i="2"/>
  <c r="EB30" i="2"/>
  <c r="DY30" i="2"/>
  <c r="EO30" i="2"/>
  <c r="EP30" i="2"/>
  <c r="EI30" i="2"/>
  <c r="ER30" i="2"/>
  <c r="DJ30" i="2"/>
  <c r="AG30" i="2"/>
  <c r="BN30" i="2"/>
  <c r="AP30" i="2"/>
  <c r="AS30" i="2"/>
  <c r="CR30" i="2"/>
  <c r="BX30" i="2"/>
  <c r="DA30" i="2"/>
  <c r="EA30" i="2"/>
  <c r="EF30" i="2"/>
  <c r="CJ30" i="2"/>
  <c r="ES30" i="2"/>
  <c r="ET30" i="2"/>
  <c r="EM30" i="2"/>
  <c r="EZ30" i="2"/>
  <c r="CO30" i="2"/>
  <c r="DM30" i="2"/>
  <c r="BJ30" i="2"/>
  <c r="BM30" i="2"/>
  <c r="CM30" i="2"/>
  <c r="CS30" i="2"/>
  <c r="EE30" i="2"/>
  <c r="BU30" i="2"/>
  <c r="CK30" i="2"/>
  <c r="EW30" i="2"/>
  <c r="EX30" i="2"/>
  <c r="EQ30" i="2"/>
  <c r="EN30" i="2"/>
  <c r="BV30" i="2"/>
  <c r="EG30" i="2"/>
  <c r="AW30" i="2"/>
  <c r="AR30" i="2"/>
  <c r="BO30" i="2"/>
  <c r="BY30" i="2"/>
  <c r="CU30" i="2"/>
  <c r="CA30" i="2"/>
  <c r="CN30" i="2"/>
  <c r="AJ30" i="2"/>
  <c r="DH30" i="2"/>
  <c r="FA30" i="2"/>
  <c r="FB30" i="2"/>
  <c r="EU30" i="2"/>
  <c r="AQ30" i="2"/>
  <c r="CQ30" i="2"/>
  <c r="DN30" i="2"/>
  <c r="AL30" i="2"/>
  <c r="BL30" i="2"/>
  <c r="BA30" i="2"/>
  <c r="AN30" i="2"/>
  <c r="BS30" i="2"/>
  <c r="CF30" i="2"/>
  <c r="CD30" i="2"/>
  <c r="AZ30" i="2"/>
  <c r="DG30" i="2"/>
  <c r="DL30" i="2"/>
  <c r="DI30" i="2"/>
  <c r="DV30" i="2"/>
  <c r="DR30" i="2"/>
  <c r="EY30" i="2"/>
  <c r="BH30" i="2"/>
  <c r="BT30" i="2"/>
  <c r="AW40" i="2"/>
  <c r="BA40" i="2"/>
  <c r="CP40" i="2"/>
  <c r="BP40" i="2"/>
  <c r="BY40" i="2"/>
  <c r="CQ40" i="2"/>
  <c r="BX40" i="2"/>
  <c r="EH40" i="2"/>
  <c r="DH40" i="2"/>
  <c r="EN40" i="2"/>
  <c r="EO40" i="2"/>
  <c r="EP40" i="2"/>
  <c r="EQ40" i="2"/>
  <c r="CU40" i="2"/>
  <c r="EK40" i="2"/>
  <c r="AS40" i="2"/>
  <c r="BL40" i="2"/>
  <c r="BH40" i="2"/>
  <c r="CW40" i="2"/>
  <c r="BQ40" i="2"/>
  <c r="CF40" i="2"/>
  <c r="CB40" i="2"/>
  <c r="CT40" i="2"/>
  <c r="DG40" i="2"/>
  <c r="DL40" i="2"/>
  <c r="ER40" i="2"/>
  <c r="ES40" i="2"/>
  <c r="ET40" i="2"/>
  <c r="EY40" i="2"/>
  <c r="AZ40" i="2"/>
  <c r="BM40" i="2"/>
  <c r="AT40" i="2"/>
  <c r="DA40" i="2"/>
  <c r="BS40" i="2"/>
  <c r="CO40" i="2"/>
  <c r="CC40" i="2"/>
  <c r="DJ40" i="2"/>
  <c r="DK40" i="2"/>
  <c r="DP40" i="2"/>
  <c r="EV40" i="2"/>
  <c r="EW40" i="2"/>
  <c r="EX40" i="2"/>
  <c r="EM40" i="2"/>
  <c r="AR40" i="2"/>
  <c r="ED40" i="2"/>
  <c r="EI40" i="2"/>
  <c r="BI40" i="2"/>
  <c r="BT40" i="2"/>
  <c r="BV40" i="2"/>
  <c r="BR40" i="2"/>
  <c r="CR40" i="2"/>
  <c r="DN40" i="2"/>
  <c r="DO40" i="2"/>
  <c r="DT40" i="2"/>
  <c r="EZ40" i="2"/>
  <c r="FA40" i="2"/>
  <c r="FB40" i="2"/>
  <c r="CE40" i="2"/>
  <c r="EE40" i="2"/>
  <c r="AQ40" i="2"/>
  <c r="AX40" i="2"/>
  <c r="BJ40" i="2"/>
  <c r="BU40" i="2"/>
  <c r="CI40" i="2"/>
  <c r="BW40" i="2"/>
  <c r="CS40" i="2"/>
  <c r="DR40" i="2"/>
  <c r="DS40" i="2"/>
  <c r="DX40" i="2"/>
  <c r="DQ40" i="2"/>
  <c r="DM40" i="2"/>
  <c r="CD40" i="2"/>
  <c r="BB40" i="2"/>
  <c r="BK40" i="2"/>
  <c r="BO40" i="2"/>
  <c r="CJ40" i="2"/>
  <c r="CL40" i="2"/>
  <c r="BD40" i="2"/>
  <c r="CN40" i="2"/>
  <c r="DV40" i="2"/>
  <c r="DW40" i="2"/>
  <c r="DU40" i="2"/>
  <c r="EF40" i="2"/>
  <c r="EB40" i="2"/>
  <c r="EC40" i="2"/>
  <c r="EL40" i="2"/>
  <c r="AP40" i="2"/>
  <c r="BG40" i="2"/>
  <c r="BN40" i="2"/>
  <c r="CK40" i="2"/>
  <c r="CM40" i="2"/>
  <c r="CA40" i="2"/>
  <c r="DZ40" i="2"/>
  <c r="EA40" i="2"/>
  <c r="DI40" i="2"/>
  <c r="EG40" i="2"/>
  <c r="DY40" i="2"/>
  <c r="EU40" i="2"/>
  <c r="BE40" i="2"/>
  <c r="EJ40" i="2"/>
  <c r="CS4" i="2"/>
  <c r="S96" i="2"/>
  <c r="DZ96" i="2"/>
  <c r="DW96" i="2"/>
  <c r="DX96" i="2"/>
  <c r="EB96" i="2"/>
  <c r="FB96" i="2"/>
  <c r="EM96" i="2"/>
  <c r="DQ96" i="2"/>
  <c r="ED96" i="2"/>
  <c r="EA96" i="2"/>
  <c r="DI96" i="2"/>
  <c r="EK96" i="2"/>
  <c r="EF96" i="2"/>
  <c r="EU96" i="2"/>
  <c r="CU96" i="2"/>
  <c r="DA96" i="2"/>
  <c r="EE96" i="2"/>
  <c r="EJ96" i="2"/>
  <c r="EO96" i="2"/>
  <c r="EG96" i="2"/>
  <c r="EI96" i="2"/>
  <c r="EX96" i="2"/>
  <c r="CW96" i="2"/>
  <c r="EN96" i="2"/>
  <c r="ES96" i="2"/>
  <c r="EH96" i="2"/>
  <c r="EQ96" i="2"/>
  <c r="DV96" i="2"/>
  <c r="CT96" i="2"/>
  <c r="DJ96" i="2"/>
  <c r="DG96" i="2"/>
  <c r="DH96" i="2"/>
  <c r="ER96" i="2"/>
  <c r="EW96" i="2"/>
  <c r="EL96" i="2"/>
  <c r="DU96" i="2"/>
  <c r="DT96" i="2"/>
  <c r="DN96" i="2"/>
  <c r="DK96" i="2"/>
  <c r="DL96" i="2"/>
  <c r="EV96" i="2"/>
  <c r="FA96" i="2"/>
  <c r="EP96" i="2"/>
  <c r="EC96" i="2"/>
  <c r="DM96" i="2"/>
  <c r="DR96" i="2"/>
  <c r="DO96" i="2"/>
  <c r="DP96" i="2"/>
  <c r="EZ96" i="2"/>
  <c r="DY96" i="2"/>
  <c r="ET96" i="2"/>
  <c r="EY96" i="2"/>
  <c r="DS96" i="2"/>
  <c r="CS62" i="2"/>
  <c r="BX62" i="2"/>
  <c r="BU62" i="2"/>
  <c r="CJ62" i="2"/>
  <c r="DX62" i="2"/>
  <c r="DU62" i="2"/>
  <c r="ES62" i="2"/>
  <c r="ET62" i="2"/>
  <c r="EQ62" i="2"/>
  <c r="EJ62" i="2"/>
  <c r="EE62" i="2"/>
  <c r="EV62" i="2"/>
  <c r="BM62" i="2"/>
  <c r="CM62" i="2"/>
  <c r="CA62" i="2"/>
  <c r="DG62" i="2"/>
  <c r="CK62" i="2"/>
  <c r="EB62" i="2"/>
  <c r="DY62" i="2"/>
  <c r="EW62" i="2"/>
  <c r="EX62" i="2"/>
  <c r="EU62" i="2"/>
  <c r="CR62" i="2"/>
  <c r="EP62" i="2"/>
  <c r="BN62" i="2"/>
  <c r="BP62" i="2"/>
  <c r="CU62" i="2"/>
  <c r="CD62" i="2"/>
  <c r="CN62" i="2"/>
  <c r="DK62" i="2"/>
  <c r="BT62" i="2"/>
  <c r="EF62" i="2"/>
  <c r="FA62" i="2"/>
  <c r="FB62" i="2"/>
  <c r="EY62" i="2"/>
  <c r="DT62" i="2"/>
  <c r="BO62" i="2"/>
  <c r="BY62" i="2"/>
  <c r="CQ62" i="2"/>
  <c r="DO62" i="2"/>
  <c r="BL62" i="2"/>
  <c r="DN62" i="2"/>
  <c r="DV62" i="2"/>
  <c r="ER62" i="2"/>
  <c r="CL62" i="2"/>
  <c r="DQ62" i="2"/>
  <c r="BS62" i="2"/>
  <c r="CF62" i="2"/>
  <c r="CT62" i="2"/>
  <c r="CE62" i="2"/>
  <c r="DS62" i="2"/>
  <c r="DH62" i="2"/>
  <c r="DZ62" i="2"/>
  <c r="EG62" i="2"/>
  <c r="DJ62" i="2"/>
  <c r="DR62" i="2"/>
  <c r="DA62" i="2"/>
  <c r="BV62" i="2"/>
  <c r="CO62" i="2"/>
  <c r="CB62" i="2"/>
  <c r="CP62" i="2"/>
  <c r="DW62" i="2"/>
  <c r="DL62" i="2"/>
  <c r="DI62" i="2"/>
  <c r="EC62" i="2"/>
  <c r="EH62" i="2"/>
  <c r="ED62" i="2"/>
  <c r="EZ62" i="2"/>
  <c r="BQ62" i="2"/>
  <c r="EM62" i="2"/>
  <c r="CI62" i="2"/>
  <c r="BR62" i="2"/>
  <c r="CC62" i="2"/>
  <c r="CW62" i="2"/>
  <c r="EA62" i="2"/>
  <c r="DP62" i="2"/>
  <c r="DM62" i="2"/>
  <c r="EK62" i="2"/>
  <c r="EL62" i="2"/>
  <c r="EI62" i="2"/>
  <c r="EN62" i="2"/>
  <c r="BW62" i="2"/>
  <c r="EO62" i="2"/>
  <c r="CL80" i="2"/>
  <c r="DA80" i="2"/>
  <c r="EV80" i="2"/>
  <c r="EW80" i="2"/>
  <c r="DI80" i="2"/>
  <c r="ER80" i="2"/>
  <c r="CR80" i="2"/>
  <c r="DJ80" i="2"/>
  <c r="DG80" i="2"/>
  <c r="CN80" i="2"/>
  <c r="DQ80" i="2"/>
  <c r="EZ80" i="2"/>
  <c r="FA80" i="2"/>
  <c r="EB80" i="2"/>
  <c r="EE80" i="2"/>
  <c r="CE80" i="2"/>
  <c r="CS80" i="2"/>
  <c r="DN80" i="2"/>
  <c r="DK80" i="2"/>
  <c r="DY80" i="2"/>
  <c r="DU80" i="2"/>
  <c r="EQ80" i="2"/>
  <c r="CI80" i="2"/>
  <c r="ES80" i="2"/>
  <c r="CP80" i="2"/>
  <c r="CF80" i="2"/>
  <c r="CD80" i="2"/>
  <c r="DR80" i="2"/>
  <c r="DO80" i="2"/>
  <c r="DH80" i="2"/>
  <c r="EF80" i="2"/>
  <c r="DM80" i="2"/>
  <c r="EL80" i="2"/>
  <c r="EY80" i="2"/>
  <c r="EH80" i="2"/>
  <c r="CW80" i="2"/>
  <c r="CO80" i="2"/>
  <c r="CQ80" i="2"/>
  <c r="DV80" i="2"/>
  <c r="DS80" i="2"/>
  <c r="DL80" i="2"/>
  <c r="EG80" i="2"/>
  <c r="EC80" i="2"/>
  <c r="EP80" i="2"/>
  <c r="EM80" i="2"/>
  <c r="CU80" i="2"/>
  <c r="CJ80" i="2"/>
  <c r="CT80" i="2"/>
  <c r="DZ80" i="2"/>
  <c r="DW80" i="2"/>
  <c r="DP80" i="2"/>
  <c r="EJ80" i="2"/>
  <c r="EK80" i="2"/>
  <c r="ET80" i="2"/>
  <c r="EU80" i="2"/>
  <c r="DX80" i="2"/>
  <c r="CK80" i="2"/>
  <c r="CM80" i="2"/>
  <c r="ED80" i="2"/>
  <c r="EA80" i="2"/>
  <c r="DT80" i="2"/>
  <c r="EN80" i="2"/>
  <c r="EO80" i="2"/>
  <c r="EX80" i="2"/>
  <c r="EI80" i="2"/>
  <c r="FB80" i="2"/>
  <c r="BI56" i="2"/>
  <c r="BO56" i="2"/>
  <c r="CJ56" i="2"/>
  <c r="BY56" i="2"/>
  <c r="CQ56" i="2"/>
  <c r="DR56" i="2"/>
  <c r="DG56" i="2"/>
  <c r="EJ56" i="2"/>
  <c r="EO56" i="2"/>
  <c r="EX56" i="2"/>
  <c r="EI56" i="2"/>
  <c r="BJ56" i="2"/>
  <c r="BX56" i="2"/>
  <c r="BG56" i="2"/>
  <c r="CK56" i="2"/>
  <c r="CF56" i="2"/>
  <c r="BP56" i="2"/>
  <c r="CT56" i="2"/>
  <c r="DV56" i="2"/>
  <c r="DK56" i="2"/>
  <c r="DH56" i="2"/>
  <c r="EN56" i="2"/>
  <c r="ES56" i="2"/>
  <c r="FB56" i="2"/>
  <c r="EG56" i="2"/>
  <c r="BL56" i="2"/>
  <c r="CE56" i="2"/>
  <c r="BS56" i="2"/>
  <c r="CO56" i="2"/>
  <c r="CB56" i="2"/>
  <c r="DZ56" i="2"/>
  <c r="DO56" i="2"/>
  <c r="DL56" i="2"/>
  <c r="ER56" i="2"/>
  <c r="EW56" i="2"/>
  <c r="EF56" i="2"/>
  <c r="BU56" i="2"/>
  <c r="EB56" i="2"/>
  <c r="BM56" i="2"/>
  <c r="CP56" i="2"/>
  <c r="BV56" i="2"/>
  <c r="BR56" i="2"/>
  <c r="CC56" i="2"/>
  <c r="ED56" i="2"/>
  <c r="DS56" i="2"/>
  <c r="DP56" i="2"/>
  <c r="EV56" i="2"/>
  <c r="FA56" i="2"/>
  <c r="EY56" i="2"/>
  <c r="EQ56" i="2"/>
  <c r="EK56" i="2"/>
  <c r="BK56" i="2"/>
  <c r="CW56" i="2"/>
  <c r="CI56" i="2"/>
  <c r="BW56" i="2"/>
  <c r="CR56" i="2"/>
  <c r="BQ56" i="2"/>
  <c r="EH56" i="2"/>
  <c r="DW56" i="2"/>
  <c r="DT56" i="2"/>
  <c r="EZ56" i="2"/>
  <c r="DQ56" i="2"/>
  <c r="DY56" i="2"/>
  <c r="DN56" i="2"/>
  <c r="BN56" i="2"/>
  <c r="DA56" i="2"/>
  <c r="CL56" i="2"/>
  <c r="CS56" i="2"/>
  <c r="EA56" i="2"/>
  <c r="DX56" i="2"/>
  <c r="DU56" i="2"/>
  <c r="EL56" i="2"/>
  <c r="EM56" i="2"/>
  <c r="CD56" i="2"/>
  <c r="EU56" i="2"/>
  <c r="BH56" i="2"/>
  <c r="BT56" i="2"/>
  <c r="CM56" i="2"/>
  <c r="CA56" i="2"/>
  <c r="DJ56" i="2"/>
  <c r="CN56" i="2"/>
  <c r="EE56" i="2"/>
  <c r="DM56" i="2"/>
  <c r="DI56" i="2"/>
  <c r="EP56" i="2"/>
  <c r="EC56" i="2"/>
  <c r="CU56" i="2"/>
  <c r="ET56" i="2"/>
  <c r="BI48" i="2"/>
  <c r="BA48" i="2"/>
  <c r="CP48" i="2"/>
  <c r="BV48" i="2"/>
  <c r="CO48" i="2"/>
  <c r="CC48" i="2"/>
  <c r="DV48" i="2"/>
  <c r="DS48" i="2"/>
  <c r="DT48" i="2"/>
  <c r="EN48" i="2"/>
  <c r="ES48" i="2"/>
  <c r="EX48" i="2"/>
  <c r="EQ48" i="2"/>
  <c r="AZ48" i="2"/>
  <c r="DR48" i="2"/>
  <c r="BB48" i="2"/>
  <c r="BH48" i="2"/>
  <c r="CW48" i="2"/>
  <c r="CI48" i="2"/>
  <c r="BR48" i="2"/>
  <c r="CR48" i="2"/>
  <c r="BD48" i="2"/>
  <c r="DZ48" i="2"/>
  <c r="DW48" i="2"/>
  <c r="DX48" i="2"/>
  <c r="ER48" i="2"/>
  <c r="EW48" i="2"/>
  <c r="FB48" i="2"/>
  <c r="EY48" i="2"/>
  <c r="BN48" i="2"/>
  <c r="DO48" i="2"/>
  <c r="BG48" i="2"/>
  <c r="DA48" i="2"/>
  <c r="CL48" i="2"/>
  <c r="BW48" i="2"/>
  <c r="CS48" i="2"/>
  <c r="ED48" i="2"/>
  <c r="EA48" i="2"/>
  <c r="EV48" i="2"/>
  <c r="FA48" i="2"/>
  <c r="DY48" i="2"/>
  <c r="CE48" i="2"/>
  <c r="DP48" i="2"/>
  <c r="BL48" i="2"/>
  <c r="BJ48" i="2"/>
  <c r="BT48" i="2"/>
  <c r="CA48" i="2"/>
  <c r="CN48" i="2"/>
  <c r="EH48" i="2"/>
  <c r="EE48" i="2"/>
  <c r="EZ48" i="2"/>
  <c r="DQ48" i="2"/>
  <c r="EB48" i="2"/>
  <c r="CB48" i="2"/>
  <c r="EJ48" i="2"/>
  <c r="BM48" i="2"/>
  <c r="BO48" i="2"/>
  <c r="BU48" i="2"/>
  <c r="CM48" i="2"/>
  <c r="CD48" i="2"/>
  <c r="BX48" i="2"/>
  <c r="BP48" i="2"/>
  <c r="DU48" i="2"/>
  <c r="DI48" i="2"/>
  <c r="EM48" i="2"/>
  <c r="BS48" i="2"/>
  <c r="ET48" i="2"/>
  <c r="AX48" i="2"/>
  <c r="BQ48" i="2"/>
  <c r="CJ48" i="2"/>
  <c r="BE48" i="2"/>
  <c r="CU48" i="2"/>
  <c r="CQ48" i="2"/>
  <c r="DJ48" i="2"/>
  <c r="DG48" i="2"/>
  <c r="DH48" i="2"/>
  <c r="EF48" i="2"/>
  <c r="EC48" i="2"/>
  <c r="EL48" i="2"/>
  <c r="EU48" i="2"/>
  <c r="EI48" i="2"/>
  <c r="BK48" i="2"/>
  <c r="CK48" i="2"/>
  <c r="BY48" i="2"/>
  <c r="CT48" i="2"/>
  <c r="DN48" i="2"/>
  <c r="DK48" i="2"/>
  <c r="DL48" i="2"/>
  <c r="EG48" i="2"/>
  <c r="EK48" i="2"/>
  <c r="EP48" i="2"/>
  <c r="DM48" i="2"/>
  <c r="CF48" i="2"/>
  <c r="EO48" i="2"/>
  <c r="BE42" i="2"/>
  <c r="BG42" i="2"/>
  <c r="BN42" i="2"/>
  <c r="BX42" i="2"/>
  <c r="BA42" i="2"/>
  <c r="CI42" i="2"/>
  <c r="DU42" i="2"/>
  <c r="CR42" i="2"/>
  <c r="ED42" i="2"/>
  <c r="DW42" i="2"/>
  <c r="EA42" i="2"/>
  <c r="EB42" i="2"/>
  <c r="ET42" i="2"/>
  <c r="BD42" i="2"/>
  <c r="DQ42" i="2"/>
  <c r="FA42" i="2"/>
  <c r="AR42" i="2"/>
  <c r="BQ42" i="2"/>
  <c r="CL42" i="2"/>
  <c r="CM42" i="2"/>
  <c r="DY42" i="2"/>
  <c r="EH42" i="2"/>
  <c r="DH42" i="2"/>
  <c r="EJ42" i="2"/>
  <c r="EE42" i="2"/>
  <c r="FB42" i="2"/>
  <c r="BK42" i="2"/>
  <c r="DZ42" i="2"/>
  <c r="AW42" i="2"/>
  <c r="CA42" i="2"/>
  <c r="CN42" i="2"/>
  <c r="BT42" i="2"/>
  <c r="CU42" i="2"/>
  <c r="EC42" i="2"/>
  <c r="CB42" i="2"/>
  <c r="EI42" i="2"/>
  <c r="EN42" i="2"/>
  <c r="EF42" i="2"/>
  <c r="DT42" i="2"/>
  <c r="BB42" i="2"/>
  <c r="CC42" i="2"/>
  <c r="AT42" i="2"/>
  <c r="AS42" i="2"/>
  <c r="BL42" i="2"/>
  <c r="CD42" i="2"/>
  <c r="BU42" i="2"/>
  <c r="BY42" i="2"/>
  <c r="EG42" i="2"/>
  <c r="DJ42" i="2"/>
  <c r="CS42" i="2"/>
  <c r="EM42" i="2"/>
  <c r="ER42" i="2"/>
  <c r="EK42" i="2"/>
  <c r="EP42" i="2"/>
  <c r="DS42" i="2"/>
  <c r="AZ42" i="2"/>
  <c r="BM42" i="2"/>
  <c r="CQ42" i="2"/>
  <c r="CE42" i="2"/>
  <c r="CJ42" i="2"/>
  <c r="CF42" i="2"/>
  <c r="BH42" i="2"/>
  <c r="DN42" i="2"/>
  <c r="DG42" i="2"/>
  <c r="EQ42" i="2"/>
  <c r="EV42" i="2"/>
  <c r="EO42" i="2"/>
  <c r="EX42" i="2"/>
  <c r="BW42" i="2"/>
  <c r="BJ42" i="2"/>
  <c r="BI42" i="2"/>
  <c r="CT42" i="2"/>
  <c r="CP42" i="2"/>
  <c r="CK42" i="2"/>
  <c r="CO42" i="2"/>
  <c r="DI42" i="2"/>
  <c r="DR42" i="2"/>
  <c r="DK42" i="2"/>
  <c r="EU42" i="2"/>
  <c r="EZ42" i="2"/>
  <c r="ES42" i="2"/>
  <c r="EL42" i="2"/>
  <c r="BV42" i="2"/>
  <c r="DL42" i="2"/>
  <c r="BO42" i="2"/>
  <c r="BP42" i="2"/>
  <c r="AX42" i="2"/>
  <c r="CW42" i="2"/>
  <c r="BS42" i="2"/>
  <c r="BR42" i="2"/>
  <c r="DM42" i="2"/>
  <c r="DV42" i="2"/>
  <c r="DO42" i="2"/>
  <c r="EY42" i="2"/>
  <c r="DX42" i="2"/>
  <c r="EW42" i="2"/>
  <c r="DA42" i="2"/>
  <c r="DP42" i="2"/>
  <c r="CN81" i="2"/>
  <c r="CL81" i="2"/>
  <c r="CS81" i="2"/>
  <c r="CT81" i="2"/>
  <c r="DG81" i="2"/>
  <c r="DL81" i="2"/>
  <c r="EQ81" i="2"/>
  <c r="EG81" i="2"/>
  <c r="EC81" i="2"/>
  <c r="ET81" i="2"/>
  <c r="EM81" i="2"/>
  <c r="CE81" i="2"/>
  <c r="DK81" i="2"/>
  <c r="DP81" i="2"/>
  <c r="EU81" i="2"/>
  <c r="EJ81" i="2"/>
  <c r="EK81" i="2"/>
  <c r="EX81" i="2"/>
  <c r="CP81" i="2"/>
  <c r="CF81" i="2"/>
  <c r="DJ81" i="2"/>
  <c r="DO81" i="2"/>
  <c r="DT81" i="2"/>
  <c r="EY81" i="2"/>
  <c r="EN81" i="2"/>
  <c r="EO81" i="2"/>
  <c r="FB81" i="2"/>
  <c r="CI81" i="2"/>
  <c r="CW81" i="2"/>
  <c r="CO81" i="2"/>
  <c r="DI81" i="2"/>
  <c r="DN81" i="2"/>
  <c r="DS81" i="2"/>
  <c r="DX81" i="2"/>
  <c r="ER81" i="2"/>
  <c r="ES81" i="2"/>
  <c r="DY81" i="2"/>
  <c r="EP81" i="2"/>
  <c r="DA81" i="2"/>
  <c r="DM81" i="2"/>
  <c r="DR81" i="2"/>
  <c r="DW81" i="2"/>
  <c r="EB81" i="2"/>
  <c r="EH81" i="2"/>
  <c r="EV81" i="2"/>
  <c r="EW81" i="2"/>
  <c r="ED81" i="2"/>
  <c r="CJ81" i="2"/>
  <c r="CM81" i="2"/>
  <c r="DQ81" i="2"/>
  <c r="DV81" i="2"/>
  <c r="EA81" i="2"/>
  <c r="EZ81" i="2"/>
  <c r="FA81" i="2"/>
  <c r="DH81" i="2"/>
  <c r="CK81" i="2"/>
  <c r="CU81" i="2"/>
  <c r="DU81" i="2"/>
  <c r="DZ81" i="2"/>
  <c r="EI81" i="2"/>
  <c r="EE81" i="2"/>
  <c r="CQ81" i="2"/>
  <c r="EL81" i="2"/>
  <c r="CR81" i="2"/>
  <c r="EF81" i="2"/>
  <c r="AZ49" i="2"/>
  <c r="BH49" i="2"/>
  <c r="BO49" i="2"/>
  <c r="CJ49" i="2"/>
  <c r="BY49" i="2"/>
  <c r="CU49" i="2"/>
  <c r="DM49" i="2"/>
  <c r="DR49" i="2"/>
  <c r="DO49" i="2"/>
  <c r="DP49" i="2"/>
  <c r="EY49" i="2"/>
  <c r="ER49" i="2"/>
  <c r="EW49" i="2"/>
  <c r="BN49" i="2"/>
  <c r="DL49" i="2"/>
  <c r="BI49" i="2"/>
  <c r="BQ49" i="2"/>
  <c r="CK49" i="2"/>
  <c r="CF49" i="2"/>
  <c r="DQ49" i="2"/>
  <c r="DV49" i="2"/>
  <c r="DS49" i="2"/>
  <c r="DT49" i="2"/>
  <c r="EV49" i="2"/>
  <c r="FA49" i="2"/>
  <c r="BA49" i="2"/>
  <c r="DK49" i="2"/>
  <c r="BB49" i="2"/>
  <c r="BP49" i="2"/>
  <c r="CE49" i="2"/>
  <c r="BS49" i="2"/>
  <c r="CO49" i="2"/>
  <c r="CB49" i="2"/>
  <c r="DU49" i="2"/>
  <c r="DZ49" i="2"/>
  <c r="DW49" i="2"/>
  <c r="DX49" i="2"/>
  <c r="EH49" i="2"/>
  <c r="EZ49" i="2"/>
  <c r="DI49" i="2"/>
  <c r="FB49" i="2"/>
  <c r="BG49" i="2"/>
  <c r="BX49" i="2"/>
  <c r="CP49" i="2"/>
  <c r="BV49" i="2"/>
  <c r="CC49" i="2"/>
  <c r="DY49" i="2"/>
  <c r="CD49" i="2"/>
  <c r="EA49" i="2"/>
  <c r="EB49" i="2"/>
  <c r="EE49" i="2"/>
  <c r="ED49" i="2"/>
  <c r="EL49" i="2"/>
  <c r="CM49" i="2"/>
  <c r="EN49" i="2"/>
  <c r="BD49" i="2"/>
  <c r="BL49" i="2"/>
  <c r="CW49" i="2"/>
  <c r="CI49" i="2"/>
  <c r="BR49" i="2"/>
  <c r="CR49" i="2"/>
  <c r="EC49" i="2"/>
  <c r="CQ49" i="2"/>
  <c r="CA49" i="2"/>
  <c r="EI49" i="2"/>
  <c r="EF49" i="2"/>
  <c r="EP49" i="2"/>
  <c r="DN49" i="2"/>
  <c r="BE49" i="2"/>
  <c r="BM49" i="2"/>
  <c r="CN49" i="2"/>
  <c r="DA49" i="2"/>
  <c r="CL49" i="2"/>
  <c r="BW49" i="2"/>
  <c r="CS49" i="2"/>
  <c r="CT49" i="2"/>
  <c r="EM49" i="2"/>
  <c r="EG49" i="2"/>
  <c r="EK49" i="2"/>
  <c r="ET49" i="2"/>
  <c r="BU49" i="2"/>
  <c r="EU49" i="2"/>
  <c r="BK49" i="2"/>
  <c r="BJ49" i="2"/>
  <c r="BT49" i="2"/>
  <c r="DJ49" i="2"/>
  <c r="DG49" i="2"/>
  <c r="DH49" i="2"/>
  <c r="EQ49" i="2"/>
  <c r="EJ49" i="2"/>
  <c r="EO49" i="2"/>
  <c r="EX49" i="2"/>
  <c r="ES49" i="2"/>
  <c r="BW70" i="2"/>
  <c r="CR70" i="2"/>
  <c r="BX70" i="2"/>
  <c r="DG70" i="2"/>
  <c r="DX70" i="2"/>
  <c r="DU70" i="2"/>
  <c r="ES70" i="2"/>
  <c r="ET70" i="2"/>
  <c r="EU70" i="2"/>
  <c r="CC70" i="2"/>
  <c r="EP70" i="2"/>
  <c r="BV70" i="2"/>
  <c r="CS70" i="2"/>
  <c r="DK70" i="2"/>
  <c r="CJ70" i="2"/>
  <c r="EB70" i="2"/>
  <c r="DY70" i="2"/>
  <c r="EW70" i="2"/>
  <c r="EX70" i="2"/>
  <c r="EY70" i="2"/>
  <c r="CO70" i="2"/>
  <c r="EO70" i="2"/>
  <c r="CI70" i="2"/>
  <c r="CM70" i="2"/>
  <c r="CA70" i="2"/>
  <c r="CN70" i="2"/>
  <c r="DO70" i="2"/>
  <c r="CK70" i="2"/>
  <c r="EF70" i="2"/>
  <c r="DR70" i="2"/>
  <c r="FA70" i="2"/>
  <c r="FB70" i="2"/>
  <c r="DJ70" i="2"/>
  <c r="DQ70" i="2"/>
  <c r="CL70" i="2"/>
  <c r="CU70" i="2"/>
  <c r="CD70" i="2"/>
  <c r="DS70" i="2"/>
  <c r="BT70" i="2"/>
  <c r="DZ70" i="2"/>
  <c r="DV70" i="2"/>
  <c r="ER70" i="2"/>
  <c r="BU70" i="2"/>
  <c r="EJ70" i="2"/>
  <c r="CQ70" i="2"/>
  <c r="CE70" i="2"/>
  <c r="DW70" i="2"/>
  <c r="DH70" i="2"/>
  <c r="EG70" i="2"/>
  <c r="DN70" i="2"/>
  <c r="EC70" i="2"/>
  <c r="EZ70" i="2"/>
  <c r="DA70" i="2"/>
  <c r="BY70" i="2"/>
  <c r="CT70" i="2"/>
  <c r="CP70" i="2"/>
  <c r="EA70" i="2"/>
  <c r="DL70" i="2"/>
  <c r="DI70" i="2"/>
  <c r="EH70" i="2"/>
  <c r="ED70" i="2"/>
  <c r="EI70" i="2"/>
  <c r="EN70" i="2"/>
  <c r="EQ70" i="2"/>
  <c r="CF70" i="2"/>
  <c r="CB70" i="2"/>
  <c r="CW70" i="2"/>
  <c r="EE70" i="2"/>
  <c r="DP70" i="2"/>
  <c r="DM70" i="2"/>
  <c r="EK70" i="2"/>
  <c r="EL70" i="2"/>
  <c r="EM70" i="2"/>
  <c r="EV70" i="2"/>
  <c r="DT70" i="2"/>
  <c r="AR28" i="2"/>
  <c r="BO28" i="2"/>
  <c r="BG28" i="2"/>
  <c r="BP28" i="2"/>
  <c r="AG28" i="2"/>
  <c r="CW28" i="2"/>
  <c r="CI28" i="2"/>
  <c r="DT28" i="2"/>
  <c r="DU28" i="2"/>
  <c r="DV28" i="2"/>
  <c r="ET28" i="2"/>
  <c r="EQ28" i="2"/>
  <c r="EV28" i="2"/>
  <c r="ES28" i="2"/>
  <c r="CU28" i="2"/>
  <c r="ER28" i="2"/>
  <c r="AE28" i="2"/>
  <c r="BA28" i="2"/>
  <c r="AN28" i="2"/>
  <c r="AJ28" i="2"/>
  <c r="BL28" i="2"/>
  <c r="CA28" i="2"/>
  <c r="BX28" i="2"/>
  <c r="DA28" i="2"/>
  <c r="CL28" i="2"/>
  <c r="DX28" i="2"/>
  <c r="DY28" i="2"/>
  <c r="DZ28" i="2"/>
  <c r="EX28" i="2"/>
  <c r="EU28" i="2"/>
  <c r="EZ28" i="2"/>
  <c r="FA28" i="2"/>
  <c r="BB28" i="2"/>
  <c r="DP28" i="2"/>
  <c r="AH28" i="2"/>
  <c r="BH28" i="2"/>
  <c r="AS28" i="2"/>
  <c r="BM28" i="2"/>
  <c r="BQ28" i="2"/>
  <c r="CD28" i="2"/>
  <c r="BT28" i="2"/>
  <c r="EB28" i="2"/>
  <c r="EC28" i="2"/>
  <c r="BY28" i="2"/>
  <c r="FB28" i="2"/>
  <c r="EY28" i="2"/>
  <c r="EO28" i="2"/>
  <c r="DQ28" i="2"/>
  <c r="AD28" i="2"/>
  <c r="BD28" i="2"/>
  <c r="AZ28" i="2"/>
  <c r="BR28" i="2"/>
  <c r="CB28" i="2"/>
  <c r="CQ28" i="2"/>
  <c r="CN28" i="2"/>
  <c r="BU28" i="2"/>
  <c r="EF28" i="2"/>
  <c r="EG28" i="2"/>
  <c r="CO28" i="2"/>
  <c r="DK28" i="2"/>
  <c r="DS28" i="2"/>
  <c r="CF28" i="2"/>
  <c r="DR28" i="2"/>
  <c r="AX28" i="2"/>
  <c r="AI28" i="2"/>
  <c r="BE28" i="2"/>
  <c r="BI28" i="2"/>
  <c r="BW28" i="2"/>
  <c r="CC28" i="2"/>
  <c r="CT28" i="2"/>
  <c r="AW28" i="2"/>
  <c r="CJ28" i="2"/>
  <c r="DW28" i="2"/>
  <c r="ED28" i="2"/>
  <c r="DG28" i="2"/>
  <c r="EW28" i="2"/>
  <c r="BJ28" i="2"/>
  <c r="BV28" i="2"/>
  <c r="DO28" i="2"/>
  <c r="BK28" i="2"/>
  <c r="AT28" i="2"/>
  <c r="AL28" i="2"/>
  <c r="CR28" i="2"/>
  <c r="CK28" i="2"/>
  <c r="DH28" i="2"/>
  <c r="DI28" i="2"/>
  <c r="DJ28" i="2"/>
  <c r="EH28" i="2"/>
  <c r="EE28" i="2"/>
  <c r="EJ28" i="2"/>
  <c r="EA28" i="2"/>
  <c r="AF28" i="2"/>
  <c r="EM28" i="2"/>
  <c r="BN28" i="2"/>
  <c r="AP28" i="2"/>
  <c r="AQ28" i="2"/>
  <c r="CM28" i="2"/>
  <c r="CS28" i="2"/>
  <c r="CE28" i="2"/>
  <c r="BS28" i="2"/>
  <c r="DL28" i="2"/>
  <c r="DM28" i="2"/>
  <c r="DN28" i="2"/>
  <c r="EL28" i="2"/>
  <c r="EI28" i="2"/>
  <c r="EN28" i="2"/>
  <c r="EK28" i="2"/>
  <c r="CP28" i="2"/>
  <c r="EP28" i="2"/>
  <c r="CS78" i="2"/>
  <c r="CE78" i="2"/>
  <c r="DW78" i="2"/>
  <c r="DX78" i="2"/>
  <c r="DQ78" i="2"/>
  <c r="EO78" i="2"/>
  <c r="ET78" i="2"/>
  <c r="EY78" i="2"/>
  <c r="EG78" i="2"/>
  <c r="DT78" i="2"/>
  <c r="CM78" i="2"/>
  <c r="CD78" i="2"/>
  <c r="CP78" i="2"/>
  <c r="EA78" i="2"/>
  <c r="EB78" i="2"/>
  <c r="DU78" i="2"/>
  <c r="ES78" i="2"/>
  <c r="EX78" i="2"/>
  <c r="DV78" i="2"/>
  <c r="EV78" i="2"/>
  <c r="CO78" i="2"/>
  <c r="EP78" i="2"/>
  <c r="CU78" i="2"/>
  <c r="CQ78" i="2"/>
  <c r="CW78" i="2"/>
  <c r="EE78" i="2"/>
  <c r="EF78" i="2"/>
  <c r="DY78" i="2"/>
  <c r="EW78" i="2"/>
  <c r="FB78" i="2"/>
  <c r="DJ78" i="2"/>
  <c r="DS78" i="2"/>
  <c r="CI78" i="2"/>
  <c r="CT78" i="2"/>
  <c r="DA78" i="2"/>
  <c r="CJ78" i="2"/>
  <c r="FA78" i="2"/>
  <c r="DN78" i="2"/>
  <c r="EJ78" i="2"/>
  <c r="CR78" i="2"/>
  <c r="EH78" i="2"/>
  <c r="CL78" i="2"/>
  <c r="DG78" i="2"/>
  <c r="DH78" i="2"/>
  <c r="CK78" i="2"/>
  <c r="DR78" i="2"/>
  <c r="EI78" i="2"/>
  <c r="ER78" i="2"/>
  <c r="EK78" i="2"/>
  <c r="CB78" i="2"/>
  <c r="DK78" i="2"/>
  <c r="DL78" i="2"/>
  <c r="EC78" i="2"/>
  <c r="DZ78" i="2"/>
  <c r="EM78" i="2"/>
  <c r="EZ78" i="2"/>
  <c r="DM78" i="2"/>
  <c r="CF78" i="2"/>
  <c r="CC78" i="2"/>
  <c r="DO78" i="2"/>
  <c r="DP78" i="2"/>
  <c r="DI78" i="2"/>
  <c r="ED78" i="2"/>
  <c r="EL78" i="2"/>
  <c r="EQ78" i="2"/>
  <c r="EN78" i="2"/>
  <c r="CN78" i="2"/>
  <c r="EU78" i="2"/>
  <c r="BN55" i="2"/>
  <c r="CK55" i="2"/>
  <c r="CF55" i="2"/>
  <c r="CQ55" i="2"/>
  <c r="DK55" i="2"/>
  <c r="CW55" i="2"/>
  <c r="EJ55" i="2"/>
  <c r="EW55" i="2"/>
  <c r="EF55" i="2"/>
  <c r="EE55" i="2"/>
  <c r="CJ55" i="2"/>
  <c r="ED55" i="2"/>
  <c r="BH55" i="2"/>
  <c r="BS55" i="2"/>
  <c r="CO55" i="2"/>
  <c r="BP55" i="2"/>
  <c r="CT55" i="2"/>
  <c r="DO55" i="2"/>
  <c r="EN55" i="2"/>
  <c r="FA55" i="2"/>
  <c r="EG55" i="2"/>
  <c r="CU55" i="2"/>
  <c r="EC55" i="2"/>
  <c r="BJ55" i="2"/>
  <c r="BV55" i="2"/>
  <c r="BO55" i="2"/>
  <c r="CB55" i="2"/>
  <c r="DJ55" i="2"/>
  <c r="DS55" i="2"/>
  <c r="DH55" i="2"/>
  <c r="DI55" i="2"/>
  <c r="ER55" i="2"/>
  <c r="EL55" i="2"/>
  <c r="EH55" i="2"/>
  <c r="BK55" i="2"/>
  <c r="DA55" i="2"/>
  <c r="BI55" i="2"/>
  <c r="BE55" i="2"/>
  <c r="CI55" i="2"/>
  <c r="BR55" i="2"/>
  <c r="CC55" i="2"/>
  <c r="BQ55" i="2"/>
  <c r="DN55" i="2"/>
  <c r="DW55" i="2"/>
  <c r="DL55" i="2"/>
  <c r="DM55" i="2"/>
  <c r="EV55" i="2"/>
  <c r="EP55" i="2"/>
  <c r="EI55" i="2"/>
  <c r="CD55" i="2"/>
  <c r="ES55" i="2"/>
  <c r="BG55" i="2"/>
  <c r="CL55" i="2"/>
  <c r="BW55" i="2"/>
  <c r="CR55" i="2"/>
  <c r="BX55" i="2"/>
  <c r="DR55" i="2"/>
  <c r="EA55" i="2"/>
  <c r="DP55" i="2"/>
  <c r="DQ55" i="2"/>
  <c r="EZ55" i="2"/>
  <c r="ET55" i="2"/>
  <c r="EM55" i="2"/>
  <c r="BL55" i="2"/>
  <c r="BT55" i="2"/>
  <c r="CS55" i="2"/>
  <c r="DV55" i="2"/>
  <c r="CE55" i="2"/>
  <c r="DT55" i="2"/>
  <c r="DU55" i="2"/>
  <c r="EK55" i="2"/>
  <c r="EX55" i="2"/>
  <c r="EQ55" i="2"/>
  <c r="BY55" i="2"/>
  <c r="EB55" i="2"/>
  <c r="BM55" i="2"/>
  <c r="BU55" i="2"/>
  <c r="CM55" i="2"/>
  <c r="CA55" i="2"/>
  <c r="CN55" i="2"/>
  <c r="DZ55" i="2"/>
  <c r="CP55" i="2"/>
  <c r="DX55" i="2"/>
  <c r="DY55" i="2"/>
  <c r="EO55" i="2"/>
  <c r="FB55" i="2"/>
  <c r="EU55" i="2"/>
  <c r="DG55" i="2"/>
  <c r="EY55" i="2"/>
  <c r="CP65" i="2"/>
  <c r="BV65" i="2"/>
  <c r="CO65" i="2"/>
  <c r="CC65" i="2"/>
  <c r="DQ65" i="2"/>
  <c r="DR65" i="2"/>
  <c r="DS65" i="2"/>
  <c r="DL65" i="2"/>
  <c r="EU65" i="2"/>
  <c r="EO65" i="2"/>
  <c r="EL65" i="2"/>
  <c r="BS65" i="2"/>
  <c r="EQ65" i="2"/>
  <c r="CW65" i="2"/>
  <c r="CI65" i="2"/>
  <c r="BR65" i="2"/>
  <c r="CR65" i="2"/>
  <c r="DU65" i="2"/>
  <c r="DV65" i="2"/>
  <c r="DW65" i="2"/>
  <c r="DP65" i="2"/>
  <c r="EY65" i="2"/>
  <c r="ES65" i="2"/>
  <c r="EP65" i="2"/>
  <c r="DO65" i="2"/>
  <c r="BQ65" i="2"/>
  <c r="DA65" i="2"/>
  <c r="CL65" i="2"/>
  <c r="BW65" i="2"/>
  <c r="CS65" i="2"/>
  <c r="DY65" i="2"/>
  <c r="DZ65" i="2"/>
  <c r="EA65" i="2"/>
  <c r="DT65" i="2"/>
  <c r="EJ65" i="2"/>
  <c r="EW65" i="2"/>
  <c r="ET65" i="2"/>
  <c r="CE65" i="2"/>
  <c r="DH65" i="2"/>
  <c r="BX65" i="2"/>
  <c r="BT65" i="2"/>
  <c r="CA65" i="2"/>
  <c r="EC65" i="2"/>
  <c r="CD65" i="2"/>
  <c r="DX65" i="2"/>
  <c r="EN65" i="2"/>
  <c r="FA65" i="2"/>
  <c r="EX65" i="2"/>
  <c r="DM65" i="2"/>
  <c r="EG65" i="2"/>
  <c r="BU65" i="2"/>
  <c r="CM65" i="2"/>
  <c r="CT65" i="2"/>
  <c r="BO65" i="2"/>
  <c r="CQ65" i="2"/>
  <c r="EB65" i="2"/>
  <c r="ER65" i="2"/>
  <c r="EH65" i="2"/>
  <c r="FB65" i="2"/>
  <c r="CB65" i="2"/>
  <c r="CN65" i="2"/>
  <c r="CJ65" i="2"/>
  <c r="BP65" i="2"/>
  <c r="CU65" i="2"/>
  <c r="DG65" i="2"/>
  <c r="EI65" i="2"/>
  <c r="EV65" i="2"/>
  <c r="EE65" i="2"/>
  <c r="ED65" i="2"/>
  <c r="CF65" i="2"/>
  <c r="EK65" i="2"/>
  <c r="CK65" i="2"/>
  <c r="BY65" i="2"/>
  <c r="DI65" i="2"/>
  <c r="DJ65" i="2"/>
  <c r="DK65" i="2"/>
  <c r="EM65" i="2"/>
  <c r="EZ65" i="2"/>
  <c r="EF65" i="2"/>
  <c r="DN65" i="2"/>
  <c r="BH43" i="2"/>
  <c r="AS43" i="2"/>
  <c r="BM43" i="2"/>
  <c r="CD43" i="2"/>
  <c r="CN43" i="2"/>
  <c r="BT43" i="2"/>
  <c r="CL43" i="2"/>
  <c r="DL43" i="2"/>
  <c r="DI43" i="2"/>
  <c r="DG43" i="2"/>
  <c r="ET43" i="2"/>
  <c r="EY43" i="2"/>
  <c r="ED43" i="2"/>
  <c r="EP43" i="2"/>
  <c r="AT43" i="2"/>
  <c r="AZ43" i="2"/>
  <c r="CQ43" i="2"/>
  <c r="BP43" i="2"/>
  <c r="BU43" i="2"/>
  <c r="DP43" i="2"/>
  <c r="DM43" i="2"/>
  <c r="DK43" i="2"/>
  <c r="EX43" i="2"/>
  <c r="EH43" i="2"/>
  <c r="EE43" i="2"/>
  <c r="BL43" i="2"/>
  <c r="BI43" i="2"/>
  <c r="CB43" i="2"/>
  <c r="CT43" i="2"/>
  <c r="CJ43" i="2"/>
  <c r="BY43" i="2"/>
  <c r="DT43" i="2"/>
  <c r="DQ43" i="2"/>
  <c r="DJ43" i="2"/>
  <c r="DO43" i="2"/>
  <c r="FB43" i="2"/>
  <c r="EJ43" i="2"/>
  <c r="EF43" i="2"/>
  <c r="BQ43" i="2"/>
  <c r="EU43" i="2"/>
  <c r="BJ43" i="2"/>
  <c r="BB43" i="2"/>
  <c r="CC43" i="2"/>
  <c r="CE43" i="2"/>
  <c r="CK43" i="2"/>
  <c r="CF43" i="2"/>
  <c r="DX43" i="2"/>
  <c r="DU43" i="2"/>
  <c r="DN43" i="2"/>
  <c r="DS43" i="2"/>
  <c r="BN43" i="2"/>
  <c r="EN43" i="2"/>
  <c r="EK43" i="2"/>
  <c r="CI43" i="2"/>
  <c r="FA43" i="2"/>
  <c r="BD43" i="2"/>
  <c r="BG43" i="2"/>
  <c r="CR43" i="2"/>
  <c r="CP43" i="2"/>
  <c r="BK43" i="2"/>
  <c r="CO43" i="2"/>
  <c r="EB43" i="2"/>
  <c r="DY43" i="2"/>
  <c r="DR43" i="2"/>
  <c r="DW43" i="2"/>
  <c r="EI43" i="2"/>
  <c r="ER43" i="2"/>
  <c r="EO43" i="2"/>
  <c r="BA43" i="2"/>
  <c r="DH43" i="2"/>
  <c r="BE43" i="2"/>
  <c r="CS43" i="2"/>
  <c r="CW43" i="2"/>
  <c r="BS43" i="2"/>
  <c r="BO43" i="2"/>
  <c r="EC43" i="2"/>
  <c r="DV43" i="2"/>
  <c r="EA43" i="2"/>
  <c r="EM43" i="2"/>
  <c r="EV43" i="2"/>
  <c r="ES43" i="2"/>
  <c r="CA43" i="2"/>
  <c r="BR43" i="2"/>
  <c r="AW43" i="2"/>
  <c r="AX43" i="2"/>
  <c r="BX43" i="2"/>
  <c r="DA43" i="2"/>
  <c r="BV43" i="2"/>
  <c r="CM43" i="2"/>
  <c r="CU43" i="2"/>
  <c r="BW43" i="2"/>
  <c r="DZ43" i="2"/>
  <c r="EL43" i="2"/>
  <c r="EQ43" i="2"/>
  <c r="EZ43" i="2"/>
  <c r="EW43" i="2"/>
  <c r="EG43" i="2"/>
  <c r="CP86" i="2"/>
  <c r="EA86" i="2"/>
  <c r="EB86" i="2"/>
  <c r="DQ86" i="2"/>
  <c r="FA86" i="2"/>
  <c r="DZ86" i="2"/>
  <c r="EY86" i="2"/>
  <c r="EN86" i="2"/>
  <c r="DX86" i="2"/>
  <c r="DV86" i="2"/>
  <c r="CR86" i="2"/>
  <c r="CW86" i="2"/>
  <c r="EE86" i="2"/>
  <c r="EF86" i="2"/>
  <c r="DU86" i="2"/>
  <c r="DR86" i="2"/>
  <c r="DN86" i="2"/>
  <c r="EV86" i="2"/>
  <c r="EU86" i="2"/>
  <c r="CL86" i="2"/>
  <c r="CS86" i="2"/>
  <c r="DA86" i="2"/>
  <c r="DY86" i="2"/>
  <c r="EG86" i="2"/>
  <c r="EJ86" i="2"/>
  <c r="DM86" i="2"/>
  <c r="CQ86" i="2"/>
  <c r="DG86" i="2"/>
  <c r="DH86" i="2"/>
  <c r="CJ86" i="2"/>
  <c r="DJ86" i="2"/>
  <c r="EL86" i="2"/>
  <c r="EH86" i="2"/>
  <c r="ED86" i="2"/>
  <c r="FB86" i="2"/>
  <c r="CO86" i="2"/>
  <c r="CT86" i="2"/>
  <c r="DK86" i="2"/>
  <c r="DL86" i="2"/>
  <c r="CK86" i="2"/>
  <c r="EK86" i="2"/>
  <c r="EP86" i="2"/>
  <c r="EI86" i="2"/>
  <c r="ER86" i="2"/>
  <c r="CN86" i="2"/>
  <c r="CM86" i="2"/>
  <c r="DO86" i="2"/>
  <c r="DP86" i="2"/>
  <c r="EO86" i="2"/>
  <c r="ET86" i="2"/>
  <c r="EM86" i="2"/>
  <c r="EC86" i="2"/>
  <c r="DW86" i="2"/>
  <c r="CU86" i="2"/>
  <c r="DS86" i="2"/>
  <c r="DT86" i="2"/>
  <c r="DI86" i="2"/>
  <c r="ES86" i="2"/>
  <c r="EX86" i="2"/>
  <c r="EQ86" i="2"/>
  <c r="EZ86" i="2"/>
  <c r="EW86" i="2"/>
  <c r="CM87" i="2"/>
  <c r="CN87" i="2"/>
  <c r="CW87" i="2"/>
  <c r="DI87" i="2"/>
  <c r="EJ87" i="2"/>
  <c r="ES87" i="2"/>
  <c r="EF87" i="2"/>
  <c r="EE87" i="2"/>
  <c r="CU87" i="2"/>
  <c r="DG87" i="2"/>
  <c r="DH87" i="2"/>
  <c r="DM87" i="2"/>
  <c r="EN87" i="2"/>
  <c r="EW87" i="2"/>
  <c r="EG87" i="2"/>
  <c r="DZ87" i="2"/>
  <c r="EY87" i="2"/>
  <c r="DK87" i="2"/>
  <c r="DL87" i="2"/>
  <c r="DQ87" i="2"/>
  <c r="ER87" i="2"/>
  <c r="FA87" i="2"/>
  <c r="EH87" i="2"/>
  <c r="ED87" i="2"/>
  <c r="CK87" i="2"/>
  <c r="CR87" i="2"/>
  <c r="DJ87" i="2"/>
  <c r="DO87" i="2"/>
  <c r="DP87" i="2"/>
  <c r="DU87" i="2"/>
  <c r="EV87" i="2"/>
  <c r="EL87" i="2"/>
  <c r="EI87" i="2"/>
  <c r="CO87" i="2"/>
  <c r="FB87" i="2"/>
  <c r="CL87" i="2"/>
  <c r="CS87" i="2"/>
  <c r="DN87" i="2"/>
  <c r="DS87" i="2"/>
  <c r="DT87" i="2"/>
  <c r="DY87" i="2"/>
  <c r="EZ87" i="2"/>
  <c r="EP87" i="2"/>
  <c r="EM87" i="2"/>
  <c r="CQ87" i="2"/>
  <c r="DR87" i="2"/>
  <c r="DW87" i="2"/>
  <c r="DX87" i="2"/>
  <c r="EB87" i="2"/>
  <c r="CP87" i="2"/>
  <c r="ET87" i="2"/>
  <c r="EQ87" i="2"/>
  <c r="CT87" i="2"/>
  <c r="DV87" i="2"/>
  <c r="EA87" i="2"/>
  <c r="DA87" i="2"/>
  <c r="EC87" i="2"/>
  <c r="EK87" i="2"/>
  <c r="EX87" i="2"/>
  <c r="EU87" i="2"/>
  <c r="EO87" i="2"/>
  <c r="CR76" i="2"/>
  <c r="CK76" i="2"/>
  <c r="DP76" i="2"/>
  <c r="DQ76" i="2"/>
  <c r="EP76" i="2"/>
  <c r="EM76" i="2"/>
  <c r="ER76" i="2"/>
  <c r="FA76" i="2"/>
  <c r="CC76" i="2"/>
  <c r="EI76" i="2"/>
  <c r="CS76" i="2"/>
  <c r="CN76" i="2"/>
  <c r="CI76" i="2"/>
  <c r="DT76" i="2"/>
  <c r="DU76" i="2"/>
  <c r="DJ76" i="2"/>
  <c r="ET76" i="2"/>
  <c r="EQ76" i="2"/>
  <c r="EV76" i="2"/>
  <c r="EO76" i="2"/>
  <c r="EL76" i="2"/>
  <c r="CA76" i="2"/>
  <c r="CL76" i="2"/>
  <c r="DX76" i="2"/>
  <c r="DY76" i="2"/>
  <c r="DN76" i="2"/>
  <c r="EX76" i="2"/>
  <c r="EU76" i="2"/>
  <c r="EZ76" i="2"/>
  <c r="DW76" i="2"/>
  <c r="DL76" i="2"/>
  <c r="ES76" i="2"/>
  <c r="CM76" i="2"/>
  <c r="CD76" i="2"/>
  <c r="CE76" i="2"/>
  <c r="EB76" i="2"/>
  <c r="EC76" i="2"/>
  <c r="DR76" i="2"/>
  <c r="FB76" i="2"/>
  <c r="EY76" i="2"/>
  <c r="EW76" i="2"/>
  <c r="DM76" i="2"/>
  <c r="CU76" i="2"/>
  <c r="CQ76" i="2"/>
  <c r="CP76" i="2"/>
  <c r="EF76" i="2"/>
  <c r="EG76" i="2"/>
  <c r="DV76" i="2"/>
  <c r="DS76" i="2"/>
  <c r="DO76" i="2"/>
  <c r="EE76" i="2"/>
  <c r="CT76" i="2"/>
  <c r="CW76" i="2"/>
  <c r="DZ76" i="2"/>
  <c r="DG76" i="2"/>
  <c r="EH76" i="2"/>
  <c r="EK76" i="2"/>
  <c r="CJ76" i="2"/>
  <c r="EN76" i="2"/>
  <c r="CB76" i="2"/>
  <c r="DA76" i="2"/>
  <c r="DH76" i="2"/>
  <c r="DI76" i="2"/>
  <c r="CF76" i="2"/>
  <c r="DK76" i="2"/>
  <c r="EA76" i="2"/>
  <c r="EJ76" i="2"/>
  <c r="ED76" i="2"/>
  <c r="CO76" i="2"/>
  <c r="CJ63" i="2"/>
  <c r="BP63" i="2"/>
  <c r="CU63" i="2"/>
  <c r="CQ63" i="2"/>
  <c r="CP63" i="2"/>
  <c r="DA63" i="2"/>
  <c r="EN63" i="2"/>
  <c r="EW63" i="2"/>
  <c r="EX63" i="2"/>
  <c r="EU63" i="2"/>
  <c r="CN63" i="2"/>
  <c r="ES63" i="2"/>
  <c r="CK63" i="2"/>
  <c r="BY63" i="2"/>
  <c r="CT63" i="2"/>
  <c r="DJ63" i="2"/>
  <c r="DG63" i="2"/>
  <c r="ER63" i="2"/>
  <c r="FA63" i="2"/>
  <c r="FB63" i="2"/>
  <c r="EY63" i="2"/>
  <c r="EB63" i="2"/>
  <c r="BS63" i="2"/>
  <c r="CF63" i="2"/>
  <c r="CB63" i="2"/>
  <c r="DN63" i="2"/>
  <c r="DK63" i="2"/>
  <c r="DH63" i="2"/>
  <c r="DI63" i="2"/>
  <c r="EV63" i="2"/>
  <c r="EF63" i="2"/>
  <c r="CW63" i="2"/>
  <c r="CE63" i="2"/>
  <c r="BV63" i="2"/>
  <c r="CO63" i="2"/>
  <c r="CC63" i="2"/>
  <c r="BO63" i="2"/>
  <c r="DR63" i="2"/>
  <c r="DO63" i="2"/>
  <c r="DL63" i="2"/>
  <c r="DM63" i="2"/>
  <c r="EZ63" i="2"/>
  <c r="EG63" i="2"/>
  <c r="EE63" i="2"/>
  <c r="CD63" i="2"/>
  <c r="EQ63" i="2"/>
  <c r="BM63" i="2"/>
  <c r="CI63" i="2"/>
  <c r="BR63" i="2"/>
  <c r="CR63" i="2"/>
  <c r="BQ63" i="2"/>
  <c r="DV63" i="2"/>
  <c r="DS63" i="2"/>
  <c r="DP63" i="2"/>
  <c r="DQ63" i="2"/>
  <c r="EC63" i="2"/>
  <c r="EH63" i="2"/>
  <c r="ED63" i="2"/>
  <c r="BU63" i="2"/>
  <c r="EJ63" i="2"/>
  <c r="BN63" i="2"/>
  <c r="CL63" i="2"/>
  <c r="BW63" i="2"/>
  <c r="CS63" i="2"/>
  <c r="BX63" i="2"/>
  <c r="DZ63" i="2"/>
  <c r="DW63" i="2"/>
  <c r="DT63" i="2"/>
  <c r="DU63" i="2"/>
  <c r="EK63" i="2"/>
  <c r="EL63" i="2"/>
  <c r="EI63" i="2"/>
  <c r="ET63" i="2"/>
  <c r="BT63" i="2"/>
  <c r="CA63" i="2"/>
  <c r="EA63" i="2"/>
  <c r="DX63" i="2"/>
  <c r="DY63" i="2"/>
  <c r="EO63" i="2"/>
  <c r="EP63" i="2"/>
  <c r="EM63" i="2"/>
  <c r="CM63" i="2"/>
  <c r="AX45" i="2"/>
  <c r="BE45" i="2"/>
  <c r="CF45" i="2"/>
  <c r="CQ45" i="2"/>
  <c r="CE45" i="2"/>
  <c r="CI45" i="2"/>
  <c r="EA45" i="2"/>
  <c r="EC45" i="2"/>
  <c r="BB45" i="2"/>
  <c r="EQ45" i="2"/>
  <c r="EV45" i="2"/>
  <c r="FA45" i="2"/>
  <c r="BK45" i="2"/>
  <c r="CO45" i="2"/>
  <c r="CB45" i="2"/>
  <c r="CT45" i="2"/>
  <c r="CP45" i="2"/>
  <c r="CL45" i="2"/>
  <c r="DH45" i="2"/>
  <c r="ED45" i="2"/>
  <c r="EL45" i="2"/>
  <c r="EU45" i="2"/>
  <c r="EZ45" i="2"/>
  <c r="BD45" i="2"/>
  <c r="BS45" i="2"/>
  <c r="BA45" i="2"/>
  <c r="BR45" i="2"/>
  <c r="CC45" i="2"/>
  <c r="CW45" i="2"/>
  <c r="DA45" i="2"/>
  <c r="DL45" i="2"/>
  <c r="DI45" i="2"/>
  <c r="EE45" i="2"/>
  <c r="EP45" i="2"/>
  <c r="EY45" i="2"/>
  <c r="EF45" i="2"/>
  <c r="BY45" i="2"/>
  <c r="BV45" i="2"/>
  <c r="BH45" i="2"/>
  <c r="AZ45" i="2"/>
  <c r="BW45" i="2"/>
  <c r="CR45" i="2"/>
  <c r="BQ45" i="2"/>
  <c r="DG45" i="2"/>
  <c r="DP45" i="2"/>
  <c r="DM45" i="2"/>
  <c r="DJ45" i="2"/>
  <c r="EK45" i="2"/>
  <c r="ET45" i="2"/>
  <c r="EG45" i="2"/>
  <c r="EM45" i="2"/>
  <c r="AW45" i="2"/>
  <c r="BI45" i="2"/>
  <c r="CS45" i="2"/>
  <c r="BX45" i="2"/>
  <c r="BT45" i="2"/>
  <c r="DK45" i="2"/>
  <c r="DT45" i="2"/>
  <c r="DQ45" i="2"/>
  <c r="DN45" i="2"/>
  <c r="EO45" i="2"/>
  <c r="EX45" i="2"/>
  <c r="EH45" i="2"/>
  <c r="CK45" i="2"/>
  <c r="BL45" i="2"/>
  <c r="BJ45" i="2"/>
  <c r="BP45" i="2"/>
  <c r="CM45" i="2"/>
  <c r="BG45" i="2"/>
  <c r="BU45" i="2"/>
  <c r="DO45" i="2"/>
  <c r="DX45" i="2"/>
  <c r="DU45" i="2"/>
  <c r="DR45" i="2"/>
  <c r="ES45" i="2"/>
  <c r="FB45" i="2"/>
  <c r="EJ45" i="2"/>
  <c r="CD45" i="2"/>
  <c r="DZ45" i="2"/>
  <c r="BM45" i="2"/>
  <c r="BO45" i="2"/>
  <c r="BN45" i="2"/>
  <c r="CU45" i="2"/>
  <c r="CA45" i="2"/>
  <c r="CN45" i="2"/>
  <c r="CJ45" i="2"/>
  <c r="DS45" i="2"/>
  <c r="EB45" i="2"/>
  <c r="DY45" i="2"/>
  <c r="DV45" i="2"/>
  <c r="EW45" i="2"/>
  <c r="EI45" i="2"/>
  <c r="EN45" i="2"/>
  <c r="DW45" i="2"/>
  <c r="ER45" i="2"/>
  <c r="AR36" i="2"/>
  <c r="AZ36" i="2"/>
  <c r="CS36" i="2"/>
  <c r="CW36" i="2"/>
  <c r="BV36" i="2"/>
  <c r="DL36" i="2"/>
  <c r="DI36" i="2"/>
  <c r="DJ36" i="2"/>
  <c r="EA36" i="2"/>
  <c r="DW36" i="2"/>
  <c r="DS36" i="2"/>
  <c r="EO36" i="2"/>
  <c r="CR36" i="2"/>
  <c r="BA36" i="2"/>
  <c r="BD36" i="2"/>
  <c r="BI36" i="2"/>
  <c r="CM36" i="2"/>
  <c r="DA36" i="2"/>
  <c r="CI36" i="2"/>
  <c r="DP36" i="2"/>
  <c r="DM36" i="2"/>
  <c r="DN36" i="2"/>
  <c r="ED36" i="2"/>
  <c r="BQ36" i="2"/>
  <c r="EJ36" i="2"/>
  <c r="EH36" i="2"/>
  <c r="BN36" i="2"/>
  <c r="BS36" i="2"/>
  <c r="FA36" i="2"/>
  <c r="BH36" i="2"/>
  <c r="BE36" i="2"/>
  <c r="AL36" i="2"/>
  <c r="CU36" i="2"/>
  <c r="BM36" i="2"/>
  <c r="BX36" i="2"/>
  <c r="AW36" i="2"/>
  <c r="CL36" i="2"/>
  <c r="DT36" i="2"/>
  <c r="DQ36" i="2"/>
  <c r="DR36" i="2"/>
  <c r="EE36" i="2"/>
  <c r="DK36" i="2"/>
  <c r="EN36" i="2"/>
  <c r="EW36" i="2"/>
  <c r="AS36" i="2"/>
  <c r="DH36" i="2"/>
  <c r="AT36" i="2"/>
  <c r="AQ36" i="2"/>
  <c r="CA36" i="2"/>
  <c r="BT36" i="2"/>
  <c r="DX36" i="2"/>
  <c r="DU36" i="2"/>
  <c r="DV36" i="2"/>
  <c r="EL36" i="2"/>
  <c r="EI36" i="2"/>
  <c r="ER36" i="2"/>
  <c r="EK36" i="2"/>
  <c r="EY36" i="2"/>
  <c r="AP36" i="2"/>
  <c r="BB36" i="2"/>
  <c r="BL36" i="2"/>
  <c r="CD36" i="2"/>
  <c r="CN36" i="2"/>
  <c r="BU36" i="2"/>
  <c r="EB36" i="2"/>
  <c r="DY36" i="2"/>
  <c r="DZ36" i="2"/>
  <c r="EP36" i="2"/>
  <c r="EM36" i="2"/>
  <c r="EV36" i="2"/>
  <c r="ES36" i="2"/>
  <c r="AN36" i="2"/>
  <c r="AX36" i="2"/>
  <c r="BJ36" i="2"/>
  <c r="BG36" i="2"/>
  <c r="CB36" i="2"/>
  <c r="CQ36" i="2"/>
  <c r="CJ36" i="2"/>
  <c r="CF36" i="2"/>
  <c r="EF36" i="2"/>
  <c r="EC36" i="2"/>
  <c r="ET36" i="2"/>
  <c r="EQ36" i="2"/>
  <c r="EZ36" i="2"/>
  <c r="BW36" i="2"/>
  <c r="BY36" i="2"/>
  <c r="BK36" i="2"/>
  <c r="BO36" i="2"/>
  <c r="BR36" i="2"/>
  <c r="CC36" i="2"/>
  <c r="CT36" i="2"/>
  <c r="CE36" i="2"/>
  <c r="CK36" i="2"/>
  <c r="CO36" i="2"/>
  <c r="BP36" i="2"/>
  <c r="EG36" i="2"/>
  <c r="DO36" i="2"/>
  <c r="EX36" i="2"/>
  <c r="EU36" i="2"/>
  <c r="DG36" i="2"/>
  <c r="CP36" i="2"/>
  <c r="FB36" i="2"/>
  <c r="CQ83" i="2"/>
  <c r="DA83" i="2"/>
  <c r="DH83" i="2"/>
  <c r="DN83" i="2"/>
  <c r="DK83" i="2"/>
  <c r="EX83" i="2"/>
  <c r="CU83" i="2"/>
  <c r="EV83" i="2"/>
  <c r="CW83" i="2"/>
  <c r="ER83" i="2"/>
  <c r="CT83" i="2"/>
  <c r="CJ83" i="2"/>
  <c r="DL83" i="2"/>
  <c r="DI83" i="2"/>
  <c r="DR83" i="2"/>
  <c r="DO83" i="2"/>
  <c r="FB83" i="2"/>
  <c r="EG83" i="2"/>
  <c r="EZ83" i="2"/>
  <c r="ET83" i="2"/>
  <c r="CK83" i="2"/>
  <c r="DP83" i="2"/>
  <c r="DM83" i="2"/>
  <c r="DV83" i="2"/>
  <c r="DS83" i="2"/>
  <c r="EH83" i="2"/>
  <c r="ED83" i="2"/>
  <c r="EC83" i="2"/>
  <c r="CS83" i="2"/>
  <c r="EY83" i="2"/>
  <c r="CI83" i="2"/>
  <c r="DT83" i="2"/>
  <c r="DQ83" i="2"/>
  <c r="DZ83" i="2"/>
  <c r="DW83" i="2"/>
  <c r="EI83" i="2"/>
  <c r="EE83" i="2"/>
  <c r="EK83" i="2"/>
  <c r="DJ83" i="2"/>
  <c r="FA83" i="2"/>
  <c r="CL83" i="2"/>
  <c r="DX83" i="2"/>
  <c r="DU83" i="2"/>
  <c r="EA83" i="2"/>
  <c r="EM83" i="2"/>
  <c r="EF83" i="2"/>
  <c r="EO83" i="2"/>
  <c r="DG83" i="2"/>
  <c r="CN83" i="2"/>
  <c r="EB83" i="2"/>
  <c r="DY83" i="2"/>
  <c r="CM83" i="2"/>
  <c r="EL83" i="2"/>
  <c r="EQ83" i="2"/>
  <c r="EJ83" i="2"/>
  <c r="ES83" i="2"/>
  <c r="CR83" i="2"/>
  <c r="CP83" i="2"/>
  <c r="CO83" i="2"/>
  <c r="EP83" i="2"/>
  <c r="EU83" i="2"/>
  <c r="EN83" i="2"/>
  <c r="EW83" i="2"/>
  <c r="CT75" i="2"/>
  <c r="CW75" i="2"/>
  <c r="CF75" i="2"/>
  <c r="EB75" i="2"/>
  <c r="DR75" i="2"/>
  <c r="DW75" i="2"/>
  <c r="EM75" i="2"/>
  <c r="EV75" i="2"/>
  <c r="ES75" i="2"/>
  <c r="DS75" i="2"/>
  <c r="CB75" i="2"/>
  <c r="DA75" i="2"/>
  <c r="CO75" i="2"/>
  <c r="DV75" i="2"/>
  <c r="EA75" i="2"/>
  <c r="EQ75" i="2"/>
  <c r="EZ75" i="2"/>
  <c r="EW75" i="2"/>
  <c r="DX75" i="2"/>
  <c r="EO75" i="2"/>
  <c r="CC75" i="2"/>
  <c r="CJ75" i="2"/>
  <c r="DI75" i="2"/>
  <c r="DZ75" i="2"/>
  <c r="EL75" i="2"/>
  <c r="EU75" i="2"/>
  <c r="EG75" i="2"/>
  <c r="FA75" i="2"/>
  <c r="EC75" i="2"/>
  <c r="CR75" i="2"/>
  <c r="CK75" i="2"/>
  <c r="DH75" i="2"/>
  <c r="DM75" i="2"/>
  <c r="CM75" i="2"/>
  <c r="CU75" i="2"/>
  <c r="EP75" i="2"/>
  <c r="EY75" i="2"/>
  <c r="ED75" i="2"/>
  <c r="DN75" i="2"/>
  <c r="CS75" i="2"/>
  <c r="CN75" i="2"/>
  <c r="CI75" i="2"/>
  <c r="DL75" i="2"/>
  <c r="DQ75" i="2"/>
  <c r="DG75" i="2"/>
  <c r="ET75" i="2"/>
  <c r="EH75" i="2"/>
  <c r="EE75" i="2"/>
  <c r="BY75" i="2"/>
  <c r="CA75" i="2"/>
  <c r="CL75" i="2"/>
  <c r="DP75" i="2"/>
  <c r="DU75" i="2"/>
  <c r="DK75" i="2"/>
  <c r="EX75" i="2"/>
  <c r="EJ75" i="2"/>
  <c r="EF75" i="2"/>
  <c r="CQ75" i="2"/>
  <c r="ER75" i="2"/>
  <c r="CD75" i="2"/>
  <c r="CE75" i="2"/>
  <c r="DT75" i="2"/>
  <c r="DY75" i="2"/>
  <c r="DJ75" i="2"/>
  <c r="DO75" i="2"/>
  <c r="FB75" i="2"/>
  <c r="EN75" i="2"/>
  <c r="EK75" i="2"/>
  <c r="CP75" i="2"/>
  <c r="EI75" i="2"/>
  <c r="CR94" i="2"/>
  <c r="DK94" i="2"/>
  <c r="DH94" i="2"/>
  <c r="DI94" i="2"/>
  <c r="EO94" i="2"/>
  <c r="EP94" i="2"/>
  <c r="EI94" i="2"/>
  <c r="ER94" i="2"/>
  <c r="EK94" i="2"/>
  <c r="CS94" i="2"/>
  <c r="DO94" i="2"/>
  <c r="DL94" i="2"/>
  <c r="DM94" i="2"/>
  <c r="ES94" i="2"/>
  <c r="ET94" i="2"/>
  <c r="EM94" i="2"/>
  <c r="EZ94" i="2"/>
  <c r="ED94" i="2"/>
  <c r="CT94" i="2"/>
  <c r="DS94" i="2"/>
  <c r="DP94" i="2"/>
  <c r="DQ94" i="2"/>
  <c r="EW94" i="2"/>
  <c r="EX94" i="2"/>
  <c r="EQ94" i="2"/>
  <c r="EN94" i="2"/>
  <c r="EJ94" i="2"/>
  <c r="DW94" i="2"/>
  <c r="DT94" i="2"/>
  <c r="DU94" i="2"/>
  <c r="FA94" i="2"/>
  <c r="FB94" i="2"/>
  <c r="EU94" i="2"/>
  <c r="EA94" i="2"/>
  <c r="DX94" i="2"/>
  <c r="DY94" i="2"/>
  <c r="DR94" i="2"/>
  <c r="EY94" i="2"/>
  <c r="DG94" i="2"/>
  <c r="CU94" i="2"/>
  <c r="CW94" i="2"/>
  <c r="EE94" i="2"/>
  <c r="EB94" i="2"/>
  <c r="DV94" i="2"/>
  <c r="EG94" i="2"/>
  <c r="DZ94" i="2"/>
  <c r="DN94" i="2"/>
  <c r="EL94" i="2"/>
  <c r="DA94" i="2"/>
  <c r="EF94" i="2"/>
  <c r="DJ94" i="2"/>
  <c r="EH94" i="2"/>
  <c r="EC94" i="2"/>
  <c r="EV94" i="2"/>
  <c r="CU68" i="2"/>
  <c r="CQ68" i="2"/>
  <c r="CE68" i="2"/>
  <c r="BS68" i="2"/>
  <c r="DL68" i="2"/>
  <c r="DI68" i="2"/>
  <c r="CO68" i="2"/>
  <c r="DS68" i="2"/>
  <c r="FB68" i="2"/>
  <c r="EJ68" i="2"/>
  <c r="ES68" i="2"/>
  <c r="DO68" i="2"/>
  <c r="CT68" i="2"/>
  <c r="CP68" i="2"/>
  <c r="BV68" i="2"/>
  <c r="DP68" i="2"/>
  <c r="DM68" i="2"/>
  <c r="EA68" i="2"/>
  <c r="DG68" i="2"/>
  <c r="EN68" i="2"/>
  <c r="FA68" i="2"/>
  <c r="CB68" i="2"/>
  <c r="CW68" i="2"/>
  <c r="CI68" i="2"/>
  <c r="DT68" i="2"/>
  <c r="DQ68" i="2"/>
  <c r="DJ68" i="2"/>
  <c r="ED68" i="2"/>
  <c r="EI68" i="2"/>
  <c r="ER68" i="2"/>
  <c r="EH68" i="2"/>
  <c r="CF68" i="2"/>
  <c r="CC68" i="2"/>
  <c r="DA68" i="2"/>
  <c r="CL68" i="2"/>
  <c r="DX68" i="2"/>
  <c r="DU68" i="2"/>
  <c r="DN68" i="2"/>
  <c r="EE68" i="2"/>
  <c r="EM68" i="2"/>
  <c r="EV68" i="2"/>
  <c r="EO68" i="2"/>
  <c r="CD68" i="2"/>
  <c r="EX68" i="2"/>
  <c r="BR68" i="2"/>
  <c r="CR68" i="2"/>
  <c r="BX68" i="2"/>
  <c r="BT68" i="2"/>
  <c r="EB68" i="2"/>
  <c r="DY68" i="2"/>
  <c r="DR68" i="2"/>
  <c r="EL68" i="2"/>
  <c r="EQ68" i="2"/>
  <c r="EZ68" i="2"/>
  <c r="EW68" i="2"/>
  <c r="DH68" i="2"/>
  <c r="BW68" i="2"/>
  <c r="CS68" i="2"/>
  <c r="BU68" i="2"/>
  <c r="EF68" i="2"/>
  <c r="EC68" i="2"/>
  <c r="DV68" i="2"/>
  <c r="EP68" i="2"/>
  <c r="EU68" i="2"/>
  <c r="DW68" i="2"/>
  <c r="CK68" i="2"/>
  <c r="DK68" i="2"/>
  <c r="CA68" i="2"/>
  <c r="CN68" i="2"/>
  <c r="CJ68" i="2"/>
  <c r="BY68" i="2"/>
  <c r="EG68" i="2"/>
  <c r="DZ68" i="2"/>
  <c r="ET68" i="2"/>
  <c r="EY68" i="2"/>
  <c r="EK68" i="2"/>
  <c r="CM68" i="2"/>
  <c r="CQ74" i="2"/>
  <c r="CE74" i="2"/>
  <c r="CB74" i="2"/>
  <c r="EC74" i="2"/>
  <c r="DV74" i="2"/>
  <c r="DW74" i="2"/>
  <c r="EA74" i="2"/>
  <c r="DH74" i="2"/>
  <c r="EW74" i="2"/>
  <c r="EP74" i="2"/>
  <c r="DR74" i="2"/>
  <c r="CT74" i="2"/>
  <c r="CP74" i="2"/>
  <c r="BY74" i="2"/>
  <c r="CS74" i="2"/>
  <c r="EG74" i="2"/>
  <c r="DZ74" i="2"/>
  <c r="DX74" i="2"/>
  <c r="DT74" i="2"/>
  <c r="CC74" i="2"/>
  <c r="FA74" i="2"/>
  <c r="CR74" i="2"/>
  <c r="CW74" i="2"/>
  <c r="CF74" i="2"/>
  <c r="ED74" i="2"/>
  <c r="DL74" i="2"/>
  <c r="EJ74" i="2"/>
  <c r="EB74" i="2"/>
  <c r="DP74" i="2"/>
  <c r="CD74" i="2"/>
  <c r="EY74" i="2"/>
  <c r="DA74" i="2"/>
  <c r="CO74" i="2"/>
  <c r="DI74" i="2"/>
  <c r="EH74" i="2"/>
  <c r="EI74" i="2"/>
  <c r="EN74" i="2"/>
  <c r="EE74" i="2"/>
  <c r="DY74" i="2"/>
  <c r="ES74" i="2"/>
  <c r="BX74" i="2"/>
  <c r="CJ74" i="2"/>
  <c r="DM74" i="2"/>
  <c r="DG74" i="2"/>
  <c r="EM74" i="2"/>
  <c r="ER74" i="2"/>
  <c r="EF74" i="2"/>
  <c r="EX74" i="2"/>
  <c r="CL74" i="2"/>
  <c r="CK74" i="2"/>
  <c r="CM74" i="2"/>
  <c r="DQ74" i="2"/>
  <c r="DJ74" i="2"/>
  <c r="DK74" i="2"/>
  <c r="EQ74" i="2"/>
  <c r="EV74" i="2"/>
  <c r="EK74" i="2"/>
  <c r="EL74" i="2"/>
  <c r="DS74" i="2"/>
  <c r="CA74" i="2"/>
  <c r="CN74" i="2"/>
  <c r="CI74" i="2"/>
  <c r="CU74" i="2"/>
  <c r="DU74" i="2"/>
  <c r="DN74" i="2"/>
  <c r="DO74" i="2"/>
  <c r="EU74" i="2"/>
  <c r="EZ74" i="2"/>
  <c r="EO74" i="2"/>
  <c r="ET74" i="2"/>
  <c r="FB74" i="2"/>
  <c r="CR51" i="2"/>
  <c r="CK51" i="2"/>
  <c r="CF51" i="2"/>
  <c r="DX51" i="2"/>
  <c r="DQ51" i="2"/>
  <c r="DN51" i="2"/>
  <c r="DS51" i="2"/>
  <c r="EH51" i="2"/>
  <c r="EE51" i="2"/>
  <c r="EO51" i="2"/>
  <c r="DM51" i="2"/>
  <c r="BI51" i="2"/>
  <c r="CS51" i="2"/>
  <c r="CE51" i="2"/>
  <c r="BS51" i="2"/>
  <c r="CO51" i="2"/>
  <c r="EB51" i="2"/>
  <c r="DU51" i="2"/>
  <c r="DR51" i="2"/>
  <c r="DW51" i="2"/>
  <c r="EI51" i="2"/>
  <c r="EF51" i="2"/>
  <c r="ES51" i="2"/>
  <c r="CJ51" i="2"/>
  <c r="FB51" i="2"/>
  <c r="BA51" i="2"/>
  <c r="BB51" i="2"/>
  <c r="BP51" i="2"/>
  <c r="BN51" i="2"/>
  <c r="CP51" i="2"/>
  <c r="BV51" i="2"/>
  <c r="DY51" i="2"/>
  <c r="DV51" i="2"/>
  <c r="EA51" i="2"/>
  <c r="EM51" i="2"/>
  <c r="EJ51" i="2"/>
  <c r="EW51" i="2"/>
  <c r="CN51" i="2"/>
  <c r="ED51" i="2"/>
  <c r="BH51" i="2"/>
  <c r="BG51" i="2"/>
  <c r="CA51" i="2"/>
  <c r="BO51" i="2"/>
  <c r="CW51" i="2"/>
  <c r="CI51" i="2"/>
  <c r="CM51" i="2"/>
  <c r="EC51" i="2"/>
  <c r="DZ51" i="2"/>
  <c r="EL51" i="2"/>
  <c r="EQ51" i="2"/>
  <c r="EN51" i="2"/>
  <c r="FA51" i="2"/>
  <c r="DT51" i="2"/>
  <c r="BJ51" i="2"/>
  <c r="BL51" i="2"/>
  <c r="CD51" i="2"/>
  <c r="BQ51" i="2"/>
  <c r="DA51" i="2"/>
  <c r="CL51" i="2"/>
  <c r="DH51" i="2"/>
  <c r="CU51" i="2"/>
  <c r="BR51" i="2"/>
  <c r="EP51" i="2"/>
  <c r="EU51" i="2"/>
  <c r="ER51" i="2"/>
  <c r="DO51" i="2"/>
  <c r="BD51" i="2"/>
  <c r="BM51" i="2"/>
  <c r="CQ51" i="2"/>
  <c r="BX51" i="2"/>
  <c r="BT51" i="2"/>
  <c r="DL51" i="2"/>
  <c r="BW51" i="2"/>
  <c r="DG51" i="2"/>
  <c r="ET51" i="2"/>
  <c r="EY51" i="2"/>
  <c r="EV51" i="2"/>
  <c r="CC51" i="2"/>
  <c r="DJ51" i="2"/>
  <c r="BE51" i="2"/>
  <c r="CB51" i="2"/>
  <c r="CT51" i="2"/>
  <c r="BU51" i="2"/>
  <c r="BK51" i="2"/>
  <c r="DP51" i="2"/>
  <c r="DI51" i="2"/>
  <c r="DK51" i="2"/>
  <c r="EX51" i="2"/>
  <c r="EG51" i="2"/>
  <c r="EZ51" i="2"/>
  <c r="BY51" i="2"/>
  <c r="EK51" i="2"/>
  <c r="BE33" i="2"/>
  <c r="BI33" i="2"/>
  <c r="BL33" i="2"/>
  <c r="BA33" i="2"/>
  <c r="CP33" i="2"/>
  <c r="BO33" i="2"/>
  <c r="BY33" i="2"/>
  <c r="DM33" i="2"/>
  <c r="DW33" i="2"/>
  <c r="EI33" i="2"/>
  <c r="EV33" i="2"/>
  <c r="EE33" i="2"/>
  <c r="ED33" i="2"/>
  <c r="AW33" i="2"/>
  <c r="BP33" i="2"/>
  <c r="BM33" i="2"/>
  <c r="BH33" i="2"/>
  <c r="CW33" i="2"/>
  <c r="BS33" i="2"/>
  <c r="CF33" i="2"/>
  <c r="AI33" i="2"/>
  <c r="DQ33" i="2"/>
  <c r="DJ33" i="2"/>
  <c r="EA33" i="2"/>
  <c r="EM33" i="2"/>
  <c r="EZ33" i="2"/>
  <c r="EF33" i="2"/>
  <c r="AR33" i="2"/>
  <c r="AP33" i="2"/>
  <c r="AL33" i="2"/>
  <c r="BQ33" i="2"/>
  <c r="DA33" i="2"/>
  <c r="BV33" i="2"/>
  <c r="CO33" i="2"/>
  <c r="CB33" i="2"/>
  <c r="DU33" i="2"/>
  <c r="DN33" i="2"/>
  <c r="CA33" i="2"/>
  <c r="DH33" i="2"/>
  <c r="EQ33" i="2"/>
  <c r="EK33" i="2"/>
  <c r="EG33" i="2"/>
  <c r="CE33" i="2"/>
  <c r="DS33" i="2"/>
  <c r="AQ33" i="2"/>
  <c r="AX33" i="2"/>
  <c r="BX33" i="2"/>
  <c r="BT33" i="2"/>
  <c r="CI33" i="2"/>
  <c r="BR33" i="2"/>
  <c r="CC33" i="2"/>
  <c r="DY33" i="2"/>
  <c r="DR33" i="2"/>
  <c r="CT33" i="2"/>
  <c r="DL33" i="2"/>
  <c r="EU33" i="2"/>
  <c r="EO33" i="2"/>
  <c r="EL33" i="2"/>
  <c r="BD33" i="2"/>
  <c r="CU33" i="2"/>
  <c r="EB33" i="2"/>
  <c r="BB33" i="2"/>
  <c r="BK33" i="2"/>
  <c r="BU33" i="2"/>
  <c r="CL33" i="2"/>
  <c r="BW33" i="2"/>
  <c r="CR33" i="2"/>
  <c r="EC33" i="2"/>
  <c r="DV33" i="2"/>
  <c r="DG33" i="2"/>
  <c r="DP33" i="2"/>
  <c r="EY33" i="2"/>
  <c r="ES33" i="2"/>
  <c r="EP33" i="2"/>
  <c r="FB33" i="2"/>
  <c r="AN33" i="2"/>
  <c r="AJ33" i="2"/>
  <c r="BG33" i="2"/>
  <c r="BN33" i="2"/>
  <c r="CN33" i="2"/>
  <c r="CJ33" i="2"/>
  <c r="CS33" i="2"/>
  <c r="CD33" i="2"/>
  <c r="DZ33" i="2"/>
  <c r="DK33" i="2"/>
  <c r="DT33" i="2"/>
  <c r="EJ33" i="2"/>
  <c r="EW33" i="2"/>
  <c r="ET33" i="2"/>
  <c r="AZ33" i="2"/>
  <c r="DI33" i="2"/>
  <c r="ER33" i="2"/>
  <c r="AS33" i="2"/>
  <c r="CK33" i="2"/>
  <c r="CM33" i="2"/>
  <c r="CQ33" i="2"/>
  <c r="BJ33" i="2"/>
  <c r="DO33" i="2"/>
  <c r="DX33" i="2"/>
  <c r="EN33" i="2"/>
  <c r="FA33" i="2"/>
  <c r="EX33" i="2"/>
  <c r="AT33" i="2"/>
  <c r="EH33" i="2"/>
  <c r="AR39" i="2"/>
  <c r="BE39" i="2"/>
  <c r="BV39" i="2"/>
  <c r="CO39" i="2"/>
  <c r="CB39" i="2"/>
  <c r="CT39" i="2"/>
  <c r="DN39" i="2"/>
  <c r="DO39" i="2"/>
  <c r="DP39" i="2"/>
  <c r="DQ39" i="2"/>
  <c r="EF39" i="2"/>
  <c r="DA39" i="2"/>
  <c r="EX39" i="2"/>
  <c r="BG39" i="2"/>
  <c r="DK39" i="2"/>
  <c r="EY39" i="2"/>
  <c r="AW39" i="2"/>
  <c r="BA39" i="2"/>
  <c r="BT39" i="2"/>
  <c r="CI39" i="2"/>
  <c r="AP39" i="2"/>
  <c r="CC39" i="2"/>
  <c r="DR39" i="2"/>
  <c r="DS39" i="2"/>
  <c r="DT39" i="2"/>
  <c r="DU39" i="2"/>
  <c r="EG39" i="2"/>
  <c r="FB39" i="2"/>
  <c r="BN39" i="2"/>
  <c r="DL39" i="2"/>
  <c r="AS39" i="2"/>
  <c r="BL39" i="2"/>
  <c r="BH39" i="2"/>
  <c r="BU39" i="2"/>
  <c r="CL39" i="2"/>
  <c r="BR39" i="2"/>
  <c r="CR39" i="2"/>
  <c r="DV39" i="2"/>
  <c r="DW39" i="2"/>
  <c r="DX39" i="2"/>
  <c r="DY39" i="2"/>
  <c r="EH39" i="2"/>
  <c r="EE39" i="2"/>
  <c r="EC39" i="2"/>
  <c r="BD39" i="2"/>
  <c r="EZ39" i="2"/>
  <c r="AZ39" i="2"/>
  <c r="BM39" i="2"/>
  <c r="AT39" i="2"/>
  <c r="CJ39" i="2"/>
  <c r="BW39" i="2"/>
  <c r="CS39" i="2"/>
  <c r="BX39" i="2"/>
  <c r="DZ39" i="2"/>
  <c r="EA39" i="2"/>
  <c r="EB39" i="2"/>
  <c r="EJ39" i="2"/>
  <c r="EK39" i="2"/>
  <c r="EI39" i="2"/>
  <c r="BS39" i="2"/>
  <c r="FA39" i="2"/>
  <c r="BI39" i="2"/>
  <c r="CK39" i="2"/>
  <c r="BO39" i="2"/>
  <c r="CE39" i="2"/>
  <c r="CW39" i="2"/>
  <c r="EN39" i="2"/>
  <c r="EO39" i="2"/>
  <c r="ED39" i="2"/>
  <c r="EM39" i="2"/>
  <c r="DJ39" i="2"/>
  <c r="AQ39" i="2"/>
  <c r="AX39" i="2"/>
  <c r="BJ39" i="2"/>
  <c r="BP39" i="2"/>
  <c r="CM39" i="2"/>
  <c r="CA39" i="2"/>
  <c r="CN39" i="2"/>
  <c r="CP39" i="2"/>
  <c r="ER39" i="2"/>
  <c r="ES39" i="2"/>
  <c r="EL39" i="2"/>
  <c r="EQ39" i="2"/>
  <c r="CF39" i="2"/>
  <c r="DM39" i="2"/>
  <c r="BB39" i="2"/>
  <c r="BK39" i="2"/>
  <c r="BQ39" i="2"/>
  <c r="BY39" i="2"/>
  <c r="CU39" i="2"/>
  <c r="CD39" i="2"/>
  <c r="DG39" i="2"/>
  <c r="DH39" i="2"/>
  <c r="DI39" i="2"/>
  <c r="EV39" i="2"/>
  <c r="EW39" i="2"/>
  <c r="EP39" i="2"/>
  <c r="EU39" i="2"/>
  <c r="CQ39" i="2"/>
  <c r="ET39" i="2"/>
  <c r="AJ26" i="2"/>
  <c r="BG26" i="2"/>
  <c r="AH26" i="2"/>
  <c r="CQ26" i="2"/>
  <c r="CK26" i="2"/>
  <c r="CF26" i="2"/>
  <c r="DU26" i="2"/>
  <c r="DJ26" i="2"/>
  <c r="DK26" i="2"/>
  <c r="EB26" i="2"/>
  <c r="DX26" i="2"/>
  <c r="EK26" i="2"/>
  <c r="EP26" i="2"/>
  <c r="CJ26" i="2"/>
  <c r="DT26" i="2"/>
  <c r="AD26" i="2"/>
  <c r="BD26" i="2"/>
  <c r="AS26" i="2"/>
  <c r="AF26" i="2"/>
  <c r="CT26" i="2"/>
  <c r="CE26" i="2"/>
  <c r="BS26" i="2"/>
  <c r="CO26" i="2"/>
  <c r="DY26" i="2"/>
  <c r="DN26" i="2"/>
  <c r="DO26" i="2"/>
  <c r="EE26" i="2"/>
  <c r="DL26" i="2"/>
  <c r="EO26" i="2"/>
  <c r="EX26" i="2"/>
  <c r="AC26" i="2"/>
  <c r="CU26" i="2"/>
  <c r="FB26" i="2"/>
  <c r="AI26" i="2"/>
  <c r="BE26" i="2"/>
  <c r="AZ26" i="2"/>
  <c r="AG26" i="2"/>
  <c r="AX26" i="2"/>
  <c r="CP26" i="2"/>
  <c r="BV26" i="2"/>
  <c r="AR26" i="2"/>
  <c r="CC26" i="2"/>
  <c r="EC26" i="2"/>
  <c r="DR26" i="2"/>
  <c r="DS26" i="2"/>
  <c r="EF26" i="2"/>
  <c r="EJ26" i="2"/>
  <c r="ES26" i="2"/>
  <c r="EL26" i="2"/>
  <c r="AE26" i="2"/>
  <c r="DQ26" i="2"/>
  <c r="AT26" i="2"/>
  <c r="BI26" i="2"/>
  <c r="BK26" i="2"/>
  <c r="CW26" i="2"/>
  <c r="CI26" i="2"/>
  <c r="BR26" i="2"/>
  <c r="CR26" i="2"/>
  <c r="EG26" i="2"/>
  <c r="DV26" i="2"/>
  <c r="DW26" i="2"/>
  <c r="EI26" i="2"/>
  <c r="EN26" i="2"/>
  <c r="EW26" i="2"/>
  <c r="ET26" i="2"/>
  <c r="CD26" i="2"/>
  <c r="DP26" i="2"/>
  <c r="AP26" i="2"/>
  <c r="BP26" i="2"/>
  <c r="AW26" i="2"/>
  <c r="BN26" i="2"/>
  <c r="BA26" i="2"/>
  <c r="DA26" i="2"/>
  <c r="CL26" i="2"/>
  <c r="BW26" i="2"/>
  <c r="CB26" i="2"/>
  <c r="DZ26" i="2"/>
  <c r="BQ26" i="2"/>
  <c r="EM26" i="2"/>
  <c r="ER26" i="2"/>
  <c r="FA26" i="2"/>
  <c r="BB26" i="2"/>
  <c r="BJ26" i="2"/>
  <c r="AL26" i="2"/>
  <c r="BL26" i="2"/>
  <c r="BX26" i="2"/>
  <c r="BT26" i="2"/>
  <c r="DI26" i="2"/>
  <c r="CS26" i="2"/>
  <c r="ED26" i="2"/>
  <c r="EQ26" i="2"/>
  <c r="EV26" i="2"/>
  <c r="DH26" i="2"/>
  <c r="AN26" i="2"/>
  <c r="BY26" i="2"/>
  <c r="EY26" i="2"/>
  <c r="BO26" i="2"/>
  <c r="AQ26" i="2"/>
  <c r="BM26" i="2"/>
  <c r="CA26" i="2"/>
  <c r="BU26" i="2"/>
  <c r="BH26" i="2"/>
  <c r="CM26" i="2"/>
  <c r="DM26" i="2"/>
  <c r="EH26" i="2"/>
  <c r="EU26" i="2"/>
  <c r="EZ26" i="2"/>
  <c r="EA26" i="2"/>
  <c r="CN26" i="2"/>
  <c r="DG26" i="2"/>
  <c r="CT90" i="2"/>
  <c r="CO90" i="2"/>
  <c r="DU90" i="2"/>
  <c r="DR90" i="2"/>
  <c r="DS90" i="2"/>
  <c r="EI90" i="2"/>
  <c r="EJ90" i="2"/>
  <c r="ES90" i="2"/>
  <c r="EL90" i="2"/>
  <c r="DO90" i="2"/>
  <c r="CU90" i="2"/>
  <c r="DY90" i="2"/>
  <c r="DV90" i="2"/>
  <c r="DW90" i="2"/>
  <c r="EM90" i="2"/>
  <c r="EN90" i="2"/>
  <c r="EW90" i="2"/>
  <c r="ET90" i="2"/>
  <c r="EB90" i="2"/>
  <c r="EC90" i="2"/>
  <c r="DZ90" i="2"/>
  <c r="EQ90" i="2"/>
  <c r="ER90" i="2"/>
  <c r="FA90" i="2"/>
  <c r="CQ90" i="2"/>
  <c r="EO90" i="2"/>
  <c r="CN90" i="2"/>
  <c r="CR90" i="2"/>
  <c r="EG90" i="2"/>
  <c r="ED90" i="2"/>
  <c r="EU90" i="2"/>
  <c r="EV90" i="2"/>
  <c r="DH90" i="2"/>
  <c r="DQ90" i="2"/>
  <c r="EX90" i="2"/>
  <c r="CP90" i="2"/>
  <c r="CS90" i="2"/>
  <c r="EH90" i="2"/>
  <c r="DP90" i="2"/>
  <c r="EY90" i="2"/>
  <c r="EZ90" i="2"/>
  <c r="EA90" i="2"/>
  <c r="DN90" i="2"/>
  <c r="CW90" i="2"/>
  <c r="DI90" i="2"/>
  <c r="DG90" i="2"/>
  <c r="DX90" i="2"/>
  <c r="DT90" i="2"/>
  <c r="FB90" i="2"/>
  <c r="EF90" i="2"/>
  <c r="DA90" i="2"/>
  <c r="DM90" i="2"/>
  <c r="DJ90" i="2"/>
  <c r="DK90" i="2"/>
  <c r="EE90" i="2"/>
  <c r="DL90" i="2"/>
  <c r="EK90" i="2"/>
  <c r="EP90" i="2"/>
  <c r="CS84" i="2"/>
  <c r="CJ84" i="2"/>
  <c r="DP84" i="2"/>
  <c r="DK84" i="2"/>
  <c r="EI84" i="2"/>
  <c r="EE84" i="2"/>
  <c r="EK84" i="2"/>
  <c r="CW84" i="2"/>
  <c r="EW84" i="2"/>
  <c r="CQ84" i="2"/>
  <c r="CK84" i="2"/>
  <c r="DT84" i="2"/>
  <c r="DI84" i="2"/>
  <c r="DJ84" i="2"/>
  <c r="EL84" i="2"/>
  <c r="EM84" i="2"/>
  <c r="EJ84" i="2"/>
  <c r="ES84" i="2"/>
  <c r="EG84" i="2"/>
  <c r="CT84" i="2"/>
  <c r="CI84" i="2"/>
  <c r="DX84" i="2"/>
  <c r="DM84" i="2"/>
  <c r="DN84" i="2"/>
  <c r="EP84" i="2"/>
  <c r="EQ84" i="2"/>
  <c r="EN84" i="2"/>
  <c r="FA84" i="2"/>
  <c r="DW84" i="2"/>
  <c r="CL84" i="2"/>
  <c r="EB84" i="2"/>
  <c r="DQ84" i="2"/>
  <c r="DR84" i="2"/>
  <c r="ET84" i="2"/>
  <c r="EU84" i="2"/>
  <c r="ER84" i="2"/>
  <c r="EO84" i="2"/>
  <c r="EH84" i="2"/>
  <c r="CM84" i="2"/>
  <c r="EF84" i="2"/>
  <c r="DU84" i="2"/>
  <c r="DV84" i="2"/>
  <c r="EX84" i="2"/>
  <c r="EY84" i="2"/>
  <c r="EV84" i="2"/>
  <c r="DA84" i="2"/>
  <c r="CU84" i="2"/>
  <c r="CN84" i="2"/>
  <c r="DY84" i="2"/>
  <c r="DZ84" i="2"/>
  <c r="FB84" i="2"/>
  <c r="DG84" i="2"/>
  <c r="EZ84" i="2"/>
  <c r="DL84" i="2"/>
  <c r="CP84" i="2"/>
  <c r="DH84" i="2"/>
  <c r="EC84" i="2"/>
  <c r="CO84" i="2"/>
  <c r="DS84" i="2"/>
  <c r="EA84" i="2"/>
  <c r="DO84" i="2"/>
  <c r="CR84" i="2"/>
  <c r="ED84" i="2"/>
  <c r="CL79" i="2"/>
  <c r="CW79" i="2"/>
  <c r="CE79" i="2"/>
  <c r="DY79" i="2"/>
  <c r="EZ79" i="2"/>
  <c r="FA79" i="2"/>
  <c r="EQ79" i="2"/>
  <c r="DU79" i="2"/>
  <c r="CC79" i="2"/>
  <c r="CN79" i="2"/>
  <c r="DA79" i="2"/>
  <c r="DH79" i="2"/>
  <c r="CP79" i="2"/>
  <c r="EF79" i="2"/>
  <c r="EE79" i="2"/>
  <c r="EL79" i="2"/>
  <c r="EU79" i="2"/>
  <c r="DZ79" i="2"/>
  <c r="CR79" i="2"/>
  <c r="DG79" i="2"/>
  <c r="DL79" i="2"/>
  <c r="EG79" i="2"/>
  <c r="EC79" i="2"/>
  <c r="EP79" i="2"/>
  <c r="EY79" i="2"/>
  <c r="CU79" i="2"/>
  <c r="EW79" i="2"/>
  <c r="CF79" i="2"/>
  <c r="CS79" i="2"/>
  <c r="DJ79" i="2"/>
  <c r="DK79" i="2"/>
  <c r="DP79" i="2"/>
  <c r="EH79" i="2"/>
  <c r="ED79" i="2"/>
  <c r="ET79" i="2"/>
  <c r="EA79" i="2"/>
  <c r="CO79" i="2"/>
  <c r="CD79" i="2"/>
  <c r="DN79" i="2"/>
  <c r="DO79" i="2"/>
  <c r="DT79" i="2"/>
  <c r="DI79" i="2"/>
  <c r="EJ79" i="2"/>
  <c r="EK79" i="2"/>
  <c r="EX79" i="2"/>
  <c r="CJ79" i="2"/>
  <c r="CQ79" i="2"/>
  <c r="DR79" i="2"/>
  <c r="DS79" i="2"/>
  <c r="DX79" i="2"/>
  <c r="DM79" i="2"/>
  <c r="EN79" i="2"/>
  <c r="EO79" i="2"/>
  <c r="FB79" i="2"/>
  <c r="CI79" i="2"/>
  <c r="EV79" i="2"/>
  <c r="CK79" i="2"/>
  <c r="CM79" i="2"/>
  <c r="CT79" i="2"/>
  <c r="DV79" i="2"/>
  <c r="DW79" i="2"/>
  <c r="EB79" i="2"/>
  <c r="DQ79" i="2"/>
  <c r="ER79" i="2"/>
  <c r="ES79" i="2"/>
  <c r="EI79" i="2"/>
  <c r="EM79" i="2"/>
  <c r="CT66" i="2"/>
  <c r="CE66" i="2"/>
  <c r="BS66" i="2"/>
  <c r="BR66" i="2"/>
  <c r="DM66" i="2"/>
  <c r="DN66" i="2"/>
  <c r="DK66" i="2"/>
  <c r="EA66" i="2"/>
  <c r="EB66" i="2"/>
  <c r="DP66" i="2"/>
  <c r="EE66" i="2"/>
  <c r="CO66" i="2"/>
  <c r="DX66" i="2"/>
  <c r="CP66" i="2"/>
  <c r="BV66" i="2"/>
  <c r="BW66" i="2"/>
  <c r="DQ66" i="2"/>
  <c r="DR66" i="2"/>
  <c r="DO66" i="2"/>
  <c r="EI66" i="2"/>
  <c r="EJ66" i="2"/>
  <c r="EK66" i="2"/>
  <c r="EX66" i="2"/>
  <c r="DH66" i="2"/>
  <c r="CW66" i="2"/>
  <c r="CI66" i="2"/>
  <c r="DU66" i="2"/>
  <c r="DV66" i="2"/>
  <c r="DS66" i="2"/>
  <c r="EM66" i="2"/>
  <c r="EN66" i="2"/>
  <c r="EO66" i="2"/>
  <c r="EL66" i="2"/>
  <c r="DJ66" i="2"/>
  <c r="BQ66" i="2"/>
  <c r="DA66" i="2"/>
  <c r="CL66" i="2"/>
  <c r="CM66" i="2"/>
  <c r="DY66" i="2"/>
  <c r="DZ66" i="2"/>
  <c r="DW66" i="2"/>
  <c r="EQ66" i="2"/>
  <c r="ER66" i="2"/>
  <c r="ES66" i="2"/>
  <c r="ET66" i="2"/>
  <c r="CQ66" i="2"/>
  <c r="DL66" i="2"/>
  <c r="BP66" i="2"/>
  <c r="BX66" i="2"/>
  <c r="BT66" i="2"/>
  <c r="CU66" i="2"/>
  <c r="EC66" i="2"/>
  <c r="ED66" i="2"/>
  <c r="CC66" i="2"/>
  <c r="EU66" i="2"/>
  <c r="EV66" i="2"/>
  <c r="EW66" i="2"/>
  <c r="FB66" i="2"/>
  <c r="DI66" i="2"/>
  <c r="CA66" i="2"/>
  <c r="BU66" i="2"/>
  <c r="BY66" i="2"/>
  <c r="EG66" i="2"/>
  <c r="EH66" i="2"/>
  <c r="CR66" i="2"/>
  <c r="EY66" i="2"/>
  <c r="EZ66" i="2"/>
  <c r="FA66" i="2"/>
  <c r="EP66" i="2"/>
  <c r="CK66" i="2"/>
  <c r="CS66" i="2"/>
  <c r="CD66" i="2"/>
  <c r="CN66" i="2"/>
  <c r="CJ66" i="2"/>
  <c r="CF66" i="2"/>
  <c r="DT66" i="2"/>
  <c r="CB66" i="2"/>
  <c r="EF66" i="2"/>
  <c r="DG66" i="2"/>
  <c r="BG54" i="2"/>
  <c r="CO54" i="2"/>
  <c r="BP54" i="2"/>
  <c r="CT54" i="2"/>
  <c r="CN54" i="2"/>
  <c r="CK54" i="2"/>
  <c r="BT54" i="2"/>
  <c r="EB54" i="2"/>
  <c r="BM54" i="2"/>
  <c r="DV54" i="2"/>
  <c r="EG54" i="2"/>
  <c r="ED54" i="2"/>
  <c r="CJ54" i="2"/>
  <c r="BK54" i="2"/>
  <c r="BS54" i="2"/>
  <c r="BR54" i="2"/>
  <c r="CB54" i="2"/>
  <c r="DG54" i="2"/>
  <c r="EF54" i="2"/>
  <c r="DZ54" i="2"/>
  <c r="EL54" i="2"/>
  <c r="EH54" i="2"/>
  <c r="EZ54" i="2"/>
  <c r="DY54" i="2"/>
  <c r="BN54" i="2"/>
  <c r="BV54" i="2"/>
  <c r="BW54" i="2"/>
  <c r="CC54" i="2"/>
  <c r="CE54" i="2"/>
  <c r="DK54" i="2"/>
  <c r="DN54" i="2"/>
  <c r="EP54" i="2"/>
  <c r="EI54" i="2"/>
  <c r="EN54" i="2"/>
  <c r="EC54" i="2"/>
  <c r="BH54" i="2"/>
  <c r="CI54" i="2"/>
  <c r="CR54" i="2"/>
  <c r="BI54" i="2"/>
  <c r="CP54" i="2"/>
  <c r="DO54" i="2"/>
  <c r="DH54" i="2"/>
  <c r="DI54" i="2"/>
  <c r="EK54" i="2"/>
  <c r="ET54" i="2"/>
  <c r="EM54" i="2"/>
  <c r="CF54" i="2"/>
  <c r="DX54" i="2"/>
  <c r="BJ54" i="2"/>
  <c r="CL54" i="2"/>
  <c r="CM54" i="2"/>
  <c r="CS54" i="2"/>
  <c r="BL54" i="2"/>
  <c r="CW54" i="2"/>
  <c r="DS54" i="2"/>
  <c r="DL54" i="2"/>
  <c r="DM54" i="2"/>
  <c r="EO54" i="2"/>
  <c r="EX54" i="2"/>
  <c r="EQ54" i="2"/>
  <c r="EV54" i="2"/>
  <c r="BE54" i="2"/>
  <c r="FA54" i="2"/>
  <c r="BO54" i="2"/>
  <c r="CU54" i="2"/>
  <c r="CA54" i="2"/>
  <c r="BQ54" i="2"/>
  <c r="DA54" i="2"/>
  <c r="DW54" i="2"/>
  <c r="DP54" i="2"/>
  <c r="DQ54" i="2"/>
  <c r="ES54" i="2"/>
  <c r="FB54" i="2"/>
  <c r="EU54" i="2"/>
  <c r="EJ54" i="2"/>
  <c r="EE54" i="2"/>
  <c r="BD54" i="2"/>
  <c r="BY54" i="2"/>
  <c r="CD54" i="2"/>
  <c r="BX54" i="2"/>
  <c r="BU54" i="2"/>
  <c r="EA54" i="2"/>
  <c r="DT54" i="2"/>
  <c r="DU54" i="2"/>
  <c r="EW54" i="2"/>
  <c r="DJ54" i="2"/>
  <c r="EY54" i="2"/>
  <c r="ER54" i="2"/>
  <c r="CQ54" i="2"/>
  <c r="DR54" i="2"/>
  <c r="AZ47" i="2"/>
  <c r="BK47" i="2"/>
  <c r="BO47" i="2"/>
  <c r="CL47" i="2"/>
  <c r="BW47" i="2"/>
  <c r="CS47" i="2"/>
  <c r="DZ47" i="2"/>
  <c r="DS47" i="2"/>
  <c r="EB47" i="2"/>
  <c r="DQ47" i="2"/>
  <c r="ER47" i="2"/>
  <c r="EO47" i="2"/>
  <c r="FB47" i="2"/>
  <c r="DV47" i="2"/>
  <c r="EX47" i="2"/>
  <c r="BI47" i="2"/>
  <c r="BN47" i="2"/>
  <c r="BT47" i="2"/>
  <c r="CA47" i="2"/>
  <c r="CN47" i="2"/>
  <c r="DW47" i="2"/>
  <c r="CW47" i="2"/>
  <c r="DU47" i="2"/>
  <c r="EV47" i="2"/>
  <c r="ES47" i="2"/>
  <c r="EI47" i="2"/>
  <c r="CI47" i="2"/>
  <c r="DM47" i="2"/>
  <c r="BB47" i="2"/>
  <c r="BA47" i="2"/>
  <c r="BU47" i="2"/>
  <c r="CM47" i="2"/>
  <c r="CD47" i="2"/>
  <c r="BQ47" i="2"/>
  <c r="DA47" i="2"/>
  <c r="EA47" i="2"/>
  <c r="DY47" i="2"/>
  <c r="EZ47" i="2"/>
  <c r="EW47" i="2"/>
  <c r="EM47" i="2"/>
  <c r="BR47" i="2"/>
  <c r="EN47" i="2"/>
  <c r="BG47" i="2"/>
  <c r="BH47" i="2"/>
  <c r="CJ47" i="2"/>
  <c r="BY47" i="2"/>
  <c r="CU47" i="2"/>
  <c r="CQ47" i="2"/>
  <c r="CE47" i="2"/>
  <c r="DH47" i="2"/>
  <c r="EF47" i="2"/>
  <c r="EE47" i="2"/>
  <c r="FA47" i="2"/>
  <c r="EQ47" i="2"/>
  <c r="BE47" i="2"/>
  <c r="DX47" i="2"/>
  <c r="AW47" i="2"/>
  <c r="CK47" i="2"/>
  <c r="CF47" i="2"/>
  <c r="CT47" i="2"/>
  <c r="DJ47" i="2"/>
  <c r="CP47" i="2"/>
  <c r="DL47" i="2"/>
  <c r="EG47" i="2"/>
  <c r="EL47" i="2"/>
  <c r="EU47" i="2"/>
  <c r="BX47" i="2"/>
  <c r="BL47" i="2"/>
  <c r="BJ47" i="2"/>
  <c r="BS47" i="2"/>
  <c r="CO47" i="2"/>
  <c r="CB47" i="2"/>
  <c r="DN47" i="2"/>
  <c r="DG47" i="2"/>
  <c r="DP47" i="2"/>
  <c r="EH47" i="2"/>
  <c r="EC47" i="2"/>
  <c r="EP47" i="2"/>
  <c r="EY47" i="2"/>
  <c r="AX47" i="2"/>
  <c r="DO47" i="2"/>
  <c r="BM47" i="2"/>
  <c r="BD47" i="2"/>
  <c r="BV47" i="2"/>
  <c r="CC47" i="2"/>
  <c r="BP47" i="2"/>
  <c r="DR47" i="2"/>
  <c r="DK47" i="2"/>
  <c r="DT47" i="2"/>
  <c r="DI47" i="2"/>
  <c r="EJ47" i="2"/>
  <c r="ED47" i="2"/>
  <c r="ET47" i="2"/>
  <c r="CR47" i="2"/>
  <c r="EK47" i="2"/>
  <c r="AP32" i="2"/>
  <c r="AQ32" i="2"/>
  <c r="AI32" i="2"/>
  <c r="CP32" i="2"/>
  <c r="BS32" i="2"/>
  <c r="CO32" i="2"/>
  <c r="BD32" i="2"/>
  <c r="CD32" i="2"/>
  <c r="DN32" i="2"/>
  <c r="DG32" i="2"/>
  <c r="DL32" i="2"/>
  <c r="ER32" i="2"/>
  <c r="EO32" i="2"/>
  <c r="EL32" i="2"/>
  <c r="EQ32" i="2"/>
  <c r="CF32" i="2"/>
  <c r="EK32" i="2"/>
  <c r="BB32" i="2"/>
  <c r="AX32" i="2"/>
  <c r="AT32" i="2"/>
  <c r="CW32" i="2"/>
  <c r="BV32" i="2"/>
  <c r="BQ32" i="2"/>
  <c r="BP32" i="2"/>
  <c r="CQ32" i="2"/>
  <c r="DR32" i="2"/>
  <c r="DK32" i="2"/>
  <c r="DP32" i="2"/>
  <c r="EV32" i="2"/>
  <c r="ES32" i="2"/>
  <c r="EP32" i="2"/>
  <c r="DU32" i="2"/>
  <c r="BH32" i="2"/>
  <c r="CA32" i="2"/>
  <c r="CN32" i="2"/>
  <c r="BG32" i="2"/>
  <c r="BK32" i="2"/>
  <c r="DA32" i="2"/>
  <c r="CI32" i="2"/>
  <c r="BR32" i="2"/>
  <c r="CB32" i="2"/>
  <c r="CT32" i="2"/>
  <c r="DV32" i="2"/>
  <c r="DO32" i="2"/>
  <c r="DT32" i="2"/>
  <c r="EZ32" i="2"/>
  <c r="EW32" i="2"/>
  <c r="ET32" i="2"/>
  <c r="EY32" i="2"/>
  <c r="CE32" i="2"/>
  <c r="DH32" i="2"/>
  <c r="AJ32" i="2"/>
  <c r="BN32" i="2"/>
  <c r="BJ32" i="2"/>
  <c r="BE32" i="2"/>
  <c r="CL32" i="2"/>
  <c r="BW32" i="2"/>
  <c r="CC32" i="2"/>
  <c r="DZ32" i="2"/>
  <c r="DS32" i="2"/>
  <c r="DX32" i="2"/>
  <c r="DQ32" i="2"/>
  <c r="FA32" i="2"/>
  <c r="EX32" i="2"/>
  <c r="EM32" i="2"/>
  <c r="AH32" i="2"/>
  <c r="AS32" i="2"/>
  <c r="AW32" i="2"/>
  <c r="BO32" i="2"/>
  <c r="BT32" i="2"/>
  <c r="CR32" i="2"/>
  <c r="ED32" i="2"/>
  <c r="DW32" i="2"/>
  <c r="EB32" i="2"/>
  <c r="DY32" i="2"/>
  <c r="FB32" i="2"/>
  <c r="AL32" i="2"/>
  <c r="DJ32" i="2"/>
  <c r="AZ32" i="2"/>
  <c r="BL32" i="2"/>
  <c r="AR32" i="2"/>
  <c r="BU32" i="2"/>
  <c r="CM32" i="2"/>
  <c r="CS32" i="2"/>
  <c r="BX32" i="2"/>
  <c r="EH32" i="2"/>
  <c r="EA32" i="2"/>
  <c r="DI32" i="2"/>
  <c r="DM32" i="2"/>
  <c r="EU32" i="2"/>
  <c r="EG32" i="2"/>
  <c r="BI32" i="2"/>
  <c r="BM32" i="2"/>
  <c r="BA32" i="2"/>
  <c r="CJ32" i="2"/>
  <c r="BY32" i="2"/>
  <c r="CU32" i="2"/>
  <c r="AN32" i="2"/>
  <c r="EE32" i="2"/>
  <c r="EJ32" i="2"/>
  <c r="EC32" i="2"/>
  <c r="EF32" i="2"/>
  <c r="EI32" i="2"/>
  <c r="CK32" i="2"/>
  <c r="EN32" i="2"/>
  <c r="AW29" i="2"/>
  <c r="BO29" i="2"/>
  <c r="CO29" i="2"/>
  <c r="CA29" i="2"/>
  <c r="BU29" i="2"/>
  <c r="EA29" i="2"/>
  <c r="BV29" i="2"/>
  <c r="DY29" i="2"/>
  <c r="DV29" i="2"/>
  <c r="EF29" i="2"/>
  <c r="EJ29" i="2"/>
  <c r="CF29" i="2"/>
  <c r="DU29" i="2"/>
  <c r="BL29" i="2"/>
  <c r="AR29" i="2"/>
  <c r="AN29" i="2"/>
  <c r="AJ29" i="2"/>
  <c r="BG29" i="2"/>
  <c r="AL29" i="2"/>
  <c r="CD29" i="2"/>
  <c r="CN29" i="2"/>
  <c r="CJ29" i="2"/>
  <c r="BS29" i="2"/>
  <c r="DZ29" i="2"/>
  <c r="EG29" i="2"/>
  <c r="ED29" i="2"/>
  <c r="EN29" i="2"/>
  <c r="BN29" i="2"/>
  <c r="EY29" i="2"/>
  <c r="BM29" i="2"/>
  <c r="BA29" i="2"/>
  <c r="AS29" i="2"/>
  <c r="BR29" i="2"/>
  <c r="BQ29" i="2"/>
  <c r="CQ29" i="2"/>
  <c r="BB29" i="2"/>
  <c r="CK29" i="2"/>
  <c r="DH29" i="2"/>
  <c r="DA29" i="2"/>
  <c r="CI29" i="2"/>
  <c r="EC29" i="2"/>
  <c r="EH29" i="2"/>
  <c r="EE29" i="2"/>
  <c r="ER29" i="2"/>
  <c r="DW29" i="2"/>
  <c r="AE29" i="2"/>
  <c r="BH29" i="2"/>
  <c r="BD29" i="2"/>
  <c r="AZ29" i="2"/>
  <c r="BW29" i="2"/>
  <c r="CB29" i="2"/>
  <c r="CT29" i="2"/>
  <c r="DG29" i="2"/>
  <c r="DL29" i="2"/>
  <c r="CL29" i="2"/>
  <c r="EK29" i="2"/>
  <c r="EL29" i="2"/>
  <c r="EI29" i="2"/>
  <c r="EV29" i="2"/>
  <c r="BK29" i="2"/>
  <c r="BX29" i="2"/>
  <c r="FA29" i="2"/>
  <c r="AH29" i="2"/>
  <c r="AI29" i="2"/>
  <c r="BE29" i="2"/>
  <c r="BI29" i="2"/>
  <c r="CC29" i="2"/>
  <c r="CE29" i="2"/>
  <c r="DK29" i="2"/>
  <c r="DP29" i="2"/>
  <c r="DI29" i="2"/>
  <c r="EO29" i="2"/>
  <c r="EP29" i="2"/>
  <c r="EM29" i="2"/>
  <c r="EZ29" i="2"/>
  <c r="EB29" i="2"/>
  <c r="AF29" i="2"/>
  <c r="AT29" i="2"/>
  <c r="BP29" i="2"/>
  <c r="CM29" i="2"/>
  <c r="CR29" i="2"/>
  <c r="CP29" i="2"/>
  <c r="DO29" i="2"/>
  <c r="DT29" i="2"/>
  <c r="DM29" i="2"/>
  <c r="DJ29" i="2"/>
  <c r="ES29" i="2"/>
  <c r="ET29" i="2"/>
  <c r="EQ29" i="2"/>
  <c r="DR29" i="2"/>
  <c r="AG29" i="2"/>
  <c r="AX29" i="2"/>
  <c r="AP29" i="2"/>
  <c r="BY29" i="2"/>
  <c r="CU29" i="2"/>
  <c r="CS29" i="2"/>
  <c r="AQ29" i="2"/>
  <c r="CW29" i="2"/>
  <c r="DS29" i="2"/>
  <c r="DX29" i="2"/>
  <c r="DQ29" i="2"/>
  <c r="DN29" i="2"/>
  <c r="EW29" i="2"/>
  <c r="EX29" i="2"/>
  <c r="EU29" i="2"/>
  <c r="BJ29" i="2"/>
  <c r="BT29" i="2"/>
  <c r="FB29" i="2"/>
  <c r="BD25" i="2"/>
  <c r="AS25" i="2"/>
  <c r="BG25" i="2"/>
  <c r="AH25" i="2"/>
  <c r="BA25" i="2"/>
  <c r="CJ25" i="2"/>
  <c r="CM25" i="2"/>
  <c r="CD25" i="2"/>
  <c r="EC25" i="2"/>
  <c r="DZ25" i="2"/>
  <c r="EA25" i="2"/>
  <c r="EB25" i="2"/>
  <c r="EY25" i="2"/>
  <c r="EO25" i="2"/>
  <c r="FB25" i="2"/>
  <c r="AR25" i="2"/>
  <c r="DV25" i="2"/>
  <c r="BE25" i="2"/>
  <c r="AZ25" i="2"/>
  <c r="AF25" i="2"/>
  <c r="BH25" i="2"/>
  <c r="CE25" i="2"/>
  <c r="CK25" i="2"/>
  <c r="BY25" i="2"/>
  <c r="CU25" i="2"/>
  <c r="CQ25" i="2"/>
  <c r="CA25" i="2"/>
  <c r="EE25" i="2"/>
  <c r="ED25" i="2"/>
  <c r="ES25" i="2"/>
  <c r="EH25" i="2"/>
  <c r="EL25" i="2"/>
  <c r="BU25" i="2"/>
  <c r="DW25" i="2"/>
  <c r="BI25" i="2"/>
  <c r="AG25" i="2"/>
  <c r="AX25" i="2"/>
  <c r="BQ25" i="2"/>
  <c r="CP25" i="2"/>
  <c r="AT25" i="2"/>
  <c r="CF25" i="2"/>
  <c r="CT25" i="2"/>
  <c r="EF25" i="2"/>
  <c r="EJ25" i="2"/>
  <c r="EW25" i="2"/>
  <c r="DX25" i="2"/>
  <c r="AP25" i="2"/>
  <c r="BP25" i="2"/>
  <c r="BK25" i="2"/>
  <c r="AD25" i="2"/>
  <c r="CW25" i="2"/>
  <c r="BS25" i="2"/>
  <c r="CO25" i="2"/>
  <c r="BJ25" i="2"/>
  <c r="DI25" i="2"/>
  <c r="DG25" i="2"/>
  <c r="DH25" i="2"/>
  <c r="EG25" i="2"/>
  <c r="EN25" i="2"/>
  <c r="FA25" i="2"/>
  <c r="BB25" i="2"/>
  <c r="CS25" i="2"/>
  <c r="EX25" i="2"/>
  <c r="AA25" i="2"/>
  <c r="AW25" i="2"/>
  <c r="BN25" i="2"/>
  <c r="BO25" i="2"/>
  <c r="DA25" i="2"/>
  <c r="BV25" i="2"/>
  <c r="AI25" i="2"/>
  <c r="CB25" i="2"/>
  <c r="DM25" i="2"/>
  <c r="DJ25" i="2"/>
  <c r="DK25" i="2"/>
  <c r="DL25" i="2"/>
  <c r="EI25" i="2"/>
  <c r="ER25" i="2"/>
  <c r="CN25" i="2"/>
  <c r="EU25" i="2"/>
  <c r="AL25" i="2"/>
  <c r="BL25" i="2"/>
  <c r="BX25" i="2"/>
  <c r="CI25" i="2"/>
  <c r="BR25" i="2"/>
  <c r="CC25" i="2"/>
  <c r="DQ25" i="2"/>
  <c r="DN25" i="2"/>
  <c r="DO25" i="2"/>
  <c r="DP25" i="2"/>
  <c r="EM25" i="2"/>
  <c r="EV25" i="2"/>
  <c r="EP25" i="2"/>
  <c r="AE25" i="2"/>
  <c r="DY25" i="2"/>
  <c r="AN25" i="2"/>
  <c r="AC25" i="2"/>
  <c r="AQ25" i="2"/>
  <c r="BM25" i="2"/>
  <c r="BT25" i="2"/>
  <c r="CL25" i="2"/>
  <c r="BW25" i="2"/>
  <c r="CR25" i="2"/>
  <c r="DU25" i="2"/>
  <c r="DR25" i="2"/>
  <c r="DS25" i="2"/>
  <c r="DT25" i="2"/>
  <c r="EQ25" i="2"/>
  <c r="EZ25" i="2"/>
  <c r="ET25" i="2"/>
  <c r="AJ25" i="2"/>
  <c r="EK25" i="2"/>
  <c r="CC7" i="9"/>
  <c r="CC20" i="9"/>
  <c r="EP24" i="2"/>
  <c r="EP97" i="2"/>
  <c r="DY3" i="11"/>
  <c r="DV24" i="2"/>
  <c r="DV97" i="2"/>
  <c r="DE3" i="11"/>
  <c r="EV24" i="2"/>
  <c r="EV97" i="2"/>
  <c r="EE3" i="11"/>
  <c r="EZ24" i="2"/>
  <c r="EZ97" i="2"/>
  <c r="EI3" i="11"/>
  <c r="EU24" i="2"/>
  <c r="EU97" i="2"/>
  <c r="ED3" i="11"/>
  <c r="DY24" i="2"/>
  <c r="DY97" i="2"/>
  <c r="DH3" i="11"/>
  <c r="DS24" i="2"/>
  <c r="DS97" i="2"/>
  <c r="DB3" i="11"/>
  <c r="ES24" i="2"/>
  <c r="ES97" i="2"/>
  <c r="EB3" i="11"/>
  <c r="EH24" i="2"/>
  <c r="EH97" i="2"/>
  <c r="DQ3" i="11"/>
  <c r="EA24" i="2"/>
  <c r="EA97" i="2"/>
  <c r="DJ3" i="11"/>
  <c r="DZ24" i="2"/>
  <c r="DZ97" i="2"/>
  <c r="DI3" i="11"/>
  <c r="EW24" i="2"/>
  <c r="EW97" i="2"/>
  <c r="EF3" i="11"/>
  <c r="DO24" i="2"/>
  <c r="DO97" i="2"/>
  <c r="CX3" i="11"/>
  <c r="EB24" i="2"/>
  <c r="EB97" i="2"/>
  <c r="DK3" i="11"/>
  <c r="ER24" i="2"/>
  <c r="ER97" i="2"/>
  <c r="EA3" i="11"/>
  <c r="Z24" i="2"/>
  <c r="Z97" i="2"/>
  <c r="AA24" i="2"/>
  <c r="AA97" i="2"/>
  <c r="AB24" i="2"/>
  <c r="AB25" i="2"/>
  <c r="AB26" i="2"/>
  <c r="AB97" i="2"/>
  <c r="AC24" i="2"/>
  <c r="AC97" i="2"/>
  <c r="AD24" i="2"/>
  <c r="AD97" i="2"/>
  <c r="AE24" i="2"/>
  <c r="AE97" i="2"/>
  <c r="AF24" i="2"/>
  <c r="AF97" i="2"/>
  <c r="AG24" i="2"/>
  <c r="AG97" i="2"/>
  <c r="AH24" i="2"/>
  <c r="AH97" i="2"/>
  <c r="AI24" i="2"/>
  <c r="AI97" i="2"/>
  <c r="AJ24" i="2"/>
  <c r="AJ97" i="2"/>
  <c r="AK24" i="2"/>
  <c r="AK25" i="2"/>
  <c r="AK26" i="2"/>
  <c r="AK27" i="2"/>
  <c r="AK28" i="2"/>
  <c r="AK29" i="2"/>
  <c r="AK30" i="2"/>
  <c r="AK31" i="2"/>
  <c r="AK32" i="2"/>
  <c r="AK33" i="2"/>
  <c r="AK34" i="2"/>
  <c r="AK35" i="2"/>
  <c r="AK97" i="2"/>
  <c r="AL24" i="2"/>
  <c r="AL97" i="2"/>
  <c r="AM24" i="2"/>
  <c r="AM25" i="2"/>
  <c r="AM26" i="2"/>
  <c r="AM27" i="2"/>
  <c r="AM28" i="2"/>
  <c r="AM29" i="2"/>
  <c r="AM30" i="2"/>
  <c r="AM31" i="2"/>
  <c r="AM32" i="2"/>
  <c r="AM33" i="2"/>
  <c r="AM34" i="2"/>
  <c r="AM35" i="2"/>
  <c r="AM36" i="2"/>
  <c r="AM37" i="2"/>
  <c r="AM97" i="2"/>
  <c r="AN24" i="2"/>
  <c r="AN97" i="2"/>
  <c r="AO24" i="2"/>
  <c r="AO25" i="2"/>
  <c r="AO26" i="2"/>
  <c r="AO27" i="2"/>
  <c r="AO28" i="2"/>
  <c r="AO29" i="2"/>
  <c r="AO30" i="2"/>
  <c r="AO31" i="2"/>
  <c r="AO32" i="2"/>
  <c r="AO33" i="2"/>
  <c r="AO34" i="2"/>
  <c r="AO35" i="2"/>
  <c r="AO36" i="2"/>
  <c r="AO37" i="2"/>
  <c r="AO38" i="2"/>
  <c r="AO39" i="2"/>
  <c r="AO97" i="2"/>
  <c r="AP24" i="2"/>
  <c r="AP97" i="2"/>
  <c r="AQ24" i="2"/>
  <c r="AQ97" i="2"/>
  <c r="AR24" i="2"/>
  <c r="AR97" i="2"/>
  <c r="AS24" i="2"/>
  <c r="AS97" i="2"/>
  <c r="AT24" i="2"/>
  <c r="AT97" i="2"/>
  <c r="AU24" i="2"/>
  <c r="AU25" i="2"/>
  <c r="AU26" i="2"/>
  <c r="AU27" i="2"/>
  <c r="AU28" i="2"/>
  <c r="AU29" i="2"/>
  <c r="AU30" i="2"/>
  <c r="AU31" i="2"/>
  <c r="AU32" i="2"/>
  <c r="AU33" i="2"/>
  <c r="AU34" i="2"/>
  <c r="AU35" i="2"/>
  <c r="AU36" i="2"/>
  <c r="AU37" i="2"/>
  <c r="AU38" i="2"/>
  <c r="AU39" i="2"/>
  <c r="AU40" i="2"/>
  <c r="AU41" i="2"/>
  <c r="AU42" i="2"/>
  <c r="AU43" i="2"/>
  <c r="AU44" i="2"/>
  <c r="AU45" i="2"/>
  <c r="AU97" i="2"/>
  <c r="AV24" i="2"/>
  <c r="AV25" i="2"/>
  <c r="AV26" i="2"/>
  <c r="AV27" i="2"/>
  <c r="AV28" i="2"/>
  <c r="AV29" i="2"/>
  <c r="AV30" i="2"/>
  <c r="AV31" i="2"/>
  <c r="AV32" i="2"/>
  <c r="AV33" i="2"/>
  <c r="AV34" i="2"/>
  <c r="AV35" i="2"/>
  <c r="AV36" i="2"/>
  <c r="AV37" i="2"/>
  <c r="AV38" i="2"/>
  <c r="AV39" i="2"/>
  <c r="AV40" i="2"/>
  <c r="AV41" i="2"/>
  <c r="AV42" i="2"/>
  <c r="AV43" i="2"/>
  <c r="AV44" i="2"/>
  <c r="AV45" i="2"/>
  <c r="AV46" i="2"/>
  <c r="AV97" i="2"/>
  <c r="AW24" i="2"/>
  <c r="AW97" i="2"/>
  <c r="AX24" i="2"/>
  <c r="AX97"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97" i="2"/>
  <c r="AZ24" i="2"/>
  <c r="AZ97" i="2"/>
  <c r="BA24" i="2"/>
  <c r="BA97" i="2"/>
  <c r="BB24" i="2"/>
  <c r="BB97"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BC50" i="2"/>
  <c r="BC51" i="2"/>
  <c r="BC52" i="2"/>
  <c r="BC53" i="2"/>
  <c r="BC97" i="2"/>
  <c r="BD24" i="2"/>
  <c r="BD97" i="2"/>
  <c r="BE24" i="2"/>
  <c r="BE97"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97" i="2"/>
  <c r="BG24" i="2"/>
  <c r="BG97" i="2"/>
  <c r="BH24" i="2"/>
  <c r="BH97" i="2"/>
  <c r="BI24" i="2"/>
  <c r="BI97" i="2"/>
  <c r="BJ24" i="2"/>
  <c r="BJ97" i="2"/>
  <c r="BK24" i="2"/>
  <c r="BK97" i="2"/>
  <c r="BL24" i="2"/>
  <c r="BL97" i="2"/>
  <c r="BM24" i="2"/>
  <c r="BM97" i="2"/>
  <c r="BN24" i="2"/>
  <c r="BN97" i="2"/>
  <c r="BO24" i="2"/>
  <c r="BO97" i="2"/>
  <c r="BP24" i="2"/>
  <c r="BP97" i="2"/>
  <c r="BQ24" i="2"/>
  <c r="BQ97" i="2"/>
  <c r="BR24" i="2"/>
  <c r="BR97" i="2"/>
  <c r="BS24" i="2"/>
  <c r="BS97" i="2"/>
  <c r="BT24" i="2"/>
  <c r="BT97" i="2"/>
  <c r="BU24" i="2"/>
  <c r="BU97" i="2"/>
  <c r="BV24" i="2"/>
  <c r="BV97" i="2"/>
  <c r="BW24" i="2"/>
  <c r="BW97" i="2"/>
  <c r="BX24" i="2"/>
  <c r="BX97" i="2"/>
  <c r="BY24" i="2"/>
  <c r="BY97" i="2"/>
  <c r="BZ24" i="2"/>
  <c r="BZ25" i="2"/>
  <c r="BZ26" i="2"/>
  <c r="BZ27" i="2"/>
  <c r="BZ28" i="2"/>
  <c r="BZ29" i="2"/>
  <c r="BZ30" i="2"/>
  <c r="BZ31" i="2"/>
  <c r="BZ32" i="2"/>
  <c r="BZ33" i="2"/>
  <c r="BZ34" i="2"/>
  <c r="BZ35" i="2"/>
  <c r="BZ36" i="2"/>
  <c r="BZ37" i="2"/>
  <c r="BZ38" i="2"/>
  <c r="BZ39" i="2"/>
  <c r="BZ40" i="2"/>
  <c r="BZ41" i="2"/>
  <c r="BZ42" i="2"/>
  <c r="BZ43" i="2"/>
  <c r="BZ44" i="2"/>
  <c r="BZ45" i="2"/>
  <c r="BZ46" i="2"/>
  <c r="BZ47" i="2"/>
  <c r="BZ48" i="2"/>
  <c r="BZ49" i="2"/>
  <c r="BZ50" i="2"/>
  <c r="BZ51" i="2"/>
  <c r="BZ52" i="2"/>
  <c r="BZ53" i="2"/>
  <c r="BZ54" i="2"/>
  <c r="BZ55" i="2"/>
  <c r="BZ56" i="2"/>
  <c r="BZ57" i="2"/>
  <c r="BZ58" i="2"/>
  <c r="BZ59" i="2"/>
  <c r="BZ60" i="2"/>
  <c r="BZ61" i="2"/>
  <c r="BZ62" i="2"/>
  <c r="BZ63" i="2"/>
  <c r="BZ64" i="2"/>
  <c r="BZ65" i="2"/>
  <c r="BZ66" i="2"/>
  <c r="BZ67" i="2"/>
  <c r="BZ68" i="2"/>
  <c r="BZ69" i="2"/>
  <c r="BZ70" i="2"/>
  <c r="BZ71" i="2"/>
  <c r="BZ72" i="2"/>
  <c r="BZ73" i="2"/>
  <c r="BZ74" i="2"/>
  <c r="BZ75" i="2"/>
  <c r="BZ76" i="2"/>
  <c r="BZ97" i="2"/>
  <c r="CA24" i="2"/>
  <c r="CA97" i="2"/>
  <c r="CB24" i="2"/>
  <c r="CB97" i="2"/>
  <c r="CC24" i="2"/>
  <c r="CC97" i="2"/>
  <c r="CD24" i="2"/>
  <c r="CD97" i="2"/>
  <c r="CE24" i="2"/>
  <c r="CE97" i="2"/>
  <c r="CF24" i="2"/>
  <c r="CF97" i="2"/>
  <c r="CG24" i="2"/>
  <c r="CG25" i="2"/>
  <c r="CG26" i="2"/>
  <c r="CG27" i="2"/>
  <c r="CG28" i="2"/>
  <c r="CG29" i="2"/>
  <c r="CG30" i="2"/>
  <c r="CG31" i="2"/>
  <c r="CG32" i="2"/>
  <c r="CG33" i="2"/>
  <c r="CG34" i="2"/>
  <c r="CG35" i="2"/>
  <c r="CG36" i="2"/>
  <c r="CG37" i="2"/>
  <c r="CG38" i="2"/>
  <c r="CG39" i="2"/>
  <c r="CG40" i="2"/>
  <c r="CG41" i="2"/>
  <c r="CG42" i="2"/>
  <c r="CG43" i="2"/>
  <c r="CG44" i="2"/>
  <c r="CG45" i="2"/>
  <c r="CG46" i="2"/>
  <c r="CG47" i="2"/>
  <c r="CG48" i="2"/>
  <c r="CG49" i="2"/>
  <c r="CG50" i="2"/>
  <c r="CG51" i="2"/>
  <c r="CG52" i="2"/>
  <c r="CG53" i="2"/>
  <c r="CG54" i="2"/>
  <c r="CG55" i="2"/>
  <c r="CG56" i="2"/>
  <c r="CG57" i="2"/>
  <c r="CG58" i="2"/>
  <c r="CG59" i="2"/>
  <c r="CG60" i="2"/>
  <c r="CG61" i="2"/>
  <c r="CG62" i="2"/>
  <c r="CG63" i="2"/>
  <c r="CG64" i="2"/>
  <c r="CG65" i="2"/>
  <c r="CG66" i="2"/>
  <c r="CG67" i="2"/>
  <c r="CG68" i="2"/>
  <c r="CG69" i="2"/>
  <c r="CG70" i="2"/>
  <c r="CG71" i="2"/>
  <c r="CG72" i="2"/>
  <c r="CG73" i="2"/>
  <c r="CG74" i="2"/>
  <c r="CG75" i="2"/>
  <c r="CG76" i="2"/>
  <c r="CG77" i="2"/>
  <c r="CG78" i="2"/>
  <c r="CG79" i="2"/>
  <c r="CG80" i="2"/>
  <c r="CG81" i="2"/>
  <c r="CG82" i="2"/>
  <c r="CG83" i="2"/>
  <c r="CG97" i="2"/>
  <c r="CH24" i="2"/>
  <c r="CH25" i="2"/>
  <c r="CH26" i="2"/>
  <c r="CH27" i="2"/>
  <c r="CH28" i="2"/>
  <c r="CH29" i="2"/>
  <c r="CH30" i="2"/>
  <c r="CH31" i="2"/>
  <c r="CH32" i="2"/>
  <c r="CH33" i="2"/>
  <c r="CH34" i="2"/>
  <c r="CH35" i="2"/>
  <c r="CH36" i="2"/>
  <c r="CH37" i="2"/>
  <c r="CH38" i="2"/>
  <c r="CH39" i="2"/>
  <c r="CH40" i="2"/>
  <c r="CH41" i="2"/>
  <c r="CH42" i="2"/>
  <c r="CH43" i="2"/>
  <c r="CH44" i="2"/>
  <c r="CH45" i="2"/>
  <c r="CH46" i="2"/>
  <c r="CH47" i="2"/>
  <c r="CH48" i="2"/>
  <c r="CH49" i="2"/>
  <c r="CH50" i="2"/>
  <c r="CH51" i="2"/>
  <c r="CH52" i="2"/>
  <c r="CH53" i="2"/>
  <c r="CH54" i="2"/>
  <c r="CH55" i="2"/>
  <c r="CH56" i="2"/>
  <c r="CH57" i="2"/>
  <c r="CH58" i="2"/>
  <c r="CH59" i="2"/>
  <c r="CH60" i="2"/>
  <c r="CH61" i="2"/>
  <c r="CH62" i="2"/>
  <c r="CH63" i="2"/>
  <c r="CH64" i="2"/>
  <c r="CH65" i="2"/>
  <c r="CH66" i="2"/>
  <c r="CH67" i="2"/>
  <c r="CH68" i="2"/>
  <c r="CH69" i="2"/>
  <c r="CH70" i="2"/>
  <c r="CH71" i="2"/>
  <c r="CH72" i="2"/>
  <c r="CH73" i="2"/>
  <c r="CH74" i="2"/>
  <c r="CH75" i="2"/>
  <c r="CH76" i="2"/>
  <c r="CH77" i="2"/>
  <c r="CH78" i="2"/>
  <c r="CH79" i="2"/>
  <c r="CH80" i="2"/>
  <c r="CH81" i="2"/>
  <c r="CH82" i="2"/>
  <c r="CH83" i="2"/>
  <c r="CH84" i="2"/>
  <c r="CH97" i="2"/>
  <c r="CI24" i="2"/>
  <c r="CI97" i="2"/>
  <c r="CJ24" i="2"/>
  <c r="CJ97" i="2"/>
  <c r="CK24" i="2"/>
  <c r="CK97" i="2"/>
  <c r="CL24" i="2"/>
  <c r="CL97" i="2"/>
  <c r="CM24" i="2"/>
  <c r="CM97" i="2"/>
  <c r="CN24" i="2"/>
  <c r="CN97" i="2"/>
  <c r="CO24" i="2"/>
  <c r="CO97" i="2"/>
  <c r="CP24" i="2"/>
  <c r="CP97" i="2"/>
  <c r="CQ24" i="2"/>
  <c r="CQ97" i="2"/>
  <c r="CR24" i="2"/>
  <c r="CR97" i="2"/>
  <c r="CS24" i="2"/>
  <c r="CS97" i="2"/>
  <c r="CT24" i="2"/>
  <c r="CT97" i="2"/>
  <c r="CU24" i="2"/>
  <c r="CU97" i="2"/>
  <c r="CV24" i="2"/>
  <c r="CV25" i="2"/>
  <c r="CV26" i="2"/>
  <c r="CV27" i="2"/>
  <c r="CV28" i="2"/>
  <c r="CV29" i="2"/>
  <c r="CV30" i="2"/>
  <c r="CV31" i="2"/>
  <c r="CV32" i="2"/>
  <c r="CV33" i="2"/>
  <c r="CV34" i="2"/>
  <c r="CV35" i="2"/>
  <c r="CV36" i="2"/>
  <c r="CV37" i="2"/>
  <c r="CV38" i="2"/>
  <c r="CV39" i="2"/>
  <c r="CV40" i="2"/>
  <c r="CV41" i="2"/>
  <c r="CV42" i="2"/>
  <c r="CV43" i="2"/>
  <c r="CV44" i="2"/>
  <c r="CV45" i="2"/>
  <c r="CV46" i="2"/>
  <c r="CV47" i="2"/>
  <c r="CV48" i="2"/>
  <c r="CV49" i="2"/>
  <c r="CV50" i="2"/>
  <c r="CV51" i="2"/>
  <c r="CV52" i="2"/>
  <c r="CV53" i="2"/>
  <c r="CV54" i="2"/>
  <c r="CV55" i="2"/>
  <c r="CV56" i="2"/>
  <c r="CV57" i="2"/>
  <c r="CV58" i="2"/>
  <c r="CV59" i="2"/>
  <c r="CV60" i="2"/>
  <c r="CV61" i="2"/>
  <c r="CV62" i="2"/>
  <c r="CV63" i="2"/>
  <c r="CV64" i="2"/>
  <c r="CV65" i="2"/>
  <c r="CV66" i="2"/>
  <c r="CV67" i="2"/>
  <c r="CV68" i="2"/>
  <c r="CV69" i="2"/>
  <c r="CV70" i="2"/>
  <c r="CV71" i="2"/>
  <c r="CV72" i="2"/>
  <c r="CV73" i="2"/>
  <c r="CV74" i="2"/>
  <c r="CV75" i="2"/>
  <c r="CV76" i="2"/>
  <c r="CV77" i="2"/>
  <c r="CV78" i="2"/>
  <c r="CV79" i="2"/>
  <c r="CV80" i="2"/>
  <c r="CV81" i="2"/>
  <c r="CV82" i="2"/>
  <c r="CV83" i="2"/>
  <c r="CV84" i="2"/>
  <c r="CV85" i="2"/>
  <c r="CV86" i="2"/>
  <c r="CV87" i="2"/>
  <c r="CV88" i="2"/>
  <c r="CV89" i="2"/>
  <c r="CV90" i="2"/>
  <c r="CV91" i="2"/>
  <c r="CV92" i="2"/>
  <c r="CV93" i="2"/>
  <c r="CV94" i="2"/>
  <c r="CV95" i="2"/>
  <c r="CV96" i="2"/>
  <c r="CV97" i="2"/>
  <c r="CW24" i="2"/>
  <c r="CW97" i="2"/>
  <c r="CX24" i="2"/>
  <c r="CX25" i="2"/>
  <c r="CX26" i="2"/>
  <c r="CX27" i="2"/>
  <c r="CX28" i="2"/>
  <c r="CX29" i="2"/>
  <c r="CX30" i="2"/>
  <c r="CX31" i="2"/>
  <c r="CX32" i="2"/>
  <c r="CX33" i="2"/>
  <c r="CX34" i="2"/>
  <c r="CX35" i="2"/>
  <c r="CX36" i="2"/>
  <c r="CX37" i="2"/>
  <c r="CX38" i="2"/>
  <c r="CX39" i="2"/>
  <c r="CX40" i="2"/>
  <c r="CX41" i="2"/>
  <c r="CX42" i="2"/>
  <c r="CX43" i="2"/>
  <c r="CX44" i="2"/>
  <c r="CX45" i="2"/>
  <c r="CX46" i="2"/>
  <c r="CX47" i="2"/>
  <c r="CX48" i="2"/>
  <c r="CX49" i="2"/>
  <c r="CX50" i="2"/>
  <c r="CX51" i="2"/>
  <c r="CX52" i="2"/>
  <c r="CX53" i="2"/>
  <c r="CX54" i="2"/>
  <c r="CX55" i="2"/>
  <c r="CX56" i="2"/>
  <c r="CX57" i="2"/>
  <c r="CX58" i="2"/>
  <c r="CX59" i="2"/>
  <c r="CX60" i="2"/>
  <c r="CX61" i="2"/>
  <c r="CX62" i="2"/>
  <c r="CX63" i="2"/>
  <c r="CX64" i="2"/>
  <c r="CX65" i="2"/>
  <c r="CX66" i="2"/>
  <c r="CX67" i="2"/>
  <c r="CX68" i="2"/>
  <c r="CX69" i="2"/>
  <c r="CX70" i="2"/>
  <c r="CX71" i="2"/>
  <c r="CX72" i="2"/>
  <c r="CX73" i="2"/>
  <c r="CX74" i="2"/>
  <c r="CX75" i="2"/>
  <c r="CX76" i="2"/>
  <c r="CX77" i="2"/>
  <c r="CX78" i="2"/>
  <c r="CX79" i="2"/>
  <c r="CX80" i="2"/>
  <c r="CX81" i="2"/>
  <c r="CX82" i="2"/>
  <c r="CX83" i="2"/>
  <c r="CX84" i="2"/>
  <c r="CX85" i="2"/>
  <c r="CX86" i="2"/>
  <c r="CX87" i="2"/>
  <c r="CX88" i="2"/>
  <c r="CX89" i="2"/>
  <c r="CX90" i="2"/>
  <c r="CX91" i="2"/>
  <c r="CX92" i="2"/>
  <c r="CX93" i="2"/>
  <c r="CX94" i="2"/>
  <c r="CX95" i="2"/>
  <c r="CX96" i="2"/>
  <c r="CX97" i="2"/>
  <c r="CY24" i="2"/>
  <c r="CY25" i="2"/>
  <c r="CY26" i="2"/>
  <c r="CY27" i="2"/>
  <c r="CY28" i="2"/>
  <c r="CY29" i="2"/>
  <c r="CY30" i="2"/>
  <c r="CY31" i="2"/>
  <c r="CY32" i="2"/>
  <c r="CY33" i="2"/>
  <c r="CY34" i="2"/>
  <c r="CY35" i="2"/>
  <c r="CY36" i="2"/>
  <c r="CY37" i="2"/>
  <c r="CY38" i="2"/>
  <c r="CY39" i="2"/>
  <c r="CY40" i="2"/>
  <c r="CY41" i="2"/>
  <c r="CY42" i="2"/>
  <c r="CY43" i="2"/>
  <c r="CY44" i="2"/>
  <c r="CY45" i="2"/>
  <c r="CY46" i="2"/>
  <c r="CY47" i="2"/>
  <c r="CY48"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5" i="2"/>
  <c r="CY86" i="2"/>
  <c r="CY87" i="2"/>
  <c r="CY88" i="2"/>
  <c r="CY89" i="2"/>
  <c r="CY90" i="2"/>
  <c r="CY91" i="2"/>
  <c r="CY92" i="2"/>
  <c r="CY93" i="2"/>
  <c r="CY94" i="2"/>
  <c r="CY95" i="2"/>
  <c r="CY96" i="2"/>
  <c r="CY97" i="2"/>
  <c r="CZ24" i="2"/>
  <c r="CZ25" i="2"/>
  <c r="CZ26" i="2"/>
  <c r="CZ27" i="2"/>
  <c r="CZ28" i="2"/>
  <c r="CZ29" i="2"/>
  <c r="CZ30" i="2"/>
  <c r="CZ31" i="2"/>
  <c r="CZ32" i="2"/>
  <c r="CZ33" i="2"/>
  <c r="CZ34" i="2"/>
  <c r="CZ35" i="2"/>
  <c r="CZ36" i="2"/>
  <c r="CZ37" i="2"/>
  <c r="CZ38" i="2"/>
  <c r="CZ39" i="2"/>
  <c r="CZ40" i="2"/>
  <c r="CZ41" i="2"/>
  <c r="CZ42" i="2"/>
  <c r="CZ43" i="2"/>
  <c r="CZ44" i="2"/>
  <c r="CZ45" i="2"/>
  <c r="CZ46" i="2"/>
  <c r="CZ47" i="2"/>
  <c r="CZ48" i="2"/>
  <c r="CZ49" i="2"/>
  <c r="CZ50" i="2"/>
  <c r="CZ51" i="2"/>
  <c r="CZ52" i="2"/>
  <c r="CZ53" i="2"/>
  <c r="CZ54" i="2"/>
  <c r="CZ55" i="2"/>
  <c r="CZ56" i="2"/>
  <c r="CZ57" i="2"/>
  <c r="CZ58" i="2"/>
  <c r="CZ59" i="2"/>
  <c r="CZ60" i="2"/>
  <c r="CZ61" i="2"/>
  <c r="CZ62" i="2"/>
  <c r="CZ63" i="2"/>
  <c r="CZ64" i="2"/>
  <c r="CZ65" i="2"/>
  <c r="CZ66" i="2"/>
  <c r="CZ67" i="2"/>
  <c r="CZ68" i="2"/>
  <c r="CZ69" i="2"/>
  <c r="CZ70" i="2"/>
  <c r="CZ71" i="2"/>
  <c r="CZ72" i="2"/>
  <c r="CZ73" i="2"/>
  <c r="CZ74" i="2"/>
  <c r="CZ75" i="2"/>
  <c r="CZ76" i="2"/>
  <c r="CZ77" i="2"/>
  <c r="CZ78" i="2"/>
  <c r="CZ79" i="2"/>
  <c r="CZ80" i="2"/>
  <c r="CZ81" i="2"/>
  <c r="CZ82" i="2"/>
  <c r="CZ83" i="2"/>
  <c r="CZ84" i="2"/>
  <c r="CZ85" i="2"/>
  <c r="CZ86" i="2"/>
  <c r="CZ87" i="2"/>
  <c r="CZ88" i="2"/>
  <c r="CZ89" i="2"/>
  <c r="CZ90" i="2"/>
  <c r="CZ91" i="2"/>
  <c r="CZ92" i="2"/>
  <c r="CZ93" i="2"/>
  <c r="CZ94" i="2"/>
  <c r="CZ95" i="2"/>
  <c r="CZ96" i="2"/>
  <c r="CZ97" i="2"/>
  <c r="DA24" i="2"/>
  <c r="DA97"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DB49" i="2"/>
  <c r="DB50" i="2"/>
  <c r="DB51" i="2"/>
  <c r="DB52" i="2"/>
  <c r="DB53" i="2"/>
  <c r="DB54" i="2"/>
  <c r="DB55" i="2"/>
  <c r="DB56" i="2"/>
  <c r="DB57" i="2"/>
  <c r="DB58" i="2"/>
  <c r="DB59" i="2"/>
  <c r="DB60" i="2"/>
  <c r="DB61" i="2"/>
  <c r="DB62" i="2"/>
  <c r="DB63" i="2"/>
  <c r="DB64" i="2"/>
  <c r="DB65" i="2"/>
  <c r="DB66" i="2"/>
  <c r="DB67" i="2"/>
  <c r="DB68" i="2"/>
  <c r="DB69" i="2"/>
  <c r="DB70" i="2"/>
  <c r="DB71" i="2"/>
  <c r="DB72" i="2"/>
  <c r="DB73" i="2"/>
  <c r="DB74" i="2"/>
  <c r="DB75" i="2"/>
  <c r="DB76" i="2"/>
  <c r="DB77" i="2"/>
  <c r="DB78" i="2"/>
  <c r="DB79" i="2"/>
  <c r="DB80" i="2"/>
  <c r="DB81" i="2"/>
  <c r="DB82" i="2"/>
  <c r="DB83" i="2"/>
  <c r="DB84" i="2"/>
  <c r="DB85" i="2"/>
  <c r="DB86" i="2"/>
  <c r="DB87" i="2"/>
  <c r="DB88" i="2"/>
  <c r="DB89" i="2"/>
  <c r="DB90" i="2"/>
  <c r="DB91" i="2"/>
  <c r="DB92" i="2"/>
  <c r="DB93" i="2"/>
  <c r="DB94" i="2"/>
  <c r="DB95" i="2"/>
  <c r="DB96" i="2"/>
  <c r="DB97" i="2"/>
  <c r="DC24" i="2"/>
  <c r="DC25" i="2"/>
  <c r="DC26" i="2"/>
  <c r="DC27" i="2"/>
  <c r="DC28" i="2"/>
  <c r="DC29" i="2"/>
  <c r="DC30" i="2"/>
  <c r="DC31" i="2"/>
  <c r="DC32" i="2"/>
  <c r="DC33" i="2"/>
  <c r="DC34" i="2"/>
  <c r="DC35" i="2"/>
  <c r="DC36" i="2"/>
  <c r="DC37" i="2"/>
  <c r="DC38" i="2"/>
  <c r="DC39" i="2"/>
  <c r="DC40" i="2"/>
  <c r="DC41" i="2"/>
  <c r="DC42" i="2"/>
  <c r="DC43" i="2"/>
  <c r="DC44" i="2"/>
  <c r="DC45" i="2"/>
  <c r="DC46" i="2"/>
  <c r="DC47" i="2"/>
  <c r="DC48" i="2"/>
  <c r="DC49" i="2"/>
  <c r="DC50" i="2"/>
  <c r="DC51" i="2"/>
  <c r="DC52" i="2"/>
  <c r="DC53" i="2"/>
  <c r="DC54" i="2"/>
  <c r="DC55" i="2"/>
  <c r="DC56" i="2"/>
  <c r="DC57" i="2"/>
  <c r="DC58" i="2"/>
  <c r="DC59" i="2"/>
  <c r="DC60" i="2"/>
  <c r="DC61" i="2"/>
  <c r="DC62" i="2"/>
  <c r="DC63" i="2"/>
  <c r="DC64" i="2"/>
  <c r="DC65" i="2"/>
  <c r="DC66" i="2"/>
  <c r="DC67" i="2"/>
  <c r="DC68" i="2"/>
  <c r="DC69" i="2"/>
  <c r="DC70" i="2"/>
  <c r="DC71" i="2"/>
  <c r="DC72" i="2"/>
  <c r="DC73" i="2"/>
  <c r="DC74" i="2"/>
  <c r="DC75" i="2"/>
  <c r="DC76" i="2"/>
  <c r="DC77" i="2"/>
  <c r="DC78" i="2"/>
  <c r="DC79" i="2"/>
  <c r="DC80" i="2"/>
  <c r="DC81" i="2"/>
  <c r="DC82" i="2"/>
  <c r="DC83" i="2"/>
  <c r="DC84" i="2"/>
  <c r="DC85" i="2"/>
  <c r="DC86" i="2"/>
  <c r="DC87" i="2"/>
  <c r="DC88" i="2"/>
  <c r="DC89" i="2"/>
  <c r="DC90" i="2"/>
  <c r="DC91" i="2"/>
  <c r="DC92" i="2"/>
  <c r="DC93" i="2"/>
  <c r="DC94" i="2"/>
  <c r="DC95" i="2"/>
  <c r="DC96" i="2"/>
  <c r="DC97" i="2"/>
  <c r="DD24" i="2"/>
  <c r="DD25" i="2"/>
  <c r="DD26" i="2"/>
  <c r="DD27" i="2"/>
  <c r="DD28" i="2"/>
  <c r="DD29" i="2"/>
  <c r="DD30" i="2"/>
  <c r="DD31" i="2"/>
  <c r="DD32" i="2"/>
  <c r="DD33" i="2"/>
  <c r="DD34" i="2"/>
  <c r="DD35" i="2"/>
  <c r="DD36" i="2"/>
  <c r="DD37" i="2"/>
  <c r="DD38" i="2"/>
  <c r="DD39" i="2"/>
  <c r="DD40" i="2"/>
  <c r="DD41" i="2"/>
  <c r="DD42" i="2"/>
  <c r="DD43" i="2"/>
  <c r="DD44" i="2"/>
  <c r="DD45" i="2"/>
  <c r="DD46" i="2"/>
  <c r="DD47" i="2"/>
  <c r="DD48" i="2"/>
  <c r="DD49" i="2"/>
  <c r="DD50" i="2"/>
  <c r="DD51" i="2"/>
  <c r="DD52" i="2"/>
  <c r="DD53" i="2"/>
  <c r="DD54" i="2"/>
  <c r="DD55" i="2"/>
  <c r="DD56" i="2"/>
  <c r="DD57" i="2"/>
  <c r="DD58" i="2"/>
  <c r="DD59" i="2"/>
  <c r="DD60" i="2"/>
  <c r="DD61" i="2"/>
  <c r="DD62" i="2"/>
  <c r="DD63" i="2"/>
  <c r="DD64" i="2"/>
  <c r="DD65" i="2"/>
  <c r="DD66" i="2"/>
  <c r="DD67" i="2"/>
  <c r="DD68" i="2"/>
  <c r="DD69" i="2"/>
  <c r="DD70" i="2"/>
  <c r="DD71" i="2"/>
  <c r="DD72" i="2"/>
  <c r="DD73" i="2"/>
  <c r="DD74" i="2"/>
  <c r="DD75" i="2"/>
  <c r="DD76" i="2"/>
  <c r="DD77" i="2"/>
  <c r="DD78" i="2"/>
  <c r="DD79" i="2"/>
  <c r="DD80" i="2"/>
  <c r="DD81" i="2"/>
  <c r="DD82" i="2"/>
  <c r="DD83" i="2"/>
  <c r="DD84" i="2"/>
  <c r="DD85" i="2"/>
  <c r="DD86" i="2"/>
  <c r="DD87" i="2"/>
  <c r="DD88" i="2"/>
  <c r="DD89" i="2"/>
  <c r="DD90" i="2"/>
  <c r="DD91" i="2"/>
  <c r="DD92" i="2"/>
  <c r="DD93" i="2"/>
  <c r="DD94" i="2"/>
  <c r="DD95" i="2"/>
  <c r="DD96" i="2"/>
  <c r="DD97" i="2"/>
  <c r="DE24" i="2"/>
  <c r="DE25" i="2"/>
  <c r="DE26" i="2"/>
  <c r="DE27" i="2"/>
  <c r="DE28" i="2"/>
  <c r="DE29" i="2"/>
  <c r="DE30" i="2"/>
  <c r="DE31" i="2"/>
  <c r="DE32" i="2"/>
  <c r="DE33" i="2"/>
  <c r="DE34" i="2"/>
  <c r="DE35" i="2"/>
  <c r="DE36" i="2"/>
  <c r="DE37" i="2"/>
  <c r="DE38" i="2"/>
  <c r="DE39" i="2"/>
  <c r="DE40" i="2"/>
  <c r="DE41" i="2"/>
  <c r="DE42" i="2"/>
  <c r="DE43" i="2"/>
  <c r="DE44" i="2"/>
  <c r="DE45" i="2"/>
  <c r="DE46" i="2"/>
  <c r="DE47" i="2"/>
  <c r="DE48" i="2"/>
  <c r="DE49" i="2"/>
  <c r="DE50" i="2"/>
  <c r="DE51" i="2"/>
  <c r="DE52" i="2"/>
  <c r="DE53" i="2"/>
  <c r="DE54" i="2"/>
  <c r="DE55" i="2"/>
  <c r="DE56" i="2"/>
  <c r="DE57" i="2"/>
  <c r="DE58" i="2"/>
  <c r="DE59" i="2"/>
  <c r="DE60" i="2"/>
  <c r="DE61" i="2"/>
  <c r="DE62" i="2"/>
  <c r="DE63" i="2"/>
  <c r="DE64" i="2"/>
  <c r="DE65" i="2"/>
  <c r="DE66" i="2"/>
  <c r="DE67" i="2"/>
  <c r="DE68" i="2"/>
  <c r="DE69" i="2"/>
  <c r="DE70" i="2"/>
  <c r="DE71" i="2"/>
  <c r="DE72" i="2"/>
  <c r="DE73" i="2"/>
  <c r="DE74" i="2"/>
  <c r="DE75" i="2"/>
  <c r="DE76" i="2"/>
  <c r="DE77" i="2"/>
  <c r="DE78" i="2"/>
  <c r="DE79" i="2"/>
  <c r="DE80" i="2"/>
  <c r="DE81" i="2"/>
  <c r="DE82" i="2"/>
  <c r="DE83" i="2"/>
  <c r="DE84" i="2"/>
  <c r="DE85" i="2"/>
  <c r="DE86" i="2"/>
  <c r="DE87" i="2"/>
  <c r="DE88" i="2"/>
  <c r="DE89" i="2"/>
  <c r="DE90" i="2"/>
  <c r="DE91" i="2"/>
  <c r="DE92" i="2"/>
  <c r="DE93" i="2"/>
  <c r="DE94" i="2"/>
  <c r="DE95" i="2"/>
  <c r="DE96" i="2"/>
  <c r="DE97" i="2"/>
  <c r="DF24" i="2"/>
  <c r="DF25" i="2"/>
  <c r="DF26" i="2"/>
  <c r="DF27" i="2"/>
  <c r="DF28" i="2"/>
  <c r="DF29" i="2"/>
  <c r="DF30" i="2"/>
  <c r="DF31" i="2"/>
  <c r="DF32" i="2"/>
  <c r="DF33" i="2"/>
  <c r="DF34" i="2"/>
  <c r="DF35" i="2"/>
  <c r="DF36" i="2"/>
  <c r="DF37" i="2"/>
  <c r="DF38" i="2"/>
  <c r="DF39" i="2"/>
  <c r="DF40" i="2"/>
  <c r="DF41" i="2"/>
  <c r="DF42" i="2"/>
  <c r="DF43" i="2"/>
  <c r="DF44" i="2"/>
  <c r="DF45" i="2"/>
  <c r="DF46" i="2"/>
  <c r="DF47" i="2"/>
  <c r="DF48" i="2"/>
  <c r="DF49" i="2"/>
  <c r="DF50" i="2"/>
  <c r="DF51" i="2"/>
  <c r="DF52" i="2"/>
  <c r="DF53" i="2"/>
  <c r="DF54" i="2"/>
  <c r="DF55" i="2"/>
  <c r="DF56" i="2"/>
  <c r="DF57" i="2"/>
  <c r="DF58" i="2"/>
  <c r="DF59" i="2"/>
  <c r="DF60" i="2"/>
  <c r="DF61" i="2"/>
  <c r="DF62" i="2"/>
  <c r="DF63" i="2"/>
  <c r="DF64" i="2"/>
  <c r="DF65" i="2"/>
  <c r="DF66" i="2"/>
  <c r="DF67" i="2"/>
  <c r="DF68" i="2"/>
  <c r="DF69" i="2"/>
  <c r="DF70" i="2"/>
  <c r="DF71" i="2"/>
  <c r="DF72" i="2"/>
  <c r="DF73" i="2"/>
  <c r="DF74" i="2"/>
  <c r="DF75" i="2"/>
  <c r="DF76" i="2"/>
  <c r="DF77" i="2"/>
  <c r="DF78" i="2"/>
  <c r="DF79" i="2"/>
  <c r="DF80" i="2"/>
  <c r="DF81" i="2"/>
  <c r="DF82" i="2"/>
  <c r="DF83" i="2"/>
  <c r="DF84" i="2"/>
  <c r="DF85" i="2"/>
  <c r="DF86" i="2"/>
  <c r="DF87" i="2"/>
  <c r="DF88" i="2"/>
  <c r="DF89" i="2"/>
  <c r="DF90" i="2"/>
  <c r="DF91" i="2"/>
  <c r="DF92" i="2"/>
  <c r="DF93" i="2"/>
  <c r="DF94" i="2"/>
  <c r="DF95" i="2"/>
  <c r="DF96" i="2"/>
  <c r="DF97" i="2"/>
  <c r="DG24" i="2"/>
  <c r="DG97" i="2"/>
  <c r="DH24" i="2"/>
  <c r="DH97" i="2"/>
  <c r="DI24" i="2"/>
  <c r="DI97" i="2"/>
  <c r="DJ24" i="2"/>
  <c r="DJ97" i="2"/>
  <c r="DK24" i="2"/>
  <c r="DK97" i="2"/>
  <c r="DL24" i="2"/>
  <c r="DL97" i="2"/>
  <c r="DM24" i="2"/>
  <c r="DM97" i="2"/>
  <c r="DN24" i="2"/>
  <c r="DN97" i="2"/>
  <c r="DP24" i="2"/>
  <c r="DP97" i="2"/>
  <c r="DQ24" i="2"/>
  <c r="DQ97" i="2"/>
  <c r="DR24" i="2"/>
  <c r="DR97" i="2"/>
  <c r="DT24" i="2"/>
  <c r="DT97" i="2"/>
  <c r="DU24" i="2"/>
  <c r="DU97" i="2"/>
  <c r="DW24" i="2"/>
  <c r="DW97" i="2"/>
  <c r="DX24" i="2"/>
  <c r="DX97" i="2"/>
  <c r="EC24" i="2"/>
  <c r="EC97" i="2"/>
  <c r="ED24" i="2"/>
  <c r="ED97" i="2"/>
  <c r="EE24" i="2"/>
  <c r="EE97" i="2"/>
  <c r="EF24" i="2"/>
  <c r="EF97" i="2"/>
  <c r="EG24" i="2"/>
  <c r="EG97" i="2"/>
  <c r="EI24" i="2"/>
  <c r="EI97" i="2"/>
  <c r="EJ24" i="2"/>
  <c r="EJ97" i="2"/>
  <c r="EK24" i="2"/>
  <c r="EK97" i="2"/>
  <c r="EL24" i="2"/>
  <c r="EL97" i="2"/>
  <c r="EM24" i="2"/>
  <c r="EM97" i="2"/>
  <c r="EN24" i="2"/>
  <c r="EN97" i="2"/>
  <c r="EO24" i="2"/>
  <c r="EO97" i="2"/>
  <c r="EQ24" i="2"/>
  <c r="EQ97" i="2"/>
  <c r="ET24" i="2"/>
  <c r="ET97" i="2"/>
  <c r="EX24" i="2"/>
  <c r="EX97" i="2"/>
  <c r="EY24" i="2"/>
  <c r="EY97" i="2"/>
  <c r="FA24" i="2"/>
  <c r="FA97" i="2"/>
  <c r="FB24" i="2"/>
  <c r="FB97" i="2"/>
  <c r="T98" i="2"/>
  <c r="S97" i="2"/>
  <c r="E98" i="2"/>
  <c r="CZ3" i="11"/>
  <c r="DO3" i="11"/>
  <c r="EJ3" i="11"/>
  <c r="DP3" i="11"/>
  <c r="CU3" i="11"/>
  <c r="DM3" i="11"/>
  <c r="DR3" i="11"/>
  <c r="DD3" i="11"/>
  <c r="DS3" i="11"/>
  <c r="EC3" i="11"/>
  <c r="CW3" i="11"/>
  <c r="CY3" i="11"/>
  <c r="EH3" i="11"/>
  <c r="DT3" i="11"/>
  <c r="CT3" i="11"/>
  <c r="DG3" i="11"/>
  <c r="DW3" i="11"/>
  <c r="S282" i="2"/>
  <c r="S283" i="2"/>
  <c r="E285" i="2"/>
  <c r="DX3" i="11"/>
  <c r="DV3" i="11"/>
  <c r="DA3" i="11"/>
  <c r="EG3" i="11"/>
  <c r="DZ3" i="11"/>
  <c r="DU3" i="11"/>
  <c r="DF3" i="11"/>
  <c r="DL3" i="11"/>
  <c r="CV3" i="11"/>
  <c r="DC3" i="11"/>
  <c r="DN3" i="11"/>
  <c r="O3" i="11"/>
  <c r="P23" i="14"/>
  <c r="CQ23" i="14"/>
  <c r="CP3" i="11"/>
  <c r="BR3" i="11"/>
  <c r="BS23" i="14"/>
  <c r="AA3" i="11"/>
  <c r="AB23" i="14"/>
  <c r="AB3" i="11"/>
  <c r="AC23" i="14"/>
  <c r="BD3" i="11"/>
  <c r="BE23" i="14"/>
  <c r="CY210" i="2"/>
  <c r="CY304" i="2"/>
  <c r="CY211" i="2"/>
  <c r="CY305" i="2"/>
  <c r="CY212" i="2"/>
  <c r="CY306" i="2"/>
  <c r="CY213" i="2"/>
  <c r="CY307" i="2"/>
  <c r="CY214" i="2"/>
  <c r="CY308" i="2"/>
  <c r="CY215" i="2"/>
  <c r="CY309" i="2"/>
  <c r="CY216" i="2"/>
  <c r="CY310" i="2"/>
  <c r="CY217" i="2"/>
  <c r="CY311" i="2"/>
  <c r="CY218" i="2"/>
  <c r="CY312" i="2"/>
  <c r="CY219" i="2"/>
  <c r="CY313" i="2"/>
  <c r="CY220" i="2"/>
  <c r="CY314" i="2"/>
  <c r="CY221" i="2"/>
  <c r="CY315" i="2"/>
  <c r="CY222" i="2"/>
  <c r="CY316" i="2"/>
  <c r="CY223" i="2"/>
  <c r="CY317" i="2"/>
  <c r="CY224" i="2"/>
  <c r="CY318" i="2"/>
  <c r="CY225" i="2"/>
  <c r="CY319" i="2"/>
  <c r="CY226" i="2"/>
  <c r="CY320" i="2"/>
  <c r="CY227" i="2"/>
  <c r="CY321" i="2"/>
  <c r="CY228" i="2"/>
  <c r="CY322" i="2"/>
  <c r="CY229" i="2"/>
  <c r="CY323" i="2"/>
  <c r="CY230" i="2"/>
  <c r="CY324" i="2"/>
  <c r="CY231" i="2"/>
  <c r="CY325" i="2"/>
  <c r="CY232" i="2"/>
  <c r="CY326" i="2"/>
  <c r="CY233" i="2"/>
  <c r="CY327" i="2"/>
  <c r="CY234" i="2"/>
  <c r="CY328" i="2"/>
  <c r="CY235" i="2"/>
  <c r="CY329" i="2"/>
  <c r="CY236" i="2"/>
  <c r="CY330" i="2"/>
  <c r="CY237" i="2"/>
  <c r="CY331" i="2"/>
  <c r="CY238" i="2"/>
  <c r="CY332" i="2"/>
  <c r="CY239" i="2"/>
  <c r="CY333" i="2"/>
  <c r="CY240" i="2"/>
  <c r="CY334" i="2"/>
  <c r="CY241" i="2"/>
  <c r="CY335" i="2"/>
  <c r="CY242" i="2"/>
  <c r="CY336" i="2"/>
  <c r="CY243" i="2"/>
  <c r="CY337" i="2"/>
  <c r="CY244" i="2"/>
  <c r="CY338" i="2"/>
  <c r="CY245" i="2"/>
  <c r="CY339" i="2"/>
  <c r="CY246" i="2"/>
  <c r="CY340" i="2"/>
  <c r="CY247" i="2"/>
  <c r="CY341" i="2"/>
  <c r="CY248" i="2"/>
  <c r="CY342" i="2"/>
  <c r="CY249" i="2"/>
  <c r="CY343" i="2"/>
  <c r="CY250" i="2"/>
  <c r="CY344" i="2"/>
  <c r="CY251" i="2"/>
  <c r="CY345" i="2"/>
  <c r="CY252" i="2"/>
  <c r="CY346" i="2"/>
  <c r="CY253" i="2"/>
  <c r="CY347" i="2"/>
  <c r="CY254" i="2"/>
  <c r="CY348" i="2"/>
  <c r="CY255" i="2"/>
  <c r="CY349" i="2"/>
  <c r="CY256" i="2"/>
  <c r="CY350" i="2"/>
  <c r="CY257" i="2"/>
  <c r="CY351" i="2"/>
  <c r="CY258" i="2"/>
  <c r="CY352" i="2"/>
  <c r="CY259" i="2"/>
  <c r="CY353" i="2"/>
  <c r="CY260" i="2"/>
  <c r="CY354" i="2"/>
  <c r="CY261" i="2"/>
  <c r="CY355" i="2"/>
  <c r="CY262" i="2"/>
  <c r="CY356" i="2"/>
  <c r="CY263" i="2"/>
  <c r="CY357" i="2"/>
  <c r="CY264" i="2"/>
  <c r="CY358" i="2"/>
  <c r="CY265" i="2"/>
  <c r="CY359" i="2"/>
  <c r="CY266" i="2"/>
  <c r="CY360" i="2"/>
  <c r="CY267" i="2"/>
  <c r="CY361" i="2"/>
  <c r="CY268" i="2"/>
  <c r="CY362" i="2"/>
  <c r="CY269" i="2"/>
  <c r="CY363" i="2"/>
  <c r="CY270" i="2"/>
  <c r="CY364" i="2"/>
  <c r="CY271" i="2"/>
  <c r="CY365" i="2"/>
  <c r="CY272" i="2"/>
  <c r="CY366" i="2"/>
  <c r="CY273" i="2"/>
  <c r="CY367" i="2"/>
  <c r="CY274" i="2"/>
  <c r="CY368" i="2"/>
  <c r="CY275" i="2"/>
  <c r="CY369" i="2"/>
  <c r="CY276" i="2"/>
  <c r="CY370" i="2"/>
  <c r="CY277" i="2"/>
  <c r="CY371" i="2"/>
  <c r="CY278" i="2"/>
  <c r="CY372" i="2"/>
  <c r="CY279" i="2"/>
  <c r="CY373" i="2"/>
  <c r="CY280" i="2"/>
  <c r="CY374" i="2"/>
  <c r="CY281" i="2"/>
  <c r="CY375" i="2"/>
  <c r="CY282" i="2"/>
  <c r="CY376" i="2"/>
  <c r="CY377" i="2"/>
  <c r="CH7" i="11"/>
  <c r="AP6" i="14"/>
  <c r="AP18" i="14"/>
  <c r="AC6" i="14"/>
  <c r="AC18" i="14"/>
  <c r="AF6" i="14"/>
  <c r="AF18" i="14"/>
  <c r="V6" i="14"/>
  <c r="V18" i="14"/>
  <c r="Q6" i="14"/>
  <c r="Q18" i="14"/>
  <c r="BZ6" i="14"/>
  <c r="BZ18" i="14"/>
  <c r="K6" i="14"/>
  <c r="K18" i="14"/>
  <c r="AI6" i="14"/>
  <c r="AI18" i="14"/>
  <c r="AY6" i="14"/>
  <c r="AY18" i="14"/>
  <c r="N6" i="14"/>
  <c r="N18" i="14"/>
  <c r="AX6" i="14"/>
  <c r="AX18" i="14"/>
  <c r="AK6" i="14"/>
  <c r="AK18" i="14"/>
  <c r="AN6" i="14"/>
  <c r="AN18" i="14"/>
  <c r="AD6" i="14"/>
  <c r="AD18" i="14"/>
  <c r="Y6" i="14"/>
  <c r="Y18" i="14"/>
  <c r="W6" i="14"/>
  <c r="W18" i="14"/>
  <c r="AM6" i="14"/>
  <c r="AM18" i="14"/>
  <c r="AQ6" i="14"/>
  <c r="AQ18" i="14"/>
  <c r="O6" i="14"/>
  <c r="O18" i="14"/>
  <c r="BF6" i="14"/>
  <c r="BF18" i="14"/>
  <c r="AS6" i="14"/>
  <c r="AS18" i="14"/>
  <c r="AV6" i="14"/>
  <c r="AV18" i="14"/>
  <c r="AL6" i="14"/>
  <c r="AL18" i="14"/>
  <c r="AG6" i="14"/>
  <c r="AG18" i="14"/>
  <c r="AZ6" i="14"/>
  <c r="AZ18" i="14"/>
  <c r="BH6" i="14"/>
  <c r="BH18" i="14"/>
  <c r="AR6" i="14"/>
  <c r="AR18" i="14"/>
  <c r="AJ6" i="14"/>
  <c r="AJ18" i="14"/>
  <c r="BK6" i="14"/>
  <c r="BK18" i="14"/>
  <c r="BA6" i="14"/>
  <c r="BA18" i="14"/>
  <c r="BD6" i="14"/>
  <c r="BD18" i="14"/>
  <c r="AT6" i="14"/>
  <c r="AT18" i="14"/>
  <c r="AO6" i="14"/>
  <c r="AO18" i="14"/>
  <c r="BG6" i="14"/>
  <c r="BG18" i="14"/>
  <c r="T6" i="14"/>
  <c r="T18" i="14"/>
  <c r="BL6" i="14"/>
  <c r="BL18" i="14"/>
  <c r="BT6" i="14"/>
  <c r="BT18" i="14"/>
  <c r="BR6" i="14"/>
  <c r="BR18" i="14"/>
  <c r="J6" i="14"/>
  <c r="J18" i="14"/>
  <c r="BS6" i="14"/>
  <c r="BS18" i="14"/>
  <c r="BN6" i="14"/>
  <c r="BN18" i="14"/>
  <c r="BI6" i="14"/>
  <c r="BI18" i="14"/>
  <c r="BB6" i="14"/>
  <c r="BB18" i="14"/>
  <c r="AW6" i="14"/>
  <c r="AW18" i="14"/>
  <c r="BU6" i="14"/>
  <c r="BU18" i="14"/>
  <c r="AA6" i="14"/>
  <c r="AA18" i="14"/>
  <c r="AU6" i="14"/>
  <c r="AU18" i="14"/>
  <c r="S6" i="14"/>
  <c r="S18" i="14"/>
  <c r="AH6" i="14"/>
  <c r="AH18" i="14"/>
  <c r="AB6" i="14"/>
  <c r="AB18" i="14"/>
  <c r="R6" i="14"/>
  <c r="R18" i="14"/>
  <c r="CA6" i="14"/>
  <c r="CA18" i="14"/>
  <c r="BV6" i="14"/>
  <c r="BV18" i="14"/>
  <c r="BQ6" i="14"/>
  <c r="BQ18" i="14"/>
  <c r="BO6" i="14"/>
  <c r="BO18" i="14"/>
  <c r="BE6" i="14"/>
  <c r="BE18" i="14"/>
  <c r="CB6" i="14"/>
  <c r="CB18" i="14"/>
  <c r="BC6" i="14"/>
  <c r="BC18" i="14"/>
  <c r="BM6" i="14"/>
  <c r="BM18" i="14"/>
  <c r="U6" i="14"/>
  <c r="U18" i="14"/>
  <c r="CC6" i="14"/>
  <c r="CC18" i="14"/>
  <c r="Z6" i="14"/>
  <c r="Z18" i="14"/>
  <c r="M6" i="14"/>
  <c r="M18" i="14"/>
  <c r="P6" i="14"/>
  <c r="P18" i="14"/>
  <c r="BY6" i="14"/>
  <c r="BY18" i="14"/>
  <c r="BW6" i="14"/>
  <c r="BW18" i="14"/>
  <c r="BJ6" i="14"/>
  <c r="BJ18" i="14"/>
  <c r="AE6" i="14"/>
  <c r="AE18" i="14"/>
  <c r="BX6" i="14"/>
  <c r="BX18" i="14"/>
  <c r="L6" i="14"/>
  <c r="L18" i="14"/>
  <c r="X6" i="14"/>
  <c r="X18" i="14"/>
  <c r="BP6" i="14"/>
  <c r="BP18" i="14"/>
  <c r="EV210" i="2"/>
  <c r="EV211" i="2"/>
  <c r="EV212" i="2"/>
  <c r="EV213" i="2"/>
  <c r="EV214" i="2"/>
  <c r="EV215" i="2"/>
  <c r="EV216" i="2"/>
  <c r="EV217" i="2"/>
  <c r="EV218" i="2"/>
  <c r="EV219" i="2"/>
  <c r="EV220" i="2"/>
  <c r="EV221" i="2"/>
  <c r="EV222" i="2"/>
  <c r="EV223" i="2"/>
  <c r="EV224" i="2"/>
  <c r="EV225" i="2"/>
  <c r="EV226" i="2"/>
  <c r="EV227" i="2"/>
  <c r="EV228" i="2"/>
  <c r="EV229" i="2"/>
  <c r="EV230" i="2"/>
  <c r="EV231" i="2"/>
  <c r="EV232" i="2"/>
  <c r="EV233" i="2"/>
  <c r="EV234" i="2"/>
  <c r="EV235" i="2"/>
  <c r="EV236" i="2"/>
  <c r="EV237" i="2"/>
  <c r="EV238" i="2"/>
  <c r="EV239" i="2"/>
  <c r="EV240" i="2"/>
  <c r="EV241" i="2"/>
  <c r="EV242" i="2"/>
  <c r="EV243" i="2"/>
  <c r="EV244" i="2"/>
  <c r="EV245" i="2"/>
  <c r="EV246" i="2"/>
  <c r="EV247" i="2"/>
  <c r="EV248" i="2"/>
  <c r="EV249" i="2"/>
  <c r="EV250" i="2"/>
  <c r="EV251" i="2"/>
  <c r="EV252" i="2"/>
  <c r="EV253" i="2"/>
  <c r="EV254" i="2"/>
  <c r="EV255" i="2"/>
  <c r="EV256" i="2"/>
  <c r="EV257" i="2"/>
  <c r="EV258" i="2"/>
  <c r="EV259" i="2"/>
  <c r="EV260" i="2"/>
  <c r="EV261" i="2"/>
  <c r="EV262" i="2"/>
  <c r="EV263" i="2"/>
  <c r="EV264" i="2"/>
  <c r="EV265" i="2"/>
  <c r="EV266" i="2"/>
  <c r="EV267" i="2"/>
  <c r="EV268" i="2"/>
  <c r="EV269" i="2"/>
  <c r="EV270" i="2"/>
  <c r="EV271" i="2"/>
  <c r="EV272" i="2"/>
  <c r="EV273" i="2"/>
  <c r="EV274" i="2"/>
  <c r="EV275" i="2"/>
  <c r="EV276" i="2"/>
  <c r="EV277" i="2"/>
  <c r="EV278" i="2"/>
  <c r="EV279" i="2"/>
  <c r="EV280" i="2"/>
  <c r="EV281" i="2"/>
  <c r="EV282" i="2"/>
  <c r="EV283" i="2"/>
  <c r="EE5" i="11"/>
  <c r="EE6" i="11"/>
  <c r="EV304" i="2"/>
  <c r="EV305" i="2"/>
  <c r="EV306" i="2"/>
  <c r="EV307" i="2"/>
  <c r="EV308" i="2"/>
  <c r="EV309" i="2"/>
  <c r="EV310" i="2"/>
  <c r="EV311" i="2"/>
  <c r="EV312" i="2"/>
  <c r="EV313" i="2"/>
  <c r="EV314" i="2"/>
  <c r="EV315" i="2"/>
  <c r="EV316" i="2"/>
  <c r="EV317" i="2"/>
  <c r="EV318" i="2"/>
  <c r="EV319" i="2"/>
  <c r="EV320" i="2"/>
  <c r="EV321" i="2"/>
  <c r="EV322" i="2"/>
  <c r="EV323" i="2"/>
  <c r="EV324" i="2"/>
  <c r="EV325" i="2"/>
  <c r="EV326" i="2"/>
  <c r="EV327" i="2"/>
  <c r="EV328" i="2"/>
  <c r="EV329" i="2"/>
  <c r="EV330" i="2"/>
  <c r="EV331" i="2"/>
  <c r="EV332" i="2"/>
  <c r="EV333" i="2"/>
  <c r="EV334" i="2"/>
  <c r="EV335" i="2"/>
  <c r="EV336" i="2"/>
  <c r="EV337" i="2"/>
  <c r="EV338" i="2"/>
  <c r="EV339" i="2"/>
  <c r="EV340" i="2"/>
  <c r="EV341" i="2"/>
  <c r="EV342" i="2"/>
  <c r="EV343" i="2"/>
  <c r="EV344" i="2"/>
  <c r="EV345" i="2"/>
  <c r="EV346" i="2"/>
  <c r="EV347" i="2"/>
  <c r="EV348" i="2"/>
  <c r="EV349" i="2"/>
  <c r="EV350" i="2"/>
  <c r="EV351" i="2"/>
  <c r="EV352" i="2"/>
  <c r="EV353" i="2"/>
  <c r="EV354" i="2"/>
  <c r="EV355" i="2"/>
  <c r="EV356" i="2"/>
  <c r="EV357" i="2"/>
  <c r="EV358" i="2"/>
  <c r="EV359" i="2"/>
  <c r="EV360" i="2"/>
  <c r="EV361" i="2"/>
  <c r="EV362" i="2"/>
  <c r="EV363" i="2"/>
  <c r="EV364" i="2"/>
  <c r="EV365" i="2"/>
  <c r="EV366" i="2"/>
  <c r="EV367" i="2"/>
  <c r="EV368" i="2"/>
  <c r="EV369" i="2"/>
  <c r="EV370" i="2"/>
  <c r="EV371" i="2"/>
  <c r="EV372" i="2"/>
  <c r="EV373" i="2"/>
  <c r="EV374" i="2"/>
  <c r="EV375" i="2"/>
  <c r="EV376" i="2"/>
  <c r="EV377" i="2"/>
  <c r="EE7" i="11"/>
  <c r="CV210" i="2"/>
  <c r="CV304" i="2"/>
  <c r="CV211" i="2"/>
  <c r="CV305" i="2"/>
  <c r="CV212" i="2"/>
  <c r="CV306" i="2"/>
  <c r="CV213" i="2"/>
  <c r="CV307" i="2"/>
  <c r="CV214" i="2"/>
  <c r="CV308" i="2"/>
  <c r="CV215" i="2"/>
  <c r="CV309" i="2"/>
  <c r="CV216" i="2"/>
  <c r="CV310" i="2"/>
  <c r="CV217" i="2"/>
  <c r="CV311" i="2"/>
  <c r="CV218" i="2"/>
  <c r="CV312" i="2"/>
  <c r="CV219" i="2"/>
  <c r="CV313" i="2"/>
  <c r="CV220" i="2"/>
  <c r="CV314" i="2"/>
  <c r="CV221" i="2"/>
  <c r="CV315" i="2"/>
  <c r="CV222" i="2"/>
  <c r="CV316" i="2"/>
  <c r="CV223" i="2"/>
  <c r="CV317" i="2"/>
  <c r="CV224" i="2"/>
  <c r="CV318" i="2"/>
  <c r="CV225" i="2"/>
  <c r="CV319" i="2"/>
  <c r="CV226" i="2"/>
  <c r="CV320" i="2"/>
  <c r="CV227" i="2"/>
  <c r="CV321" i="2"/>
  <c r="CV228" i="2"/>
  <c r="CV322" i="2"/>
  <c r="CV229" i="2"/>
  <c r="CV323" i="2"/>
  <c r="CV230" i="2"/>
  <c r="CV324" i="2"/>
  <c r="CV231" i="2"/>
  <c r="CV325" i="2"/>
  <c r="CV232" i="2"/>
  <c r="CV326" i="2"/>
  <c r="CV233" i="2"/>
  <c r="CV327" i="2"/>
  <c r="CV234" i="2"/>
  <c r="CV328" i="2"/>
  <c r="CV235" i="2"/>
  <c r="CV329" i="2"/>
  <c r="CV236" i="2"/>
  <c r="CV330" i="2"/>
  <c r="CV237" i="2"/>
  <c r="CV331" i="2"/>
  <c r="CV238" i="2"/>
  <c r="CV332" i="2"/>
  <c r="CV239" i="2"/>
  <c r="CV333" i="2"/>
  <c r="CV240" i="2"/>
  <c r="CV334" i="2"/>
  <c r="CV241" i="2"/>
  <c r="CV335" i="2"/>
  <c r="CV242" i="2"/>
  <c r="CV336" i="2"/>
  <c r="CV243" i="2"/>
  <c r="CV337" i="2"/>
  <c r="CV244" i="2"/>
  <c r="CV338" i="2"/>
  <c r="CV245" i="2"/>
  <c r="CV339" i="2"/>
  <c r="CV246" i="2"/>
  <c r="CV340" i="2"/>
  <c r="CV247" i="2"/>
  <c r="CV341" i="2"/>
  <c r="CV248" i="2"/>
  <c r="CV342" i="2"/>
  <c r="CV249" i="2"/>
  <c r="CV343" i="2"/>
  <c r="CV250" i="2"/>
  <c r="CV344" i="2"/>
  <c r="CV251" i="2"/>
  <c r="CV345" i="2"/>
  <c r="CV252" i="2"/>
  <c r="CV346" i="2"/>
  <c r="CV253" i="2"/>
  <c r="CV347" i="2"/>
  <c r="CV254" i="2"/>
  <c r="CV348" i="2"/>
  <c r="CV255" i="2"/>
  <c r="CV349" i="2"/>
  <c r="CV256" i="2"/>
  <c r="CV350" i="2"/>
  <c r="CV257" i="2"/>
  <c r="CV351" i="2"/>
  <c r="CV258" i="2"/>
  <c r="CV352" i="2"/>
  <c r="CV259" i="2"/>
  <c r="CV353" i="2"/>
  <c r="CV260" i="2"/>
  <c r="CV354" i="2"/>
  <c r="CV261" i="2"/>
  <c r="CV355" i="2"/>
  <c r="CV262" i="2"/>
  <c r="CV356" i="2"/>
  <c r="CV263" i="2"/>
  <c r="CV357" i="2"/>
  <c r="CV264" i="2"/>
  <c r="CV358" i="2"/>
  <c r="CV265" i="2"/>
  <c r="CV359" i="2"/>
  <c r="CV266" i="2"/>
  <c r="CV360" i="2"/>
  <c r="CV267" i="2"/>
  <c r="CV361" i="2"/>
  <c r="CV268" i="2"/>
  <c r="CV362" i="2"/>
  <c r="CV269" i="2"/>
  <c r="CV363" i="2"/>
  <c r="CV270" i="2"/>
  <c r="CV364" i="2"/>
  <c r="CV271" i="2"/>
  <c r="CV365" i="2"/>
  <c r="CV272" i="2"/>
  <c r="CV366" i="2"/>
  <c r="CV273" i="2"/>
  <c r="CV367" i="2"/>
  <c r="CV274" i="2"/>
  <c r="CV368" i="2"/>
  <c r="CV275" i="2"/>
  <c r="CV369" i="2"/>
  <c r="CV276" i="2"/>
  <c r="CV370" i="2"/>
  <c r="CV277" i="2"/>
  <c r="CV371" i="2"/>
  <c r="CV278" i="2"/>
  <c r="CV372" i="2"/>
  <c r="CV279" i="2"/>
  <c r="CV373" i="2"/>
  <c r="CV280" i="2"/>
  <c r="CV374" i="2"/>
  <c r="CV281" i="2"/>
  <c r="CV375" i="2"/>
  <c r="CV282" i="2"/>
  <c r="CV376" i="2"/>
  <c r="CV377" i="2"/>
  <c r="CE7" i="11"/>
  <c r="AZ23" i="14"/>
  <c r="AY3" i="11"/>
  <c r="K23" i="14"/>
  <c r="J3" i="11"/>
  <c r="FB210" i="2"/>
  <c r="FB211" i="2"/>
  <c r="FB212" i="2"/>
  <c r="FB213" i="2"/>
  <c r="FB214" i="2"/>
  <c r="FB215" i="2"/>
  <c r="FB216" i="2"/>
  <c r="FB217" i="2"/>
  <c r="FB218" i="2"/>
  <c r="FB219" i="2"/>
  <c r="FB220" i="2"/>
  <c r="FB221" i="2"/>
  <c r="FB222" i="2"/>
  <c r="FB223" i="2"/>
  <c r="FB224" i="2"/>
  <c r="FB225" i="2"/>
  <c r="FB226" i="2"/>
  <c r="FB227" i="2"/>
  <c r="FB228" i="2"/>
  <c r="FB229" i="2"/>
  <c r="FB230" i="2"/>
  <c r="FB231" i="2"/>
  <c r="FB232" i="2"/>
  <c r="FB233" i="2"/>
  <c r="FB234" i="2"/>
  <c r="FB235" i="2"/>
  <c r="FB236" i="2"/>
  <c r="FB237" i="2"/>
  <c r="FB238" i="2"/>
  <c r="FB239" i="2"/>
  <c r="FB240" i="2"/>
  <c r="FB241" i="2"/>
  <c r="FB242" i="2"/>
  <c r="FB243" i="2"/>
  <c r="FB244" i="2"/>
  <c r="FB245" i="2"/>
  <c r="FB246" i="2"/>
  <c r="FB247" i="2"/>
  <c r="FB248" i="2"/>
  <c r="FB249" i="2"/>
  <c r="FB250" i="2"/>
  <c r="FB251" i="2"/>
  <c r="FB252" i="2"/>
  <c r="FB253" i="2"/>
  <c r="FB254" i="2"/>
  <c r="FB255" i="2"/>
  <c r="FB256" i="2"/>
  <c r="FB257" i="2"/>
  <c r="FB258" i="2"/>
  <c r="FB259" i="2"/>
  <c r="FB260" i="2"/>
  <c r="FB261" i="2"/>
  <c r="FB262" i="2"/>
  <c r="FB263" i="2"/>
  <c r="FB264" i="2"/>
  <c r="FB265" i="2"/>
  <c r="FB266" i="2"/>
  <c r="FB267" i="2"/>
  <c r="FB268" i="2"/>
  <c r="FB269" i="2"/>
  <c r="FB270" i="2"/>
  <c r="FB271" i="2"/>
  <c r="FB272" i="2"/>
  <c r="FB273" i="2"/>
  <c r="FB274" i="2"/>
  <c r="FB275" i="2"/>
  <c r="FB276" i="2"/>
  <c r="FB277" i="2"/>
  <c r="FB278" i="2"/>
  <c r="FB279" i="2"/>
  <c r="FB280" i="2"/>
  <c r="FB281" i="2"/>
  <c r="FB282" i="2"/>
  <c r="FB283" i="2"/>
  <c r="AO304" i="2"/>
  <c r="AO305" i="2"/>
  <c r="AO306" i="2"/>
  <c r="AO307" i="2"/>
  <c r="AO308" i="2"/>
  <c r="AO309" i="2"/>
  <c r="AO310" i="2"/>
  <c r="AO311" i="2"/>
  <c r="AO312" i="2"/>
  <c r="AO313" i="2"/>
  <c r="AO314" i="2"/>
  <c r="AO315" i="2"/>
  <c r="AO316" i="2"/>
  <c r="AO317" i="2"/>
  <c r="AO318" i="2"/>
  <c r="AO319" i="2"/>
  <c r="AO377" i="2"/>
  <c r="X7" i="11"/>
  <c r="AS23" i="14"/>
  <c r="AR3" i="11"/>
  <c r="AV23" i="14"/>
  <c r="AU3" i="11"/>
  <c r="AT3" i="11"/>
  <c r="AU23" i="14"/>
  <c r="EK210" i="2"/>
  <c r="EK304" i="2"/>
  <c r="EK211" i="2"/>
  <c r="EK305" i="2"/>
  <c r="EK212" i="2"/>
  <c r="EK306" i="2"/>
  <c r="EK213" i="2"/>
  <c r="EK307" i="2"/>
  <c r="EK214" i="2"/>
  <c r="EK308" i="2"/>
  <c r="EK215" i="2"/>
  <c r="EK309" i="2"/>
  <c r="EK216" i="2"/>
  <c r="EK310" i="2"/>
  <c r="EK217" i="2"/>
  <c r="EK311" i="2"/>
  <c r="EK218" i="2"/>
  <c r="EK312" i="2"/>
  <c r="EK219" i="2"/>
  <c r="EK313" i="2"/>
  <c r="EK220" i="2"/>
  <c r="EK314" i="2"/>
  <c r="EK221" i="2"/>
  <c r="EK315" i="2"/>
  <c r="EK222" i="2"/>
  <c r="EK316" i="2"/>
  <c r="EK223" i="2"/>
  <c r="EK317" i="2"/>
  <c r="EK224" i="2"/>
  <c r="EK318" i="2"/>
  <c r="EK225" i="2"/>
  <c r="EK319" i="2"/>
  <c r="EK226" i="2"/>
  <c r="EK320" i="2"/>
  <c r="EK227" i="2"/>
  <c r="EK321" i="2"/>
  <c r="EK228" i="2"/>
  <c r="EK322" i="2"/>
  <c r="EK229" i="2"/>
  <c r="EK323" i="2"/>
  <c r="EK230" i="2"/>
  <c r="EK324" i="2"/>
  <c r="EK231" i="2"/>
  <c r="EK325" i="2"/>
  <c r="EK232" i="2"/>
  <c r="EK326" i="2"/>
  <c r="EK233" i="2"/>
  <c r="EK327" i="2"/>
  <c r="EK234" i="2"/>
  <c r="EK328" i="2"/>
  <c r="EK235" i="2"/>
  <c r="EK329" i="2"/>
  <c r="EK236" i="2"/>
  <c r="EK330" i="2"/>
  <c r="EK237" i="2"/>
  <c r="EK331" i="2"/>
  <c r="EK238" i="2"/>
  <c r="EK332" i="2"/>
  <c r="EK239" i="2"/>
  <c r="EK333" i="2"/>
  <c r="EK240" i="2"/>
  <c r="EK334" i="2"/>
  <c r="EK241" i="2"/>
  <c r="EK335" i="2"/>
  <c r="EK242" i="2"/>
  <c r="EK336" i="2"/>
  <c r="EK243" i="2"/>
  <c r="EK337" i="2"/>
  <c r="EK244" i="2"/>
  <c r="EK338" i="2"/>
  <c r="EK245" i="2"/>
  <c r="EK339" i="2"/>
  <c r="EK246" i="2"/>
  <c r="EK340" i="2"/>
  <c r="EK247" i="2"/>
  <c r="EK341" i="2"/>
  <c r="EK248" i="2"/>
  <c r="EK342" i="2"/>
  <c r="EK249" i="2"/>
  <c r="EK343" i="2"/>
  <c r="EK250" i="2"/>
  <c r="EK344" i="2"/>
  <c r="EK251" i="2"/>
  <c r="EK345" i="2"/>
  <c r="EK252" i="2"/>
  <c r="EK346" i="2"/>
  <c r="EK253" i="2"/>
  <c r="EK347" i="2"/>
  <c r="EK254" i="2"/>
  <c r="EK348" i="2"/>
  <c r="EK255" i="2"/>
  <c r="EK349" i="2"/>
  <c r="EK256" i="2"/>
  <c r="EK350" i="2"/>
  <c r="EK257" i="2"/>
  <c r="EK351" i="2"/>
  <c r="EK258" i="2"/>
  <c r="EK352" i="2"/>
  <c r="EK259" i="2"/>
  <c r="EK353" i="2"/>
  <c r="EK260" i="2"/>
  <c r="EK354" i="2"/>
  <c r="EK261" i="2"/>
  <c r="EK355" i="2"/>
  <c r="EK262" i="2"/>
  <c r="EK356" i="2"/>
  <c r="EK263" i="2"/>
  <c r="EK357" i="2"/>
  <c r="EK264" i="2"/>
  <c r="EK358" i="2"/>
  <c r="EK265" i="2"/>
  <c r="EK359" i="2"/>
  <c r="EK266" i="2"/>
  <c r="EK360" i="2"/>
  <c r="EK267" i="2"/>
  <c r="EK361" i="2"/>
  <c r="EK268" i="2"/>
  <c r="EK362" i="2"/>
  <c r="EK269" i="2"/>
  <c r="EK363" i="2"/>
  <c r="EK270" i="2"/>
  <c r="EK364" i="2"/>
  <c r="EK271" i="2"/>
  <c r="EK365" i="2"/>
  <c r="EK272" i="2"/>
  <c r="EK366" i="2"/>
  <c r="EK273" i="2"/>
  <c r="EK367" i="2"/>
  <c r="EK274" i="2"/>
  <c r="EK368" i="2"/>
  <c r="EK275" i="2"/>
  <c r="EK369" i="2"/>
  <c r="EK276" i="2"/>
  <c r="EK370" i="2"/>
  <c r="EK277" i="2"/>
  <c r="EK371" i="2"/>
  <c r="EK278" i="2"/>
  <c r="EK372" i="2"/>
  <c r="EK279" i="2"/>
  <c r="EK373" i="2"/>
  <c r="EK280" i="2"/>
  <c r="EK374" i="2"/>
  <c r="EK281" i="2"/>
  <c r="EK375" i="2"/>
  <c r="EK282" i="2"/>
  <c r="EK376" i="2"/>
  <c r="EK377" i="2"/>
  <c r="DT7" i="11"/>
  <c r="EK283" i="2"/>
  <c r="DT5" i="11"/>
  <c r="DT6" i="11"/>
  <c r="BZ23" i="14"/>
  <c r="BY3" i="11"/>
  <c r="AG23" i="14"/>
  <c r="AF3" i="11"/>
  <c r="CQ3" i="11"/>
  <c r="CR23" i="14"/>
  <c r="AT23" i="14"/>
  <c r="AS3" i="11"/>
  <c r="AM304" i="2"/>
  <c r="AM305" i="2"/>
  <c r="AM306" i="2"/>
  <c r="AM307" i="2"/>
  <c r="AM308" i="2"/>
  <c r="AM309" i="2"/>
  <c r="AM310" i="2"/>
  <c r="AM311" i="2"/>
  <c r="AM312" i="2"/>
  <c r="AM313" i="2"/>
  <c r="AM314" i="2"/>
  <c r="AM315" i="2"/>
  <c r="AM316" i="2"/>
  <c r="AM317" i="2"/>
  <c r="AM377" i="2"/>
  <c r="V7" i="11"/>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77" i="2"/>
  <c r="AO7" i="11"/>
  <c r="CF23" i="14"/>
  <c r="CE3" i="11"/>
  <c r="CB3" i="11"/>
  <c r="CC23" i="14"/>
  <c r="BV23" i="14"/>
  <c r="BU3" i="11"/>
  <c r="M23" i="14"/>
  <c r="L3" i="11"/>
  <c r="AB304" i="2"/>
  <c r="AB305" i="2"/>
  <c r="AB306" i="2"/>
  <c r="AB377" i="2"/>
  <c r="K7" i="11"/>
  <c r="EQ210" i="2"/>
  <c r="EQ304" i="2"/>
  <c r="EQ211" i="2"/>
  <c r="EQ305" i="2"/>
  <c r="EQ212" i="2"/>
  <c r="EQ306" i="2"/>
  <c r="EQ213" i="2"/>
  <c r="EQ307" i="2"/>
  <c r="EQ214" i="2"/>
  <c r="EQ308" i="2"/>
  <c r="EQ215" i="2"/>
  <c r="EQ309" i="2"/>
  <c r="EQ216" i="2"/>
  <c r="EQ310" i="2"/>
  <c r="EQ217" i="2"/>
  <c r="EQ311" i="2"/>
  <c r="EQ218" i="2"/>
  <c r="EQ312" i="2"/>
  <c r="EQ219" i="2"/>
  <c r="EQ313" i="2"/>
  <c r="EQ220" i="2"/>
  <c r="EQ314" i="2"/>
  <c r="EQ221" i="2"/>
  <c r="EQ315" i="2"/>
  <c r="EQ222" i="2"/>
  <c r="EQ316" i="2"/>
  <c r="EQ223" i="2"/>
  <c r="EQ317" i="2"/>
  <c r="EQ224" i="2"/>
  <c r="EQ318" i="2"/>
  <c r="EQ225" i="2"/>
  <c r="EQ319" i="2"/>
  <c r="EQ226" i="2"/>
  <c r="EQ320" i="2"/>
  <c r="EQ227" i="2"/>
  <c r="EQ321" i="2"/>
  <c r="EQ228" i="2"/>
  <c r="EQ322" i="2"/>
  <c r="EQ229" i="2"/>
  <c r="EQ323" i="2"/>
  <c r="EQ230" i="2"/>
  <c r="EQ324" i="2"/>
  <c r="EQ231" i="2"/>
  <c r="EQ325" i="2"/>
  <c r="EQ232" i="2"/>
  <c r="EQ326" i="2"/>
  <c r="EQ233" i="2"/>
  <c r="EQ327" i="2"/>
  <c r="EQ234" i="2"/>
  <c r="EQ328" i="2"/>
  <c r="EQ235" i="2"/>
  <c r="EQ329" i="2"/>
  <c r="EQ236" i="2"/>
  <c r="EQ330" i="2"/>
  <c r="EQ237" i="2"/>
  <c r="EQ331" i="2"/>
  <c r="EQ238" i="2"/>
  <c r="EQ332" i="2"/>
  <c r="EQ239" i="2"/>
  <c r="EQ333" i="2"/>
  <c r="EQ240" i="2"/>
  <c r="EQ334" i="2"/>
  <c r="EQ241" i="2"/>
  <c r="EQ335" i="2"/>
  <c r="EQ242" i="2"/>
  <c r="EQ336" i="2"/>
  <c r="EQ243" i="2"/>
  <c r="EQ337" i="2"/>
  <c r="EQ244" i="2"/>
  <c r="EQ338" i="2"/>
  <c r="EQ245" i="2"/>
  <c r="EQ339" i="2"/>
  <c r="EQ246" i="2"/>
  <c r="EQ340" i="2"/>
  <c r="EQ247" i="2"/>
  <c r="EQ341" i="2"/>
  <c r="EQ248" i="2"/>
  <c r="EQ342" i="2"/>
  <c r="EQ249" i="2"/>
  <c r="EQ343" i="2"/>
  <c r="EQ250" i="2"/>
  <c r="EQ344" i="2"/>
  <c r="EQ251" i="2"/>
  <c r="EQ345" i="2"/>
  <c r="EQ252" i="2"/>
  <c r="EQ346" i="2"/>
  <c r="EQ253" i="2"/>
  <c r="EQ347" i="2"/>
  <c r="EQ254" i="2"/>
  <c r="EQ348" i="2"/>
  <c r="EQ255" i="2"/>
  <c r="EQ349" i="2"/>
  <c r="EQ256" i="2"/>
  <c r="EQ350" i="2"/>
  <c r="EQ257" i="2"/>
  <c r="EQ351" i="2"/>
  <c r="EQ258" i="2"/>
  <c r="EQ352" i="2"/>
  <c r="EQ259" i="2"/>
  <c r="EQ353" i="2"/>
  <c r="EQ260" i="2"/>
  <c r="EQ354" i="2"/>
  <c r="EQ261" i="2"/>
  <c r="EQ355" i="2"/>
  <c r="EQ262" i="2"/>
  <c r="EQ356" i="2"/>
  <c r="EQ263" i="2"/>
  <c r="EQ357" i="2"/>
  <c r="EQ264" i="2"/>
  <c r="EQ358" i="2"/>
  <c r="EQ265" i="2"/>
  <c r="EQ359" i="2"/>
  <c r="EQ266" i="2"/>
  <c r="EQ360" i="2"/>
  <c r="EQ267" i="2"/>
  <c r="EQ361" i="2"/>
  <c r="EQ268" i="2"/>
  <c r="EQ362" i="2"/>
  <c r="EQ269" i="2"/>
  <c r="EQ363" i="2"/>
  <c r="EQ270" i="2"/>
  <c r="EQ364" i="2"/>
  <c r="EQ271" i="2"/>
  <c r="EQ365" i="2"/>
  <c r="EQ272" i="2"/>
  <c r="EQ366" i="2"/>
  <c r="EQ273" i="2"/>
  <c r="EQ367" i="2"/>
  <c r="EQ274" i="2"/>
  <c r="EQ368" i="2"/>
  <c r="EQ275" i="2"/>
  <c r="EQ369" i="2"/>
  <c r="EQ276" i="2"/>
  <c r="EQ370" i="2"/>
  <c r="EQ277" i="2"/>
  <c r="EQ371" i="2"/>
  <c r="EQ278" i="2"/>
  <c r="EQ372" i="2"/>
  <c r="EQ279" i="2"/>
  <c r="EQ373" i="2"/>
  <c r="EQ280" i="2"/>
  <c r="EQ374" i="2"/>
  <c r="EQ281" i="2"/>
  <c r="EQ375" i="2"/>
  <c r="EQ282" i="2"/>
  <c r="EQ376" i="2"/>
  <c r="EQ377" i="2"/>
  <c r="DZ7" i="11"/>
  <c r="EQ283" i="2"/>
  <c r="DZ5" i="11"/>
  <c r="DZ6" i="11"/>
  <c r="CX210" i="2"/>
  <c r="CX304" i="2"/>
  <c r="CX211" i="2"/>
  <c r="CX305" i="2"/>
  <c r="CX212" i="2"/>
  <c r="CX306" i="2"/>
  <c r="CX213" i="2"/>
  <c r="CX307" i="2"/>
  <c r="CX214" i="2"/>
  <c r="CX308" i="2"/>
  <c r="CX215" i="2"/>
  <c r="CX309" i="2"/>
  <c r="CX216" i="2"/>
  <c r="CX310" i="2"/>
  <c r="CX217" i="2"/>
  <c r="CX311" i="2"/>
  <c r="CX218" i="2"/>
  <c r="CX312" i="2"/>
  <c r="CX219" i="2"/>
  <c r="CX313" i="2"/>
  <c r="CX220" i="2"/>
  <c r="CX314" i="2"/>
  <c r="CX221" i="2"/>
  <c r="CX315" i="2"/>
  <c r="CX222" i="2"/>
  <c r="CX316" i="2"/>
  <c r="CX223" i="2"/>
  <c r="CX317" i="2"/>
  <c r="CX224" i="2"/>
  <c r="CX318" i="2"/>
  <c r="CX225" i="2"/>
  <c r="CX319" i="2"/>
  <c r="CX226" i="2"/>
  <c r="CX320" i="2"/>
  <c r="CX227" i="2"/>
  <c r="CX321" i="2"/>
  <c r="CX228" i="2"/>
  <c r="CX322" i="2"/>
  <c r="CX229" i="2"/>
  <c r="CX323" i="2"/>
  <c r="CX230" i="2"/>
  <c r="CX324" i="2"/>
  <c r="CX231" i="2"/>
  <c r="CX325" i="2"/>
  <c r="CX232" i="2"/>
  <c r="CX326" i="2"/>
  <c r="CX233" i="2"/>
  <c r="CX327" i="2"/>
  <c r="CX234" i="2"/>
  <c r="CX328" i="2"/>
  <c r="CX235" i="2"/>
  <c r="CX329" i="2"/>
  <c r="CX236" i="2"/>
  <c r="CX330" i="2"/>
  <c r="CX237" i="2"/>
  <c r="CX331" i="2"/>
  <c r="CX238" i="2"/>
  <c r="CX332" i="2"/>
  <c r="CX239" i="2"/>
  <c r="CX333" i="2"/>
  <c r="CX240" i="2"/>
  <c r="CX334" i="2"/>
  <c r="CX241" i="2"/>
  <c r="CX335" i="2"/>
  <c r="CX242" i="2"/>
  <c r="CX336" i="2"/>
  <c r="CX243" i="2"/>
  <c r="CX337" i="2"/>
  <c r="CX244" i="2"/>
  <c r="CX338" i="2"/>
  <c r="CX245" i="2"/>
  <c r="CX339" i="2"/>
  <c r="CX246" i="2"/>
  <c r="CX340" i="2"/>
  <c r="CX247" i="2"/>
  <c r="CX341" i="2"/>
  <c r="CX248" i="2"/>
  <c r="CX342" i="2"/>
  <c r="CX249" i="2"/>
  <c r="CX343" i="2"/>
  <c r="CX250" i="2"/>
  <c r="CX344" i="2"/>
  <c r="CX251" i="2"/>
  <c r="CX345" i="2"/>
  <c r="CX252" i="2"/>
  <c r="CX346" i="2"/>
  <c r="CX253" i="2"/>
  <c r="CX347" i="2"/>
  <c r="CX254" i="2"/>
  <c r="CX348" i="2"/>
  <c r="CX255" i="2"/>
  <c r="CX349" i="2"/>
  <c r="CX256" i="2"/>
  <c r="CX350" i="2"/>
  <c r="CX257" i="2"/>
  <c r="CX351" i="2"/>
  <c r="CX258" i="2"/>
  <c r="CX352" i="2"/>
  <c r="CX259" i="2"/>
  <c r="CX353" i="2"/>
  <c r="CX260" i="2"/>
  <c r="CX354" i="2"/>
  <c r="CX261" i="2"/>
  <c r="CX355" i="2"/>
  <c r="CX262" i="2"/>
  <c r="CX356" i="2"/>
  <c r="CX263" i="2"/>
  <c r="CX357" i="2"/>
  <c r="CX264" i="2"/>
  <c r="CX358" i="2"/>
  <c r="CX265" i="2"/>
  <c r="CX359" i="2"/>
  <c r="CX266" i="2"/>
  <c r="CX360" i="2"/>
  <c r="CX267" i="2"/>
  <c r="CX361" i="2"/>
  <c r="CX268" i="2"/>
  <c r="CX362" i="2"/>
  <c r="CX269" i="2"/>
  <c r="CX363" i="2"/>
  <c r="CX270" i="2"/>
  <c r="CX364" i="2"/>
  <c r="CX271" i="2"/>
  <c r="CX365" i="2"/>
  <c r="CX272" i="2"/>
  <c r="CX366" i="2"/>
  <c r="CX273" i="2"/>
  <c r="CX367" i="2"/>
  <c r="CX274" i="2"/>
  <c r="CX368" i="2"/>
  <c r="CX275" i="2"/>
  <c r="CX369" i="2"/>
  <c r="CX276" i="2"/>
  <c r="CX370" i="2"/>
  <c r="CX277" i="2"/>
  <c r="CX371" i="2"/>
  <c r="CX278" i="2"/>
  <c r="CX372" i="2"/>
  <c r="CX279" i="2"/>
  <c r="CX373" i="2"/>
  <c r="CX280" i="2"/>
  <c r="CX374" i="2"/>
  <c r="CX281" i="2"/>
  <c r="CX375" i="2"/>
  <c r="CX282" i="2"/>
  <c r="CX376" i="2"/>
  <c r="CX377" i="2"/>
  <c r="CG7" i="11"/>
  <c r="DS210" i="2"/>
  <c r="DS304" i="2"/>
  <c r="DS211" i="2"/>
  <c r="DS305" i="2"/>
  <c r="DS212" i="2"/>
  <c r="DS306" i="2"/>
  <c r="DS213" i="2"/>
  <c r="DS307" i="2"/>
  <c r="DS214" i="2"/>
  <c r="DS308" i="2"/>
  <c r="DS215" i="2"/>
  <c r="DS309" i="2"/>
  <c r="DS216" i="2"/>
  <c r="DS310" i="2"/>
  <c r="DS217" i="2"/>
  <c r="DS311" i="2"/>
  <c r="DS218" i="2"/>
  <c r="DS312" i="2"/>
  <c r="DS219" i="2"/>
  <c r="DS313" i="2"/>
  <c r="DS220" i="2"/>
  <c r="DS314" i="2"/>
  <c r="DS221" i="2"/>
  <c r="DS315" i="2"/>
  <c r="DS222" i="2"/>
  <c r="DS316" i="2"/>
  <c r="DS223" i="2"/>
  <c r="DS317" i="2"/>
  <c r="DS224" i="2"/>
  <c r="DS318" i="2"/>
  <c r="DS225" i="2"/>
  <c r="DS319" i="2"/>
  <c r="DS226" i="2"/>
  <c r="DS320" i="2"/>
  <c r="DS227" i="2"/>
  <c r="DS321" i="2"/>
  <c r="DS228" i="2"/>
  <c r="DS322" i="2"/>
  <c r="DS229" i="2"/>
  <c r="DS323" i="2"/>
  <c r="DS230" i="2"/>
  <c r="DS324" i="2"/>
  <c r="DS231" i="2"/>
  <c r="DS325" i="2"/>
  <c r="DS232" i="2"/>
  <c r="DS326" i="2"/>
  <c r="DS233" i="2"/>
  <c r="DS327" i="2"/>
  <c r="DS234" i="2"/>
  <c r="DS328" i="2"/>
  <c r="DS235" i="2"/>
  <c r="DS329" i="2"/>
  <c r="DS236" i="2"/>
  <c r="DS330" i="2"/>
  <c r="DS237" i="2"/>
  <c r="DS331" i="2"/>
  <c r="DS238" i="2"/>
  <c r="DS332" i="2"/>
  <c r="DS239" i="2"/>
  <c r="DS333" i="2"/>
  <c r="DS240" i="2"/>
  <c r="DS334" i="2"/>
  <c r="DS241" i="2"/>
  <c r="DS335" i="2"/>
  <c r="DS242" i="2"/>
  <c r="DS336" i="2"/>
  <c r="DS243" i="2"/>
  <c r="DS337" i="2"/>
  <c r="DS244" i="2"/>
  <c r="DS338" i="2"/>
  <c r="DS245" i="2"/>
  <c r="DS339" i="2"/>
  <c r="DS246" i="2"/>
  <c r="DS340" i="2"/>
  <c r="DS247" i="2"/>
  <c r="DS341" i="2"/>
  <c r="DS248" i="2"/>
  <c r="DS342" i="2"/>
  <c r="DS249" i="2"/>
  <c r="DS343" i="2"/>
  <c r="DS250" i="2"/>
  <c r="DS344" i="2"/>
  <c r="DS251" i="2"/>
  <c r="DS345" i="2"/>
  <c r="DS252" i="2"/>
  <c r="DS346" i="2"/>
  <c r="DS253" i="2"/>
  <c r="DS347" i="2"/>
  <c r="DS254" i="2"/>
  <c r="DS348" i="2"/>
  <c r="DS255" i="2"/>
  <c r="DS349" i="2"/>
  <c r="DS256" i="2"/>
  <c r="DS350" i="2"/>
  <c r="DS257" i="2"/>
  <c r="DS351" i="2"/>
  <c r="DS258" i="2"/>
  <c r="DS352" i="2"/>
  <c r="DS259" i="2"/>
  <c r="DS353" i="2"/>
  <c r="DS260" i="2"/>
  <c r="DS354" i="2"/>
  <c r="DS261" i="2"/>
  <c r="DS355" i="2"/>
  <c r="DS262" i="2"/>
  <c r="DS356" i="2"/>
  <c r="DS263" i="2"/>
  <c r="DS357" i="2"/>
  <c r="DS264" i="2"/>
  <c r="DS358" i="2"/>
  <c r="DS265" i="2"/>
  <c r="DS359" i="2"/>
  <c r="DS266" i="2"/>
  <c r="DS360" i="2"/>
  <c r="DS267" i="2"/>
  <c r="DS361" i="2"/>
  <c r="DS268" i="2"/>
  <c r="DS362" i="2"/>
  <c r="DS269" i="2"/>
  <c r="DS363" i="2"/>
  <c r="DS270" i="2"/>
  <c r="DS364" i="2"/>
  <c r="DS271" i="2"/>
  <c r="DS365" i="2"/>
  <c r="DS272" i="2"/>
  <c r="DS366" i="2"/>
  <c r="DS273" i="2"/>
  <c r="DS367" i="2"/>
  <c r="DS274" i="2"/>
  <c r="DS368" i="2"/>
  <c r="DS275" i="2"/>
  <c r="DS369" i="2"/>
  <c r="DS276" i="2"/>
  <c r="DS370" i="2"/>
  <c r="DS277" i="2"/>
  <c r="DS371" i="2"/>
  <c r="DS278" i="2"/>
  <c r="DS372" i="2"/>
  <c r="DS279" i="2"/>
  <c r="DS373" i="2"/>
  <c r="DS280" i="2"/>
  <c r="DS374" i="2"/>
  <c r="DS281" i="2"/>
  <c r="DS375" i="2"/>
  <c r="DS282" i="2"/>
  <c r="DS376" i="2"/>
  <c r="DS377" i="2"/>
  <c r="DB7" i="11"/>
  <c r="DS283" i="2"/>
  <c r="DB5" i="11"/>
  <c r="DB6" i="11"/>
  <c r="AK304" i="2"/>
  <c r="AK305" i="2"/>
  <c r="AK306" i="2"/>
  <c r="AK307" i="2"/>
  <c r="AK308" i="2"/>
  <c r="AK309" i="2"/>
  <c r="AK310" i="2"/>
  <c r="AK311" i="2"/>
  <c r="AK312" i="2"/>
  <c r="AK313" i="2"/>
  <c r="AK314" i="2"/>
  <c r="AK315" i="2"/>
  <c r="AK377" i="2"/>
  <c r="T7" i="11"/>
  <c r="CE23" i="14"/>
  <c r="CD3" i="11"/>
  <c r="BA3" i="11"/>
  <c r="BB23" i="14"/>
  <c r="AC3" i="11"/>
  <c r="AD23" i="14"/>
  <c r="EN210" i="2"/>
  <c r="EN211" i="2"/>
  <c r="EN212" i="2"/>
  <c r="EN213" i="2"/>
  <c r="EN214" i="2"/>
  <c r="EN215" i="2"/>
  <c r="EN216" i="2"/>
  <c r="EN217" i="2"/>
  <c r="EN218" i="2"/>
  <c r="EN219" i="2"/>
  <c r="EN220" i="2"/>
  <c r="EN221" i="2"/>
  <c r="EN222" i="2"/>
  <c r="EN223" i="2"/>
  <c r="EN224" i="2"/>
  <c r="EN225" i="2"/>
  <c r="EN226" i="2"/>
  <c r="EN227" i="2"/>
  <c r="EN228" i="2"/>
  <c r="EN229" i="2"/>
  <c r="EN230" i="2"/>
  <c r="EN231" i="2"/>
  <c r="EN232" i="2"/>
  <c r="EN233" i="2"/>
  <c r="EN234" i="2"/>
  <c r="EN235" i="2"/>
  <c r="EN236" i="2"/>
  <c r="EN237" i="2"/>
  <c r="EN238" i="2"/>
  <c r="EN239" i="2"/>
  <c r="EN240" i="2"/>
  <c r="EN241" i="2"/>
  <c r="EN242" i="2"/>
  <c r="EN243" i="2"/>
  <c r="EN244" i="2"/>
  <c r="EN245" i="2"/>
  <c r="EN246" i="2"/>
  <c r="EN247" i="2"/>
  <c r="EN248" i="2"/>
  <c r="EN249" i="2"/>
  <c r="EN250" i="2"/>
  <c r="EN251" i="2"/>
  <c r="EN252" i="2"/>
  <c r="EN253" i="2"/>
  <c r="EN254" i="2"/>
  <c r="EN255" i="2"/>
  <c r="EN256" i="2"/>
  <c r="EN257" i="2"/>
  <c r="EN258" i="2"/>
  <c r="EN259" i="2"/>
  <c r="EN260" i="2"/>
  <c r="EN261" i="2"/>
  <c r="EN262" i="2"/>
  <c r="EN263" i="2"/>
  <c r="EN264" i="2"/>
  <c r="EN265" i="2"/>
  <c r="EN266" i="2"/>
  <c r="EN267" i="2"/>
  <c r="EN268" i="2"/>
  <c r="EN269" i="2"/>
  <c r="EN270" i="2"/>
  <c r="EN271" i="2"/>
  <c r="EN272" i="2"/>
  <c r="EN273" i="2"/>
  <c r="EN274" i="2"/>
  <c r="EN275" i="2"/>
  <c r="EN276" i="2"/>
  <c r="EN277" i="2"/>
  <c r="EN278" i="2"/>
  <c r="EN279" i="2"/>
  <c r="EN280" i="2"/>
  <c r="EN281" i="2"/>
  <c r="EN282" i="2"/>
  <c r="EN283" i="2"/>
  <c r="DW5" i="11"/>
  <c r="DW6" i="11"/>
  <c r="EN304" i="2"/>
  <c r="EN305" i="2"/>
  <c r="EN306" i="2"/>
  <c r="EN307" i="2"/>
  <c r="EN308" i="2"/>
  <c r="EN309" i="2"/>
  <c r="EN310" i="2"/>
  <c r="EN311" i="2"/>
  <c r="EN312" i="2"/>
  <c r="EN313" i="2"/>
  <c r="EN314" i="2"/>
  <c r="EN315" i="2"/>
  <c r="EN316" i="2"/>
  <c r="EN317" i="2"/>
  <c r="EN318" i="2"/>
  <c r="EN319" i="2"/>
  <c r="EN320" i="2"/>
  <c r="EN321" i="2"/>
  <c r="EN322" i="2"/>
  <c r="EN323" i="2"/>
  <c r="EN324" i="2"/>
  <c r="EN325" i="2"/>
  <c r="EN326" i="2"/>
  <c r="EN327" i="2"/>
  <c r="EN328" i="2"/>
  <c r="EN329" i="2"/>
  <c r="EN330" i="2"/>
  <c r="EN331" i="2"/>
  <c r="EN332" i="2"/>
  <c r="EN333" i="2"/>
  <c r="EN334" i="2"/>
  <c r="EN335" i="2"/>
  <c r="EN336" i="2"/>
  <c r="EN337" i="2"/>
  <c r="EN338" i="2"/>
  <c r="EN339" i="2"/>
  <c r="EN340" i="2"/>
  <c r="EN341" i="2"/>
  <c r="EN342" i="2"/>
  <c r="EN343" i="2"/>
  <c r="EN344" i="2"/>
  <c r="EN345" i="2"/>
  <c r="EN346" i="2"/>
  <c r="EN347" i="2"/>
  <c r="EN348" i="2"/>
  <c r="EN349" i="2"/>
  <c r="EN350" i="2"/>
  <c r="EN351" i="2"/>
  <c r="EN352" i="2"/>
  <c r="EN353" i="2"/>
  <c r="EN354" i="2"/>
  <c r="EN355" i="2"/>
  <c r="EN356" i="2"/>
  <c r="EN357" i="2"/>
  <c r="EN358" i="2"/>
  <c r="EN359" i="2"/>
  <c r="EN360" i="2"/>
  <c r="EN361" i="2"/>
  <c r="EN362" i="2"/>
  <c r="EN363" i="2"/>
  <c r="EN364" i="2"/>
  <c r="EN365" i="2"/>
  <c r="EN366" i="2"/>
  <c r="EN367" i="2"/>
  <c r="EN368" i="2"/>
  <c r="EN369" i="2"/>
  <c r="EN370" i="2"/>
  <c r="EN371" i="2"/>
  <c r="EN372" i="2"/>
  <c r="EN373" i="2"/>
  <c r="EN374" i="2"/>
  <c r="EN375" i="2"/>
  <c r="EN376" i="2"/>
  <c r="EN377" i="2"/>
  <c r="DW7" i="11"/>
  <c r="DB210" i="2"/>
  <c r="DB304" i="2"/>
  <c r="DB211" i="2"/>
  <c r="DB305" i="2"/>
  <c r="DB212" i="2"/>
  <c r="DB306" i="2"/>
  <c r="DB213" i="2"/>
  <c r="DB307" i="2"/>
  <c r="DB214" i="2"/>
  <c r="DB308" i="2"/>
  <c r="DB215" i="2"/>
  <c r="DB309" i="2"/>
  <c r="DB216" i="2"/>
  <c r="DB310" i="2"/>
  <c r="DB217" i="2"/>
  <c r="DB311" i="2"/>
  <c r="DB218" i="2"/>
  <c r="DB312" i="2"/>
  <c r="DB219" i="2"/>
  <c r="DB313" i="2"/>
  <c r="DB220" i="2"/>
  <c r="DB314" i="2"/>
  <c r="DB221" i="2"/>
  <c r="DB315" i="2"/>
  <c r="DB222" i="2"/>
  <c r="DB316" i="2"/>
  <c r="DB223" i="2"/>
  <c r="DB317" i="2"/>
  <c r="DB224" i="2"/>
  <c r="DB318" i="2"/>
  <c r="DB225" i="2"/>
  <c r="DB319" i="2"/>
  <c r="DB226" i="2"/>
  <c r="DB320" i="2"/>
  <c r="DB227" i="2"/>
  <c r="DB321" i="2"/>
  <c r="DB228" i="2"/>
  <c r="DB322" i="2"/>
  <c r="DB229" i="2"/>
  <c r="DB323" i="2"/>
  <c r="DB230" i="2"/>
  <c r="DB324" i="2"/>
  <c r="DB231" i="2"/>
  <c r="DB325" i="2"/>
  <c r="DB232" i="2"/>
  <c r="DB326" i="2"/>
  <c r="DB233" i="2"/>
  <c r="DB327" i="2"/>
  <c r="DB234" i="2"/>
  <c r="DB328" i="2"/>
  <c r="DB235" i="2"/>
  <c r="DB329" i="2"/>
  <c r="DB236" i="2"/>
  <c r="DB330" i="2"/>
  <c r="DB237" i="2"/>
  <c r="DB331" i="2"/>
  <c r="DB238" i="2"/>
  <c r="DB332" i="2"/>
  <c r="DB239" i="2"/>
  <c r="DB333" i="2"/>
  <c r="DB240" i="2"/>
  <c r="DB334" i="2"/>
  <c r="DB241" i="2"/>
  <c r="DB335" i="2"/>
  <c r="DB242" i="2"/>
  <c r="DB336" i="2"/>
  <c r="DB243" i="2"/>
  <c r="DB337" i="2"/>
  <c r="DB244" i="2"/>
  <c r="DB338" i="2"/>
  <c r="DB245" i="2"/>
  <c r="DB339" i="2"/>
  <c r="DB246" i="2"/>
  <c r="DB340" i="2"/>
  <c r="DB247" i="2"/>
  <c r="DB341" i="2"/>
  <c r="DB248" i="2"/>
  <c r="DB342" i="2"/>
  <c r="DB249" i="2"/>
  <c r="DB343" i="2"/>
  <c r="DB250" i="2"/>
  <c r="DB344" i="2"/>
  <c r="DB251" i="2"/>
  <c r="DB345" i="2"/>
  <c r="DB252" i="2"/>
  <c r="DB346" i="2"/>
  <c r="DB253" i="2"/>
  <c r="DB347" i="2"/>
  <c r="DB254" i="2"/>
  <c r="DB348" i="2"/>
  <c r="DB255" i="2"/>
  <c r="DB349" i="2"/>
  <c r="DB256" i="2"/>
  <c r="DB350" i="2"/>
  <c r="DB257" i="2"/>
  <c r="DB351" i="2"/>
  <c r="DB258" i="2"/>
  <c r="DB352" i="2"/>
  <c r="DB259" i="2"/>
  <c r="DB353" i="2"/>
  <c r="DB260" i="2"/>
  <c r="DB354" i="2"/>
  <c r="DB261" i="2"/>
  <c r="DB355" i="2"/>
  <c r="DB262" i="2"/>
  <c r="DB356" i="2"/>
  <c r="DB263" i="2"/>
  <c r="DB357" i="2"/>
  <c r="DB264" i="2"/>
  <c r="DB358" i="2"/>
  <c r="DB265" i="2"/>
  <c r="DB359" i="2"/>
  <c r="DB266" i="2"/>
  <c r="DB360" i="2"/>
  <c r="DB267" i="2"/>
  <c r="DB361" i="2"/>
  <c r="DB268" i="2"/>
  <c r="DB362" i="2"/>
  <c r="DB269" i="2"/>
  <c r="DB363" i="2"/>
  <c r="DB270" i="2"/>
  <c r="DB364" i="2"/>
  <c r="DB271" i="2"/>
  <c r="DB365" i="2"/>
  <c r="DB272" i="2"/>
  <c r="DB366" i="2"/>
  <c r="DB273" i="2"/>
  <c r="DB367" i="2"/>
  <c r="DB274" i="2"/>
  <c r="DB368" i="2"/>
  <c r="DB275" i="2"/>
  <c r="DB369" i="2"/>
  <c r="DB276" i="2"/>
  <c r="DB370" i="2"/>
  <c r="DB277" i="2"/>
  <c r="DB371" i="2"/>
  <c r="DB278" i="2"/>
  <c r="DB372" i="2"/>
  <c r="DB279" i="2"/>
  <c r="DB373" i="2"/>
  <c r="DB280" i="2"/>
  <c r="DB374" i="2"/>
  <c r="DB281" i="2"/>
  <c r="DB375" i="2"/>
  <c r="DB282" i="2"/>
  <c r="DB376" i="2"/>
  <c r="DB377" i="2"/>
  <c r="CK7" i="11"/>
  <c r="AV304" i="2"/>
  <c r="AV305" i="2"/>
  <c r="AV306" i="2"/>
  <c r="AV307" i="2"/>
  <c r="AV308" i="2"/>
  <c r="AV309" i="2"/>
  <c r="AV310" i="2"/>
  <c r="AV311" i="2"/>
  <c r="AV312" i="2"/>
  <c r="AV313" i="2"/>
  <c r="AV314" i="2"/>
  <c r="AV315" i="2"/>
  <c r="AV316" i="2"/>
  <c r="AV317" i="2"/>
  <c r="AV318" i="2"/>
  <c r="AV319" i="2"/>
  <c r="AV320" i="2"/>
  <c r="AV321" i="2"/>
  <c r="AV322" i="2"/>
  <c r="AV323" i="2"/>
  <c r="AV324" i="2"/>
  <c r="AV325" i="2"/>
  <c r="AV326" i="2"/>
  <c r="AV377" i="2"/>
  <c r="AE7" i="11"/>
  <c r="CG304" i="2"/>
  <c r="CG305" i="2"/>
  <c r="CG306" i="2"/>
  <c r="CG307" i="2"/>
  <c r="CG308" i="2"/>
  <c r="CG309" i="2"/>
  <c r="CG310" i="2"/>
  <c r="CG311" i="2"/>
  <c r="CG312" i="2"/>
  <c r="CG313" i="2"/>
  <c r="CG314" i="2"/>
  <c r="CG315" i="2"/>
  <c r="CG316" i="2"/>
  <c r="CG317" i="2"/>
  <c r="CG318" i="2"/>
  <c r="CG319" i="2"/>
  <c r="CG320" i="2"/>
  <c r="CG321" i="2"/>
  <c r="CG322" i="2"/>
  <c r="CG323" i="2"/>
  <c r="CG324" i="2"/>
  <c r="CG325" i="2"/>
  <c r="CG326" i="2"/>
  <c r="CG327" i="2"/>
  <c r="CG328" i="2"/>
  <c r="CG329" i="2"/>
  <c r="CG330" i="2"/>
  <c r="CG331" i="2"/>
  <c r="CG332" i="2"/>
  <c r="CG333" i="2"/>
  <c r="CG334" i="2"/>
  <c r="CG335" i="2"/>
  <c r="CG336" i="2"/>
  <c r="CG337" i="2"/>
  <c r="CG338" i="2"/>
  <c r="CG339" i="2"/>
  <c r="CG340" i="2"/>
  <c r="CG341" i="2"/>
  <c r="CG342" i="2"/>
  <c r="CG343" i="2"/>
  <c r="CG344" i="2"/>
  <c r="CG345" i="2"/>
  <c r="CG346" i="2"/>
  <c r="CG347" i="2"/>
  <c r="CG348" i="2"/>
  <c r="CG349" i="2"/>
  <c r="CG350" i="2"/>
  <c r="CG351" i="2"/>
  <c r="CG352" i="2"/>
  <c r="CG353" i="2"/>
  <c r="CG354" i="2"/>
  <c r="CG355" i="2"/>
  <c r="CG356" i="2"/>
  <c r="CG357" i="2"/>
  <c r="CG358" i="2"/>
  <c r="CG359" i="2"/>
  <c r="CG360" i="2"/>
  <c r="CG361" i="2"/>
  <c r="CG362" i="2"/>
  <c r="CG363" i="2"/>
  <c r="CG377" i="2"/>
  <c r="BP7" i="11"/>
  <c r="AV3" i="11"/>
  <c r="AW23" i="14"/>
  <c r="AU304" i="2"/>
  <c r="AU305" i="2"/>
  <c r="AU306" i="2"/>
  <c r="AU307" i="2"/>
  <c r="AU308" i="2"/>
  <c r="AU309" i="2"/>
  <c r="AU310" i="2"/>
  <c r="AU311" i="2"/>
  <c r="AU312" i="2"/>
  <c r="AU313" i="2"/>
  <c r="AU314" i="2"/>
  <c r="AU315" i="2"/>
  <c r="AU316" i="2"/>
  <c r="AU317" i="2"/>
  <c r="AU318" i="2"/>
  <c r="AU319" i="2"/>
  <c r="AU320" i="2"/>
  <c r="AU321" i="2"/>
  <c r="AU322" i="2"/>
  <c r="AU323" i="2"/>
  <c r="AU324" i="2"/>
  <c r="AU325" i="2"/>
  <c r="AU377" i="2"/>
  <c r="AD7" i="11"/>
  <c r="BF23" i="14"/>
  <c r="BE3" i="11"/>
  <c r="W3" i="11"/>
  <c r="X23" i="14"/>
  <c r="AG3" i="11"/>
  <c r="AH23" i="14"/>
  <c r="BN23" i="14"/>
  <c r="BM3" i="11"/>
  <c r="AK23" i="14"/>
  <c r="AJ3" i="11"/>
  <c r="BX23" i="14"/>
  <c r="BW3" i="11"/>
  <c r="DX210" i="2"/>
  <c r="DX304" i="2"/>
  <c r="DX211" i="2"/>
  <c r="DX305" i="2"/>
  <c r="DX212" i="2"/>
  <c r="DX306" i="2"/>
  <c r="DX213" i="2"/>
  <c r="DX307" i="2"/>
  <c r="DX214" i="2"/>
  <c r="DX308" i="2"/>
  <c r="DX215" i="2"/>
  <c r="DX309" i="2"/>
  <c r="DX216" i="2"/>
  <c r="DX310" i="2"/>
  <c r="DX217" i="2"/>
  <c r="DX311" i="2"/>
  <c r="DX218" i="2"/>
  <c r="DX312" i="2"/>
  <c r="DX219" i="2"/>
  <c r="DX313" i="2"/>
  <c r="DX220" i="2"/>
  <c r="DX314" i="2"/>
  <c r="DX221" i="2"/>
  <c r="DX315" i="2"/>
  <c r="DX222" i="2"/>
  <c r="DX316" i="2"/>
  <c r="DX223" i="2"/>
  <c r="DX317" i="2"/>
  <c r="DX224" i="2"/>
  <c r="DX318" i="2"/>
  <c r="DX225" i="2"/>
  <c r="DX319" i="2"/>
  <c r="DX226" i="2"/>
  <c r="DX320" i="2"/>
  <c r="DX227" i="2"/>
  <c r="DX321" i="2"/>
  <c r="DX228" i="2"/>
  <c r="DX322" i="2"/>
  <c r="DX229" i="2"/>
  <c r="DX323" i="2"/>
  <c r="DX230" i="2"/>
  <c r="DX324" i="2"/>
  <c r="DX231" i="2"/>
  <c r="DX325" i="2"/>
  <c r="DX232" i="2"/>
  <c r="DX326" i="2"/>
  <c r="DX233" i="2"/>
  <c r="DX327" i="2"/>
  <c r="DX234" i="2"/>
  <c r="DX328" i="2"/>
  <c r="DX235" i="2"/>
  <c r="DX329" i="2"/>
  <c r="DX236" i="2"/>
  <c r="DX330" i="2"/>
  <c r="DX237" i="2"/>
  <c r="DX331" i="2"/>
  <c r="DX238" i="2"/>
  <c r="DX332" i="2"/>
  <c r="DX239" i="2"/>
  <c r="DX333" i="2"/>
  <c r="DX240" i="2"/>
  <c r="DX334" i="2"/>
  <c r="DX241" i="2"/>
  <c r="DX335" i="2"/>
  <c r="DX242" i="2"/>
  <c r="DX336" i="2"/>
  <c r="DX243" i="2"/>
  <c r="DX337" i="2"/>
  <c r="DX244" i="2"/>
  <c r="DX338" i="2"/>
  <c r="DX245" i="2"/>
  <c r="DX339" i="2"/>
  <c r="DX246" i="2"/>
  <c r="DX340" i="2"/>
  <c r="DX247" i="2"/>
  <c r="DX341" i="2"/>
  <c r="DX248" i="2"/>
  <c r="DX342" i="2"/>
  <c r="DX249" i="2"/>
  <c r="DX343" i="2"/>
  <c r="DX250" i="2"/>
  <c r="DX344" i="2"/>
  <c r="DX251" i="2"/>
  <c r="DX345" i="2"/>
  <c r="DX252" i="2"/>
  <c r="DX346" i="2"/>
  <c r="DX253" i="2"/>
  <c r="DX347" i="2"/>
  <c r="DX254" i="2"/>
  <c r="DX348" i="2"/>
  <c r="DX255" i="2"/>
  <c r="DX349" i="2"/>
  <c r="DX256" i="2"/>
  <c r="DX350" i="2"/>
  <c r="DX257" i="2"/>
  <c r="DX351" i="2"/>
  <c r="DX258" i="2"/>
  <c r="DX352" i="2"/>
  <c r="DX259" i="2"/>
  <c r="DX353" i="2"/>
  <c r="DX260" i="2"/>
  <c r="DX354" i="2"/>
  <c r="DX261" i="2"/>
  <c r="DX355" i="2"/>
  <c r="DX262" i="2"/>
  <c r="DX356" i="2"/>
  <c r="DX263" i="2"/>
  <c r="DX357" i="2"/>
  <c r="DX264" i="2"/>
  <c r="DX358" i="2"/>
  <c r="DX265" i="2"/>
  <c r="DX359" i="2"/>
  <c r="DX266" i="2"/>
  <c r="DX360" i="2"/>
  <c r="DX267" i="2"/>
  <c r="DX361" i="2"/>
  <c r="DX268" i="2"/>
  <c r="DX362" i="2"/>
  <c r="DX269" i="2"/>
  <c r="DX363" i="2"/>
  <c r="DX270" i="2"/>
  <c r="DX364" i="2"/>
  <c r="DX271" i="2"/>
  <c r="DX365" i="2"/>
  <c r="DX272" i="2"/>
  <c r="DX366" i="2"/>
  <c r="DX273" i="2"/>
  <c r="DX367" i="2"/>
  <c r="DX274" i="2"/>
  <c r="DX368" i="2"/>
  <c r="DX275" i="2"/>
  <c r="DX369" i="2"/>
  <c r="DX276" i="2"/>
  <c r="DX370" i="2"/>
  <c r="DX277" i="2"/>
  <c r="DX371" i="2"/>
  <c r="DX278" i="2"/>
  <c r="DX372" i="2"/>
  <c r="DX279" i="2"/>
  <c r="DX373" i="2"/>
  <c r="DX280" i="2"/>
  <c r="DX374" i="2"/>
  <c r="DX281" i="2"/>
  <c r="DX375" i="2"/>
  <c r="DX282" i="2"/>
  <c r="DX376" i="2"/>
  <c r="DX377" i="2"/>
  <c r="DG7" i="11"/>
  <c r="S23" i="14"/>
  <c r="R3" i="11"/>
  <c r="BI23" i="14"/>
  <c r="BH3" i="11"/>
  <c r="W23" i="14"/>
  <c r="V3" i="11"/>
  <c r="V23" i="14"/>
  <c r="U3" i="11"/>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77" i="2"/>
  <c r="AS7" i="11"/>
  <c r="BH23" i="14"/>
  <c r="BG3" i="11"/>
  <c r="BM23" i="14"/>
  <c r="BL3" i="11"/>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77" i="2"/>
  <c r="AL7" i="11"/>
  <c r="CT23" i="14"/>
  <c r="CS3" i="11"/>
  <c r="BW23" i="14"/>
  <c r="BV3" i="11"/>
  <c r="BO23" i="14"/>
  <c r="BN3" i="11"/>
  <c r="ER210" i="2"/>
  <c r="ER211" i="2"/>
  <c r="ER212" i="2"/>
  <c r="ER213" i="2"/>
  <c r="ER214" i="2"/>
  <c r="ER215" i="2"/>
  <c r="ER216" i="2"/>
  <c r="ER217" i="2"/>
  <c r="ER218" i="2"/>
  <c r="ER219" i="2"/>
  <c r="ER220" i="2"/>
  <c r="ER221" i="2"/>
  <c r="ER222" i="2"/>
  <c r="ER223" i="2"/>
  <c r="ER224" i="2"/>
  <c r="ER225" i="2"/>
  <c r="ER226" i="2"/>
  <c r="ER227" i="2"/>
  <c r="ER228" i="2"/>
  <c r="ER229" i="2"/>
  <c r="ER230" i="2"/>
  <c r="ER231" i="2"/>
  <c r="ER232" i="2"/>
  <c r="ER233" i="2"/>
  <c r="ER234" i="2"/>
  <c r="ER235" i="2"/>
  <c r="ER236" i="2"/>
  <c r="ER237" i="2"/>
  <c r="ER238" i="2"/>
  <c r="ER239" i="2"/>
  <c r="ER240" i="2"/>
  <c r="ER241" i="2"/>
  <c r="ER242" i="2"/>
  <c r="ER243" i="2"/>
  <c r="ER244" i="2"/>
  <c r="ER245" i="2"/>
  <c r="ER246" i="2"/>
  <c r="ER247" i="2"/>
  <c r="ER248" i="2"/>
  <c r="ER249" i="2"/>
  <c r="ER250" i="2"/>
  <c r="ER251" i="2"/>
  <c r="ER252" i="2"/>
  <c r="ER253" i="2"/>
  <c r="ER254" i="2"/>
  <c r="ER255" i="2"/>
  <c r="ER256" i="2"/>
  <c r="ER257" i="2"/>
  <c r="ER258" i="2"/>
  <c r="ER259" i="2"/>
  <c r="ER260" i="2"/>
  <c r="ER261" i="2"/>
  <c r="ER262" i="2"/>
  <c r="ER263" i="2"/>
  <c r="ER264" i="2"/>
  <c r="ER265" i="2"/>
  <c r="ER266" i="2"/>
  <c r="ER267" i="2"/>
  <c r="ER268" i="2"/>
  <c r="ER269" i="2"/>
  <c r="ER270" i="2"/>
  <c r="ER271" i="2"/>
  <c r="ER272" i="2"/>
  <c r="ER273" i="2"/>
  <c r="ER274" i="2"/>
  <c r="ER275" i="2"/>
  <c r="ER276" i="2"/>
  <c r="ER277" i="2"/>
  <c r="ER278" i="2"/>
  <c r="ER279" i="2"/>
  <c r="ER280" i="2"/>
  <c r="ER281" i="2"/>
  <c r="ER282" i="2"/>
  <c r="ER283" i="2"/>
  <c r="EA5" i="11"/>
  <c r="EA6" i="11"/>
  <c r="ER304" i="2"/>
  <c r="ER305" i="2"/>
  <c r="ER306" i="2"/>
  <c r="ER307" i="2"/>
  <c r="ER308" i="2"/>
  <c r="ER309" i="2"/>
  <c r="ER310" i="2"/>
  <c r="ER311" i="2"/>
  <c r="ER312" i="2"/>
  <c r="ER313" i="2"/>
  <c r="ER314" i="2"/>
  <c r="ER315" i="2"/>
  <c r="ER316" i="2"/>
  <c r="ER317" i="2"/>
  <c r="ER318" i="2"/>
  <c r="ER319" i="2"/>
  <c r="ER320" i="2"/>
  <c r="ER321" i="2"/>
  <c r="ER322" i="2"/>
  <c r="ER323" i="2"/>
  <c r="ER324" i="2"/>
  <c r="ER325" i="2"/>
  <c r="ER326" i="2"/>
  <c r="ER327" i="2"/>
  <c r="ER328" i="2"/>
  <c r="ER329" i="2"/>
  <c r="ER330" i="2"/>
  <c r="ER331" i="2"/>
  <c r="ER332" i="2"/>
  <c r="ER333" i="2"/>
  <c r="ER334" i="2"/>
  <c r="ER335" i="2"/>
  <c r="ER336" i="2"/>
  <c r="ER337" i="2"/>
  <c r="ER338" i="2"/>
  <c r="ER339" i="2"/>
  <c r="ER340" i="2"/>
  <c r="ER341" i="2"/>
  <c r="ER342" i="2"/>
  <c r="ER343" i="2"/>
  <c r="ER344" i="2"/>
  <c r="ER345" i="2"/>
  <c r="ER346" i="2"/>
  <c r="ER347" i="2"/>
  <c r="ER348" i="2"/>
  <c r="ER349" i="2"/>
  <c r="ER350" i="2"/>
  <c r="ER351" i="2"/>
  <c r="ER352" i="2"/>
  <c r="ER353" i="2"/>
  <c r="ER354" i="2"/>
  <c r="ER355" i="2"/>
  <c r="ER356" i="2"/>
  <c r="ER357" i="2"/>
  <c r="ER358" i="2"/>
  <c r="ER359" i="2"/>
  <c r="ER360" i="2"/>
  <c r="ER361" i="2"/>
  <c r="ER362" i="2"/>
  <c r="ER363" i="2"/>
  <c r="ER364" i="2"/>
  <c r="ER365" i="2"/>
  <c r="ER366" i="2"/>
  <c r="ER367" i="2"/>
  <c r="ER368" i="2"/>
  <c r="ER369" i="2"/>
  <c r="ER370" i="2"/>
  <c r="ER371" i="2"/>
  <c r="ER372" i="2"/>
  <c r="ER373" i="2"/>
  <c r="ER374" i="2"/>
  <c r="ER375" i="2"/>
  <c r="ER376" i="2"/>
  <c r="ER377" i="2"/>
  <c r="EA7" i="11"/>
  <c r="CS23" i="14"/>
  <c r="CR3" i="11"/>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77" i="2"/>
  <c r="AH7" i="11"/>
  <c r="S3" i="11"/>
  <c r="T23" i="14"/>
  <c r="BY23" i="14"/>
  <c r="BX3" i="11"/>
  <c r="DD210" i="2"/>
  <c r="DD304" i="2"/>
  <c r="DD211" i="2"/>
  <c r="DD305" i="2"/>
  <c r="DD212" i="2"/>
  <c r="DD306" i="2"/>
  <c r="DD213" i="2"/>
  <c r="DD307" i="2"/>
  <c r="DD214" i="2"/>
  <c r="DD308" i="2"/>
  <c r="DD215" i="2"/>
  <c r="DD309" i="2"/>
  <c r="DD216" i="2"/>
  <c r="DD310" i="2"/>
  <c r="DD217" i="2"/>
  <c r="DD311" i="2"/>
  <c r="DD218" i="2"/>
  <c r="DD312" i="2"/>
  <c r="DD219" i="2"/>
  <c r="DD313" i="2"/>
  <c r="DD220" i="2"/>
  <c r="DD314" i="2"/>
  <c r="DD221" i="2"/>
  <c r="DD315" i="2"/>
  <c r="DD222" i="2"/>
  <c r="DD316" i="2"/>
  <c r="DD223" i="2"/>
  <c r="DD317" i="2"/>
  <c r="DD224" i="2"/>
  <c r="DD318" i="2"/>
  <c r="DD225" i="2"/>
  <c r="DD319" i="2"/>
  <c r="DD226" i="2"/>
  <c r="DD320" i="2"/>
  <c r="DD227" i="2"/>
  <c r="DD321" i="2"/>
  <c r="DD228" i="2"/>
  <c r="DD322" i="2"/>
  <c r="DD229" i="2"/>
  <c r="DD323" i="2"/>
  <c r="DD230" i="2"/>
  <c r="DD324" i="2"/>
  <c r="DD231" i="2"/>
  <c r="DD325" i="2"/>
  <c r="DD232" i="2"/>
  <c r="DD326" i="2"/>
  <c r="DD233" i="2"/>
  <c r="DD327" i="2"/>
  <c r="DD234" i="2"/>
  <c r="DD328" i="2"/>
  <c r="DD235" i="2"/>
  <c r="DD329" i="2"/>
  <c r="DD236" i="2"/>
  <c r="DD330" i="2"/>
  <c r="DD237" i="2"/>
  <c r="DD331" i="2"/>
  <c r="DD238" i="2"/>
  <c r="DD332" i="2"/>
  <c r="DD239" i="2"/>
  <c r="DD333" i="2"/>
  <c r="DD240" i="2"/>
  <c r="DD334" i="2"/>
  <c r="DD241" i="2"/>
  <c r="DD335" i="2"/>
  <c r="DD242" i="2"/>
  <c r="DD336" i="2"/>
  <c r="DD243" i="2"/>
  <c r="DD337" i="2"/>
  <c r="DD244" i="2"/>
  <c r="DD338" i="2"/>
  <c r="DD245" i="2"/>
  <c r="DD339" i="2"/>
  <c r="DD246" i="2"/>
  <c r="DD340" i="2"/>
  <c r="DD247" i="2"/>
  <c r="DD341" i="2"/>
  <c r="DD248" i="2"/>
  <c r="DD342" i="2"/>
  <c r="DD249" i="2"/>
  <c r="DD343" i="2"/>
  <c r="DD250" i="2"/>
  <c r="DD344" i="2"/>
  <c r="DD251" i="2"/>
  <c r="DD345" i="2"/>
  <c r="DD252" i="2"/>
  <c r="DD346" i="2"/>
  <c r="DD253" i="2"/>
  <c r="DD347" i="2"/>
  <c r="DD254" i="2"/>
  <c r="DD348" i="2"/>
  <c r="DD255" i="2"/>
  <c r="DD349" i="2"/>
  <c r="DD256" i="2"/>
  <c r="DD350" i="2"/>
  <c r="DD257" i="2"/>
  <c r="DD351" i="2"/>
  <c r="DD258" i="2"/>
  <c r="DD352" i="2"/>
  <c r="DD259" i="2"/>
  <c r="DD353" i="2"/>
  <c r="DD260" i="2"/>
  <c r="DD354" i="2"/>
  <c r="DD261" i="2"/>
  <c r="DD355" i="2"/>
  <c r="DD262" i="2"/>
  <c r="DD356" i="2"/>
  <c r="DD263" i="2"/>
  <c r="DD357" i="2"/>
  <c r="DD264" i="2"/>
  <c r="DD358" i="2"/>
  <c r="DD265" i="2"/>
  <c r="DD359" i="2"/>
  <c r="DD266" i="2"/>
  <c r="DD360" i="2"/>
  <c r="DD267" i="2"/>
  <c r="DD361" i="2"/>
  <c r="DD268" i="2"/>
  <c r="DD362" i="2"/>
  <c r="DD269" i="2"/>
  <c r="DD363" i="2"/>
  <c r="DD270" i="2"/>
  <c r="DD364" i="2"/>
  <c r="DD271" i="2"/>
  <c r="DD365" i="2"/>
  <c r="DD272" i="2"/>
  <c r="DD366" i="2"/>
  <c r="DD273" i="2"/>
  <c r="DD367" i="2"/>
  <c r="DD274" i="2"/>
  <c r="DD368" i="2"/>
  <c r="DD275" i="2"/>
  <c r="DD369" i="2"/>
  <c r="DD276" i="2"/>
  <c r="DD370" i="2"/>
  <c r="DD277" i="2"/>
  <c r="DD371" i="2"/>
  <c r="DD278" i="2"/>
  <c r="DD372" i="2"/>
  <c r="DD279" i="2"/>
  <c r="DD373" i="2"/>
  <c r="DD280" i="2"/>
  <c r="DD374" i="2"/>
  <c r="DD281" i="2"/>
  <c r="DD375" i="2"/>
  <c r="DD282" i="2"/>
  <c r="DD376" i="2"/>
  <c r="DD377" i="2"/>
  <c r="CM7" i="11"/>
  <c r="DE210" i="2"/>
  <c r="DE304" i="2"/>
  <c r="DE211" i="2"/>
  <c r="DE305" i="2"/>
  <c r="DE212" i="2"/>
  <c r="DE306" i="2"/>
  <c r="DE213" i="2"/>
  <c r="DE307" i="2"/>
  <c r="DE214" i="2"/>
  <c r="DE308" i="2"/>
  <c r="DE215" i="2"/>
  <c r="DE309" i="2"/>
  <c r="DE216" i="2"/>
  <c r="DE310" i="2"/>
  <c r="DE217" i="2"/>
  <c r="DE311" i="2"/>
  <c r="DE218" i="2"/>
  <c r="DE312" i="2"/>
  <c r="DE219" i="2"/>
  <c r="DE313" i="2"/>
  <c r="DE220" i="2"/>
  <c r="DE314" i="2"/>
  <c r="DE221" i="2"/>
  <c r="DE315" i="2"/>
  <c r="DE222" i="2"/>
  <c r="DE316" i="2"/>
  <c r="DE223" i="2"/>
  <c r="DE317" i="2"/>
  <c r="DE224" i="2"/>
  <c r="DE318" i="2"/>
  <c r="DE225" i="2"/>
  <c r="DE319" i="2"/>
  <c r="DE226" i="2"/>
  <c r="DE320" i="2"/>
  <c r="DE227" i="2"/>
  <c r="DE321" i="2"/>
  <c r="DE228" i="2"/>
  <c r="DE322" i="2"/>
  <c r="DE229" i="2"/>
  <c r="DE323" i="2"/>
  <c r="DE230" i="2"/>
  <c r="DE324" i="2"/>
  <c r="DE231" i="2"/>
  <c r="DE325" i="2"/>
  <c r="DE232" i="2"/>
  <c r="DE326" i="2"/>
  <c r="DE233" i="2"/>
  <c r="DE327" i="2"/>
  <c r="DE234" i="2"/>
  <c r="DE328" i="2"/>
  <c r="DE235" i="2"/>
  <c r="DE329" i="2"/>
  <c r="DE236" i="2"/>
  <c r="DE330" i="2"/>
  <c r="DE237" i="2"/>
  <c r="DE331" i="2"/>
  <c r="DE238" i="2"/>
  <c r="DE332" i="2"/>
  <c r="DE239" i="2"/>
  <c r="DE333" i="2"/>
  <c r="DE240" i="2"/>
  <c r="DE334" i="2"/>
  <c r="DE241" i="2"/>
  <c r="DE335" i="2"/>
  <c r="DE242" i="2"/>
  <c r="DE336" i="2"/>
  <c r="DE243" i="2"/>
  <c r="DE337" i="2"/>
  <c r="DE244" i="2"/>
  <c r="DE338" i="2"/>
  <c r="DE245" i="2"/>
  <c r="DE339" i="2"/>
  <c r="DE246" i="2"/>
  <c r="DE340" i="2"/>
  <c r="DE247" i="2"/>
  <c r="DE341" i="2"/>
  <c r="DE248" i="2"/>
  <c r="DE342" i="2"/>
  <c r="DE249" i="2"/>
  <c r="DE343" i="2"/>
  <c r="DE250" i="2"/>
  <c r="DE344" i="2"/>
  <c r="DE251" i="2"/>
  <c r="DE345" i="2"/>
  <c r="DE252" i="2"/>
  <c r="DE346" i="2"/>
  <c r="DE253" i="2"/>
  <c r="DE347" i="2"/>
  <c r="DE254" i="2"/>
  <c r="DE348" i="2"/>
  <c r="DE255" i="2"/>
  <c r="DE349" i="2"/>
  <c r="DE256" i="2"/>
  <c r="DE350" i="2"/>
  <c r="DE257" i="2"/>
  <c r="DE351" i="2"/>
  <c r="DE258" i="2"/>
  <c r="DE352" i="2"/>
  <c r="DE259" i="2"/>
  <c r="DE353" i="2"/>
  <c r="DE260" i="2"/>
  <c r="DE354" i="2"/>
  <c r="DE261" i="2"/>
  <c r="DE355" i="2"/>
  <c r="DE262" i="2"/>
  <c r="DE356" i="2"/>
  <c r="DE263" i="2"/>
  <c r="DE357" i="2"/>
  <c r="DE264" i="2"/>
  <c r="DE358" i="2"/>
  <c r="DE265" i="2"/>
  <c r="DE359" i="2"/>
  <c r="DE266" i="2"/>
  <c r="DE360" i="2"/>
  <c r="DE267" i="2"/>
  <c r="DE361" i="2"/>
  <c r="DE268" i="2"/>
  <c r="DE362" i="2"/>
  <c r="DE269" i="2"/>
  <c r="DE363" i="2"/>
  <c r="DE270" i="2"/>
  <c r="DE364" i="2"/>
  <c r="DE271" i="2"/>
  <c r="DE365" i="2"/>
  <c r="DE272" i="2"/>
  <c r="DE366" i="2"/>
  <c r="DE273" i="2"/>
  <c r="DE367" i="2"/>
  <c r="DE274" i="2"/>
  <c r="DE368" i="2"/>
  <c r="DE275" i="2"/>
  <c r="DE369" i="2"/>
  <c r="DE276" i="2"/>
  <c r="DE370" i="2"/>
  <c r="DE277" i="2"/>
  <c r="DE371" i="2"/>
  <c r="DE278" i="2"/>
  <c r="DE372" i="2"/>
  <c r="DE279" i="2"/>
  <c r="DE373" i="2"/>
  <c r="DE280" i="2"/>
  <c r="DE374" i="2"/>
  <c r="DE281" i="2"/>
  <c r="DE375" i="2"/>
  <c r="DE282" i="2"/>
  <c r="DE376" i="2"/>
  <c r="DE377" i="2"/>
  <c r="CN7" i="11"/>
  <c r="CJ3" i="11"/>
  <c r="CK23" i="14"/>
  <c r="AJ304" i="2"/>
  <c r="AJ305" i="2"/>
  <c r="AJ306" i="2"/>
  <c r="AJ307" i="2"/>
  <c r="AJ308" i="2"/>
  <c r="AJ309" i="2"/>
  <c r="AJ310" i="2"/>
  <c r="AJ311" i="2"/>
  <c r="AJ312" i="2"/>
  <c r="AJ313" i="2"/>
  <c r="AJ314" i="2"/>
  <c r="AJ377" i="2"/>
  <c r="S7" i="11"/>
  <c r="BC3" i="11"/>
  <c r="BD23" i="14"/>
  <c r="CD23" i="14"/>
  <c r="CC3" i="11"/>
  <c r="CI23" i="14"/>
  <c r="CH3" i="11"/>
  <c r="AQ23" i="14"/>
  <c r="AP3" i="11"/>
  <c r="EE210" i="2"/>
  <c r="EE211" i="2"/>
  <c r="EE212" i="2"/>
  <c r="EE213" i="2"/>
  <c r="EE214" i="2"/>
  <c r="EE215" i="2"/>
  <c r="EE216" i="2"/>
  <c r="EE217" i="2"/>
  <c r="EE218" i="2"/>
  <c r="EE219" i="2"/>
  <c r="EE220" i="2"/>
  <c r="EE221" i="2"/>
  <c r="EE222" i="2"/>
  <c r="EE223" i="2"/>
  <c r="EE224" i="2"/>
  <c r="EE225" i="2"/>
  <c r="EE226" i="2"/>
  <c r="EE227" i="2"/>
  <c r="EE228" i="2"/>
  <c r="EE229" i="2"/>
  <c r="EE230" i="2"/>
  <c r="EE231" i="2"/>
  <c r="EE232" i="2"/>
  <c r="EE233" i="2"/>
  <c r="EE234" i="2"/>
  <c r="EE235" i="2"/>
  <c r="EE236" i="2"/>
  <c r="EE237" i="2"/>
  <c r="EE238" i="2"/>
  <c r="EE239" i="2"/>
  <c r="EE240" i="2"/>
  <c r="EE241" i="2"/>
  <c r="EE242" i="2"/>
  <c r="EE243" i="2"/>
  <c r="EE244" i="2"/>
  <c r="EE245" i="2"/>
  <c r="EE246" i="2"/>
  <c r="EE247" i="2"/>
  <c r="EE248" i="2"/>
  <c r="EE249" i="2"/>
  <c r="EE250" i="2"/>
  <c r="EE251" i="2"/>
  <c r="EE252" i="2"/>
  <c r="EE253" i="2"/>
  <c r="EE254" i="2"/>
  <c r="EE255" i="2"/>
  <c r="EE256" i="2"/>
  <c r="EE257" i="2"/>
  <c r="EE258" i="2"/>
  <c r="EE259" i="2"/>
  <c r="EE260" i="2"/>
  <c r="EE261" i="2"/>
  <c r="EE262" i="2"/>
  <c r="EE263" i="2"/>
  <c r="EE264" i="2"/>
  <c r="EE265" i="2"/>
  <c r="EE266" i="2"/>
  <c r="EE267" i="2"/>
  <c r="EE268" i="2"/>
  <c r="EE269" i="2"/>
  <c r="EE270" i="2"/>
  <c r="EE271" i="2"/>
  <c r="EE272" i="2"/>
  <c r="EE273" i="2"/>
  <c r="EE274" i="2"/>
  <c r="EE275" i="2"/>
  <c r="EE276" i="2"/>
  <c r="EE277" i="2"/>
  <c r="EE278" i="2"/>
  <c r="EE279" i="2"/>
  <c r="EE280" i="2"/>
  <c r="EE281" i="2"/>
  <c r="EE282" i="2"/>
  <c r="EE283" i="2"/>
  <c r="DN5" i="11"/>
  <c r="DN6" i="11"/>
  <c r="EE304" i="2"/>
  <c r="EE305" i="2"/>
  <c r="EE306" i="2"/>
  <c r="EE307" i="2"/>
  <c r="EE308" i="2"/>
  <c r="EE309" i="2"/>
  <c r="EE310" i="2"/>
  <c r="EE311" i="2"/>
  <c r="EE312" i="2"/>
  <c r="EE313" i="2"/>
  <c r="EE314" i="2"/>
  <c r="EE315" i="2"/>
  <c r="EE316" i="2"/>
  <c r="EE317" i="2"/>
  <c r="EE318" i="2"/>
  <c r="EE319" i="2"/>
  <c r="EE320" i="2"/>
  <c r="EE321" i="2"/>
  <c r="EE322" i="2"/>
  <c r="EE323" i="2"/>
  <c r="EE324" i="2"/>
  <c r="EE325" i="2"/>
  <c r="EE326" i="2"/>
  <c r="EE327" i="2"/>
  <c r="EE328" i="2"/>
  <c r="EE329" i="2"/>
  <c r="EE330" i="2"/>
  <c r="EE331" i="2"/>
  <c r="EE332" i="2"/>
  <c r="EE333" i="2"/>
  <c r="EE334" i="2"/>
  <c r="EE335" i="2"/>
  <c r="EE336" i="2"/>
  <c r="EE337" i="2"/>
  <c r="EE338" i="2"/>
  <c r="EE339" i="2"/>
  <c r="EE340" i="2"/>
  <c r="EE341" i="2"/>
  <c r="EE342" i="2"/>
  <c r="EE343" i="2"/>
  <c r="EE344" i="2"/>
  <c r="EE345" i="2"/>
  <c r="EE346" i="2"/>
  <c r="EE347" i="2"/>
  <c r="EE348" i="2"/>
  <c r="EE349" i="2"/>
  <c r="EE350" i="2"/>
  <c r="EE351" i="2"/>
  <c r="EE352" i="2"/>
  <c r="EE353" i="2"/>
  <c r="EE354" i="2"/>
  <c r="EE355" i="2"/>
  <c r="EE356" i="2"/>
  <c r="EE357" i="2"/>
  <c r="EE358" i="2"/>
  <c r="EE359" i="2"/>
  <c r="EE360" i="2"/>
  <c r="EE361" i="2"/>
  <c r="EE362" i="2"/>
  <c r="EE363" i="2"/>
  <c r="EE364" i="2"/>
  <c r="EE365" i="2"/>
  <c r="EE366" i="2"/>
  <c r="EE367" i="2"/>
  <c r="EE368" i="2"/>
  <c r="EE369" i="2"/>
  <c r="EE370" i="2"/>
  <c r="EE371" i="2"/>
  <c r="EE372" i="2"/>
  <c r="EE373" i="2"/>
  <c r="EE374" i="2"/>
  <c r="EE375" i="2"/>
  <c r="EE376" i="2"/>
  <c r="EE377" i="2"/>
  <c r="DN7" i="11"/>
  <c r="DL210" i="2"/>
  <c r="DL304" i="2"/>
  <c r="DL211" i="2"/>
  <c r="DL305" i="2"/>
  <c r="DL212" i="2"/>
  <c r="DL306" i="2"/>
  <c r="DL213" i="2"/>
  <c r="DL307" i="2"/>
  <c r="DL214" i="2"/>
  <c r="DL308" i="2"/>
  <c r="DL215" i="2"/>
  <c r="DL309" i="2"/>
  <c r="DL216" i="2"/>
  <c r="DL310" i="2"/>
  <c r="DL217" i="2"/>
  <c r="DL311" i="2"/>
  <c r="DL218" i="2"/>
  <c r="DL312" i="2"/>
  <c r="DL219" i="2"/>
  <c r="DL313" i="2"/>
  <c r="DL220" i="2"/>
  <c r="DL314" i="2"/>
  <c r="DL221" i="2"/>
  <c r="DL315" i="2"/>
  <c r="DL222" i="2"/>
  <c r="DL316" i="2"/>
  <c r="DL223" i="2"/>
  <c r="DL317" i="2"/>
  <c r="DL224" i="2"/>
  <c r="DL318" i="2"/>
  <c r="DL225" i="2"/>
  <c r="DL319" i="2"/>
  <c r="DL226" i="2"/>
  <c r="DL320" i="2"/>
  <c r="DL227" i="2"/>
  <c r="DL321" i="2"/>
  <c r="DL228" i="2"/>
  <c r="DL322" i="2"/>
  <c r="DL229" i="2"/>
  <c r="DL323" i="2"/>
  <c r="DL230" i="2"/>
  <c r="DL324" i="2"/>
  <c r="DL231" i="2"/>
  <c r="DL325" i="2"/>
  <c r="DL232" i="2"/>
  <c r="DL326" i="2"/>
  <c r="DL233" i="2"/>
  <c r="DL327" i="2"/>
  <c r="DL234" i="2"/>
  <c r="DL328" i="2"/>
  <c r="DL235" i="2"/>
  <c r="DL329" i="2"/>
  <c r="DL236" i="2"/>
  <c r="DL330" i="2"/>
  <c r="DL237" i="2"/>
  <c r="DL331" i="2"/>
  <c r="DL238" i="2"/>
  <c r="DL332" i="2"/>
  <c r="DL239" i="2"/>
  <c r="DL333" i="2"/>
  <c r="DL240" i="2"/>
  <c r="DL334" i="2"/>
  <c r="DL241" i="2"/>
  <c r="DL335" i="2"/>
  <c r="DL242" i="2"/>
  <c r="DL336" i="2"/>
  <c r="DL243" i="2"/>
  <c r="DL337" i="2"/>
  <c r="DL244" i="2"/>
  <c r="DL338" i="2"/>
  <c r="DL245" i="2"/>
  <c r="DL339" i="2"/>
  <c r="DL246" i="2"/>
  <c r="DL340" i="2"/>
  <c r="DL247" i="2"/>
  <c r="DL341" i="2"/>
  <c r="DL248" i="2"/>
  <c r="DL342" i="2"/>
  <c r="DL249" i="2"/>
  <c r="DL343" i="2"/>
  <c r="DL250" i="2"/>
  <c r="DL344" i="2"/>
  <c r="DL251" i="2"/>
  <c r="DL345" i="2"/>
  <c r="DL252" i="2"/>
  <c r="DL346" i="2"/>
  <c r="DL253" i="2"/>
  <c r="DL347" i="2"/>
  <c r="DL254" i="2"/>
  <c r="DL348" i="2"/>
  <c r="DL255" i="2"/>
  <c r="DL349" i="2"/>
  <c r="DL256" i="2"/>
  <c r="DL350" i="2"/>
  <c r="DL257" i="2"/>
  <c r="DL351" i="2"/>
  <c r="DL258" i="2"/>
  <c r="DL352" i="2"/>
  <c r="DL259" i="2"/>
  <c r="DL353" i="2"/>
  <c r="DL260" i="2"/>
  <c r="DL354" i="2"/>
  <c r="DL261" i="2"/>
  <c r="DL355" i="2"/>
  <c r="DL262" i="2"/>
  <c r="DL356" i="2"/>
  <c r="DL263" i="2"/>
  <c r="DL357" i="2"/>
  <c r="DL264" i="2"/>
  <c r="DL358" i="2"/>
  <c r="DL265" i="2"/>
  <c r="DL359" i="2"/>
  <c r="DL266" i="2"/>
  <c r="DL360" i="2"/>
  <c r="DL267" i="2"/>
  <c r="DL361" i="2"/>
  <c r="DL268" i="2"/>
  <c r="DL362" i="2"/>
  <c r="DL269" i="2"/>
  <c r="DL363" i="2"/>
  <c r="DL270" i="2"/>
  <c r="DL364" i="2"/>
  <c r="DL271" i="2"/>
  <c r="DL365" i="2"/>
  <c r="DL272" i="2"/>
  <c r="DL366" i="2"/>
  <c r="DL273" i="2"/>
  <c r="DL367" i="2"/>
  <c r="DL274" i="2"/>
  <c r="DL368" i="2"/>
  <c r="DL275" i="2"/>
  <c r="DL369" i="2"/>
  <c r="DL276" i="2"/>
  <c r="DL370" i="2"/>
  <c r="DL277" i="2"/>
  <c r="DL371" i="2"/>
  <c r="DL278" i="2"/>
  <c r="DL372" i="2"/>
  <c r="DL279" i="2"/>
  <c r="DL373" i="2"/>
  <c r="DL280" i="2"/>
  <c r="DL374" i="2"/>
  <c r="DL281" i="2"/>
  <c r="DL375" i="2"/>
  <c r="DL282" i="2"/>
  <c r="DL376" i="2"/>
  <c r="DL377" i="2"/>
  <c r="CU7" i="11"/>
  <c r="DL283" i="2"/>
  <c r="CU5" i="11"/>
  <c r="CU6" i="11"/>
  <c r="CU210" i="2"/>
  <c r="CU304" i="2"/>
  <c r="CU211" i="2"/>
  <c r="CU305" i="2"/>
  <c r="CU212" i="2"/>
  <c r="CU306" i="2"/>
  <c r="CU213" i="2"/>
  <c r="CU307" i="2"/>
  <c r="CU214" i="2"/>
  <c r="CU308" i="2"/>
  <c r="CU215" i="2"/>
  <c r="CU309" i="2"/>
  <c r="CU216" i="2"/>
  <c r="CU310" i="2"/>
  <c r="CU217" i="2"/>
  <c r="CU311" i="2"/>
  <c r="CU218" i="2"/>
  <c r="CU312" i="2"/>
  <c r="CU219" i="2"/>
  <c r="CU313" i="2"/>
  <c r="CU220" i="2"/>
  <c r="CU314" i="2"/>
  <c r="CU221" i="2"/>
  <c r="CU315" i="2"/>
  <c r="CU222" i="2"/>
  <c r="CU316" i="2"/>
  <c r="CU223" i="2"/>
  <c r="CU317" i="2"/>
  <c r="CU224" i="2"/>
  <c r="CU318" i="2"/>
  <c r="CU225" i="2"/>
  <c r="CU319" i="2"/>
  <c r="CU226" i="2"/>
  <c r="CU320" i="2"/>
  <c r="CU227" i="2"/>
  <c r="CU321" i="2"/>
  <c r="CU228" i="2"/>
  <c r="CU322" i="2"/>
  <c r="CU229" i="2"/>
  <c r="CU323" i="2"/>
  <c r="CU230" i="2"/>
  <c r="CU324" i="2"/>
  <c r="CU231" i="2"/>
  <c r="CU325" i="2"/>
  <c r="CU232" i="2"/>
  <c r="CU326" i="2"/>
  <c r="CU233" i="2"/>
  <c r="CU327" i="2"/>
  <c r="CU234" i="2"/>
  <c r="CU328" i="2"/>
  <c r="CU235" i="2"/>
  <c r="CU329" i="2"/>
  <c r="CU236" i="2"/>
  <c r="CU330" i="2"/>
  <c r="CU237" i="2"/>
  <c r="CU331" i="2"/>
  <c r="CU238" i="2"/>
  <c r="CU332" i="2"/>
  <c r="CU239" i="2"/>
  <c r="CU333" i="2"/>
  <c r="CU240" i="2"/>
  <c r="CU334" i="2"/>
  <c r="CU241" i="2"/>
  <c r="CU335" i="2"/>
  <c r="CU242" i="2"/>
  <c r="CU336" i="2"/>
  <c r="CU243" i="2"/>
  <c r="CU337" i="2"/>
  <c r="CU244" i="2"/>
  <c r="CU338" i="2"/>
  <c r="CU245" i="2"/>
  <c r="CU339" i="2"/>
  <c r="CU246" i="2"/>
  <c r="CU340" i="2"/>
  <c r="CU247" i="2"/>
  <c r="CU341" i="2"/>
  <c r="CU248" i="2"/>
  <c r="CU342" i="2"/>
  <c r="CU249" i="2"/>
  <c r="CU343" i="2"/>
  <c r="CU250" i="2"/>
  <c r="CU344" i="2"/>
  <c r="CU251" i="2"/>
  <c r="CU345" i="2"/>
  <c r="CU252" i="2"/>
  <c r="CU346" i="2"/>
  <c r="CU253" i="2"/>
  <c r="CU347" i="2"/>
  <c r="CU254" i="2"/>
  <c r="CU348" i="2"/>
  <c r="CU255" i="2"/>
  <c r="CU349" i="2"/>
  <c r="CU256" i="2"/>
  <c r="CU350" i="2"/>
  <c r="CU257" i="2"/>
  <c r="CU351" i="2"/>
  <c r="CU258" i="2"/>
  <c r="CU352" i="2"/>
  <c r="CU259" i="2"/>
  <c r="CU353" i="2"/>
  <c r="CU260" i="2"/>
  <c r="CU354" i="2"/>
  <c r="CU261" i="2"/>
  <c r="CU355" i="2"/>
  <c r="CU262" i="2"/>
  <c r="CU356" i="2"/>
  <c r="CU263" i="2"/>
  <c r="CU357" i="2"/>
  <c r="CU264" i="2"/>
  <c r="CU358" i="2"/>
  <c r="CU265" i="2"/>
  <c r="CU359" i="2"/>
  <c r="CU266" i="2"/>
  <c r="CU360" i="2"/>
  <c r="CU267" i="2"/>
  <c r="CU361" i="2"/>
  <c r="CU268" i="2"/>
  <c r="CU362" i="2"/>
  <c r="CU269" i="2"/>
  <c r="CU363" i="2"/>
  <c r="CU270" i="2"/>
  <c r="CU364" i="2"/>
  <c r="CU271" i="2"/>
  <c r="CU365" i="2"/>
  <c r="CU272" i="2"/>
  <c r="CU366" i="2"/>
  <c r="CU273" i="2"/>
  <c r="CU367" i="2"/>
  <c r="CU274" i="2"/>
  <c r="CU368" i="2"/>
  <c r="CU275" i="2"/>
  <c r="CU369" i="2"/>
  <c r="CU276" i="2"/>
  <c r="CU370" i="2"/>
  <c r="CU277" i="2"/>
  <c r="CU371" i="2"/>
  <c r="CU278" i="2"/>
  <c r="CU372" i="2"/>
  <c r="CU279" i="2"/>
  <c r="CU373" i="2"/>
  <c r="CU280" i="2"/>
  <c r="CU374" i="2"/>
  <c r="CU281" i="2"/>
  <c r="CU375" i="2"/>
  <c r="CU282" i="2"/>
  <c r="CU376" i="2"/>
  <c r="CU377" i="2"/>
  <c r="CD7" i="11"/>
  <c r="N23" i="14"/>
  <c r="M3" i="11"/>
  <c r="CN23" i="14"/>
  <c r="CM3" i="11"/>
  <c r="CP304" i="2"/>
  <c r="CP305" i="2"/>
  <c r="CP306" i="2"/>
  <c r="CP307" i="2"/>
  <c r="CP308" i="2"/>
  <c r="CP309" i="2"/>
  <c r="CP310" i="2"/>
  <c r="CP311" i="2"/>
  <c r="CP312" i="2"/>
  <c r="CP313" i="2"/>
  <c r="CP314" i="2"/>
  <c r="CP315" i="2"/>
  <c r="CP316" i="2"/>
  <c r="CP317" i="2"/>
  <c r="CP318" i="2"/>
  <c r="CP319" i="2"/>
  <c r="CP320" i="2"/>
  <c r="CP321" i="2"/>
  <c r="CP322" i="2"/>
  <c r="CP323" i="2"/>
  <c r="CP324" i="2"/>
  <c r="CP325" i="2"/>
  <c r="CP326" i="2"/>
  <c r="CP327" i="2"/>
  <c r="CP328" i="2"/>
  <c r="CP329" i="2"/>
  <c r="CP330" i="2"/>
  <c r="CP331" i="2"/>
  <c r="CP332" i="2"/>
  <c r="CP333" i="2"/>
  <c r="CP334" i="2"/>
  <c r="CP335" i="2"/>
  <c r="CP336" i="2"/>
  <c r="CP337" i="2"/>
  <c r="CP338" i="2"/>
  <c r="CP339" i="2"/>
  <c r="CP340" i="2"/>
  <c r="CP341" i="2"/>
  <c r="CP342" i="2"/>
  <c r="CP343" i="2"/>
  <c r="CP344" i="2"/>
  <c r="CP345" i="2"/>
  <c r="CP346" i="2"/>
  <c r="CP347" i="2"/>
  <c r="CP348" i="2"/>
  <c r="CP349" i="2"/>
  <c r="CP350" i="2"/>
  <c r="CP351" i="2"/>
  <c r="CP352" i="2"/>
  <c r="CP353" i="2"/>
  <c r="CP354" i="2"/>
  <c r="CP355" i="2"/>
  <c r="CP356" i="2"/>
  <c r="CP357" i="2"/>
  <c r="CP358" i="2"/>
  <c r="CP359" i="2"/>
  <c r="CP360" i="2"/>
  <c r="CP361" i="2"/>
  <c r="CP362" i="2"/>
  <c r="CP363" i="2"/>
  <c r="CP364" i="2"/>
  <c r="CP365" i="2"/>
  <c r="CP366" i="2"/>
  <c r="CP367" i="2"/>
  <c r="CP368" i="2"/>
  <c r="CP369" i="2"/>
  <c r="CP370" i="2"/>
  <c r="CP371" i="2"/>
  <c r="CP372" i="2"/>
  <c r="CP377" i="2"/>
  <c r="BY7" i="11"/>
  <c r="BY304" i="2"/>
  <c r="BY305" i="2"/>
  <c r="BY306" i="2"/>
  <c r="BY307" i="2"/>
  <c r="BY308" i="2"/>
  <c r="BY309" i="2"/>
  <c r="BY310" i="2"/>
  <c r="BY311" i="2"/>
  <c r="BY312" i="2"/>
  <c r="BY313" i="2"/>
  <c r="BY314" i="2"/>
  <c r="BY315" i="2"/>
  <c r="BY316" i="2"/>
  <c r="BY317" i="2"/>
  <c r="BY318" i="2"/>
  <c r="BY319" i="2"/>
  <c r="BY320" i="2"/>
  <c r="BY321" i="2"/>
  <c r="BY322" i="2"/>
  <c r="BY323" i="2"/>
  <c r="BY324" i="2"/>
  <c r="BY325" i="2"/>
  <c r="BY326" i="2"/>
  <c r="BY327" i="2"/>
  <c r="BY328" i="2"/>
  <c r="BY329" i="2"/>
  <c r="BY330" i="2"/>
  <c r="BY331" i="2"/>
  <c r="BY332" i="2"/>
  <c r="BY333" i="2"/>
  <c r="BY334" i="2"/>
  <c r="BY335" i="2"/>
  <c r="BY336" i="2"/>
  <c r="BY337" i="2"/>
  <c r="BY338" i="2"/>
  <c r="BY339" i="2"/>
  <c r="BY340" i="2"/>
  <c r="BY341" i="2"/>
  <c r="BY342" i="2"/>
  <c r="BY343" i="2"/>
  <c r="BY344" i="2"/>
  <c r="BY345" i="2"/>
  <c r="BY346" i="2"/>
  <c r="BY347" i="2"/>
  <c r="BY348" i="2"/>
  <c r="BY349" i="2"/>
  <c r="BY350" i="2"/>
  <c r="BY351" i="2"/>
  <c r="BY352" i="2"/>
  <c r="BY353" i="2"/>
  <c r="BY354" i="2"/>
  <c r="BY355" i="2"/>
  <c r="BY377" i="2"/>
  <c r="BH7" i="11"/>
  <c r="EC210" i="2"/>
  <c r="EC304" i="2"/>
  <c r="EC211" i="2"/>
  <c r="EC305" i="2"/>
  <c r="EC212" i="2"/>
  <c r="EC306" i="2"/>
  <c r="EC213" i="2"/>
  <c r="EC307" i="2"/>
  <c r="EC214" i="2"/>
  <c r="EC308" i="2"/>
  <c r="EC215" i="2"/>
  <c r="EC309" i="2"/>
  <c r="EC216" i="2"/>
  <c r="EC310" i="2"/>
  <c r="EC217" i="2"/>
  <c r="EC311" i="2"/>
  <c r="EC218" i="2"/>
  <c r="EC312" i="2"/>
  <c r="EC219" i="2"/>
  <c r="EC313" i="2"/>
  <c r="EC220" i="2"/>
  <c r="EC314" i="2"/>
  <c r="EC221" i="2"/>
  <c r="EC315" i="2"/>
  <c r="EC222" i="2"/>
  <c r="EC316" i="2"/>
  <c r="EC223" i="2"/>
  <c r="EC317" i="2"/>
  <c r="EC224" i="2"/>
  <c r="EC318" i="2"/>
  <c r="EC225" i="2"/>
  <c r="EC319" i="2"/>
  <c r="EC226" i="2"/>
  <c r="EC320" i="2"/>
  <c r="EC227" i="2"/>
  <c r="EC321" i="2"/>
  <c r="EC228" i="2"/>
  <c r="EC322" i="2"/>
  <c r="EC229" i="2"/>
  <c r="EC323" i="2"/>
  <c r="EC230" i="2"/>
  <c r="EC324" i="2"/>
  <c r="EC231" i="2"/>
  <c r="EC325" i="2"/>
  <c r="EC232" i="2"/>
  <c r="EC326" i="2"/>
  <c r="EC233" i="2"/>
  <c r="EC327" i="2"/>
  <c r="EC234" i="2"/>
  <c r="EC328" i="2"/>
  <c r="EC235" i="2"/>
  <c r="EC329" i="2"/>
  <c r="EC236" i="2"/>
  <c r="EC330" i="2"/>
  <c r="EC237" i="2"/>
  <c r="EC331" i="2"/>
  <c r="EC238" i="2"/>
  <c r="EC332" i="2"/>
  <c r="EC239" i="2"/>
  <c r="EC333" i="2"/>
  <c r="EC240" i="2"/>
  <c r="EC334" i="2"/>
  <c r="EC241" i="2"/>
  <c r="EC335" i="2"/>
  <c r="EC242" i="2"/>
  <c r="EC336" i="2"/>
  <c r="EC243" i="2"/>
  <c r="EC337" i="2"/>
  <c r="EC244" i="2"/>
  <c r="EC338" i="2"/>
  <c r="EC245" i="2"/>
  <c r="EC339" i="2"/>
  <c r="EC246" i="2"/>
  <c r="EC340" i="2"/>
  <c r="EC247" i="2"/>
  <c r="EC341" i="2"/>
  <c r="EC248" i="2"/>
  <c r="EC342" i="2"/>
  <c r="EC249" i="2"/>
  <c r="EC343" i="2"/>
  <c r="EC250" i="2"/>
  <c r="EC344" i="2"/>
  <c r="EC251" i="2"/>
  <c r="EC345" i="2"/>
  <c r="EC252" i="2"/>
  <c r="EC346" i="2"/>
  <c r="EC253" i="2"/>
  <c r="EC347" i="2"/>
  <c r="EC254" i="2"/>
  <c r="EC348" i="2"/>
  <c r="EC255" i="2"/>
  <c r="EC349" i="2"/>
  <c r="EC256" i="2"/>
  <c r="EC350" i="2"/>
  <c r="EC257" i="2"/>
  <c r="EC351" i="2"/>
  <c r="EC258" i="2"/>
  <c r="EC352" i="2"/>
  <c r="EC259" i="2"/>
  <c r="EC353" i="2"/>
  <c r="EC260" i="2"/>
  <c r="EC354" i="2"/>
  <c r="EC261" i="2"/>
  <c r="EC355" i="2"/>
  <c r="EC262" i="2"/>
  <c r="EC356" i="2"/>
  <c r="EC263" i="2"/>
  <c r="EC357" i="2"/>
  <c r="EC264" i="2"/>
  <c r="EC358" i="2"/>
  <c r="EC265" i="2"/>
  <c r="EC359" i="2"/>
  <c r="EC266" i="2"/>
  <c r="EC360" i="2"/>
  <c r="EC267" i="2"/>
  <c r="EC361" i="2"/>
  <c r="EC268" i="2"/>
  <c r="EC362" i="2"/>
  <c r="EC269" i="2"/>
  <c r="EC363" i="2"/>
  <c r="EC270" i="2"/>
  <c r="EC364" i="2"/>
  <c r="EC271" i="2"/>
  <c r="EC365" i="2"/>
  <c r="EC272" i="2"/>
  <c r="EC366" i="2"/>
  <c r="EC273" i="2"/>
  <c r="EC367" i="2"/>
  <c r="EC274" i="2"/>
  <c r="EC368" i="2"/>
  <c r="EC275" i="2"/>
  <c r="EC369" i="2"/>
  <c r="EC276" i="2"/>
  <c r="EC370" i="2"/>
  <c r="EC277" i="2"/>
  <c r="EC371" i="2"/>
  <c r="EC278" i="2"/>
  <c r="EC372" i="2"/>
  <c r="EC279" i="2"/>
  <c r="EC373" i="2"/>
  <c r="EC280" i="2"/>
  <c r="EC374" i="2"/>
  <c r="EC281" i="2"/>
  <c r="EC375" i="2"/>
  <c r="EC282" i="2"/>
  <c r="EC376" i="2"/>
  <c r="EC377" i="2"/>
  <c r="DL7" i="11"/>
  <c r="BR304" i="2"/>
  <c r="BR305" i="2"/>
  <c r="BR306" i="2"/>
  <c r="BR307" i="2"/>
  <c r="BR308" i="2"/>
  <c r="BR309" i="2"/>
  <c r="BR310" i="2"/>
  <c r="BR311" i="2"/>
  <c r="BR312" i="2"/>
  <c r="BR313" i="2"/>
  <c r="BR314" i="2"/>
  <c r="BR315" i="2"/>
  <c r="BR316" i="2"/>
  <c r="BR317" i="2"/>
  <c r="BR318" i="2"/>
  <c r="BR319" i="2"/>
  <c r="BR320" i="2"/>
  <c r="BR321" i="2"/>
  <c r="BR322" i="2"/>
  <c r="BR323" i="2"/>
  <c r="BR324" i="2"/>
  <c r="BR325" i="2"/>
  <c r="BR326" i="2"/>
  <c r="BR327" i="2"/>
  <c r="BR328" i="2"/>
  <c r="BR329" i="2"/>
  <c r="BR330" i="2"/>
  <c r="BR331" i="2"/>
  <c r="BR332" i="2"/>
  <c r="BR333" i="2"/>
  <c r="BR334" i="2"/>
  <c r="BR335" i="2"/>
  <c r="BR336" i="2"/>
  <c r="BR337" i="2"/>
  <c r="BR338" i="2"/>
  <c r="BR339" i="2"/>
  <c r="BR340" i="2"/>
  <c r="BR341" i="2"/>
  <c r="BR342" i="2"/>
  <c r="BR343" i="2"/>
  <c r="BR344" i="2"/>
  <c r="BR345" i="2"/>
  <c r="BR346" i="2"/>
  <c r="BR347" i="2"/>
  <c r="BR348" i="2"/>
  <c r="BR377" i="2"/>
  <c r="BA7" i="11"/>
  <c r="CC304" i="2"/>
  <c r="CC305" i="2"/>
  <c r="CC306" i="2"/>
  <c r="CC307" i="2"/>
  <c r="CC308" i="2"/>
  <c r="CC309" i="2"/>
  <c r="CC310" i="2"/>
  <c r="CC311" i="2"/>
  <c r="CC312" i="2"/>
  <c r="CC313" i="2"/>
  <c r="CC314" i="2"/>
  <c r="CC315" i="2"/>
  <c r="CC316" i="2"/>
  <c r="CC317" i="2"/>
  <c r="CC318" i="2"/>
  <c r="CC319" i="2"/>
  <c r="CC320" i="2"/>
  <c r="CC321" i="2"/>
  <c r="CC322" i="2"/>
  <c r="CC323" i="2"/>
  <c r="CC324" i="2"/>
  <c r="CC325" i="2"/>
  <c r="CC326" i="2"/>
  <c r="CC327" i="2"/>
  <c r="CC328" i="2"/>
  <c r="CC329" i="2"/>
  <c r="CC330" i="2"/>
  <c r="CC331" i="2"/>
  <c r="CC332" i="2"/>
  <c r="CC333" i="2"/>
  <c r="CC334" i="2"/>
  <c r="CC335" i="2"/>
  <c r="CC336" i="2"/>
  <c r="CC337" i="2"/>
  <c r="CC338" i="2"/>
  <c r="CC339" i="2"/>
  <c r="CC340" i="2"/>
  <c r="CC341" i="2"/>
  <c r="CC342" i="2"/>
  <c r="CC343" i="2"/>
  <c r="CC344" i="2"/>
  <c r="CC345" i="2"/>
  <c r="CC346" i="2"/>
  <c r="CC347" i="2"/>
  <c r="CC348" i="2"/>
  <c r="CC349" i="2"/>
  <c r="CC350" i="2"/>
  <c r="CC351" i="2"/>
  <c r="CC352" i="2"/>
  <c r="CC353" i="2"/>
  <c r="CC354" i="2"/>
  <c r="CC355" i="2"/>
  <c r="CC356" i="2"/>
  <c r="CC357" i="2"/>
  <c r="CC358" i="2"/>
  <c r="CC359" i="2"/>
  <c r="CC377" i="2"/>
  <c r="BL7" i="11"/>
  <c r="BF3" i="11"/>
  <c r="BG23" i="14"/>
  <c r="DF210" i="2"/>
  <c r="DF304" i="2"/>
  <c r="DF211" i="2"/>
  <c r="DF305" i="2"/>
  <c r="DF212" i="2"/>
  <c r="DF306" i="2"/>
  <c r="DF213" i="2"/>
  <c r="DF307" i="2"/>
  <c r="DF214" i="2"/>
  <c r="DF308" i="2"/>
  <c r="DF215" i="2"/>
  <c r="DF309" i="2"/>
  <c r="DF216" i="2"/>
  <c r="DF310" i="2"/>
  <c r="DF217" i="2"/>
  <c r="DF311" i="2"/>
  <c r="DF218" i="2"/>
  <c r="DF312" i="2"/>
  <c r="DF219" i="2"/>
  <c r="DF313" i="2"/>
  <c r="DF220" i="2"/>
  <c r="DF314" i="2"/>
  <c r="DF221" i="2"/>
  <c r="DF315" i="2"/>
  <c r="DF222" i="2"/>
  <c r="DF316" i="2"/>
  <c r="DF223" i="2"/>
  <c r="DF317" i="2"/>
  <c r="DF224" i="2"/>
  <c r="DF318" i="2"/>
  <c r="DF225" i="2"/>
  <c r="DF319" i="2"/>
  <c r="DF226" i="2"/>
  <c r="DF320" i="2"/>
  <c r="DF227" i="2"/>
  <c r="DF321" i="2"/>
  <c r="DF228" i="2"/>
  <c r="DF322" i="2"/>
  <c r="DF229" i="2"/>
  <c r="DF323" i="2"/>
  <c r="DF230" i="2"/>
  <c r="DF324" i="2"/>
  <c r="DF231" i="2"/>
  <c r="DF325" i="2"/>
  <c r="DF232" i="2"/>
  <c r="DF326" i="2"/>
  <c r="DF233" i="2"/>
  <c r="DF327" i="2"/>
  <c r="DF234" i="2"/>
  <c r="DF328" i="2"/>
  <c r="DF235" i="2"/>
  <c r="DF329" i="2"/>
  <c r="DF236" i="2"/>
  <c r="DF330" i="2"/>
  <c r="DF237" i="2"/>
  <c r="DF331" i="2"/>
  <c r="DF238" i="2"/>
  <c r="DF332" i="2"/>
  <c r="DF239" i="2"/>
  <c r="DF333" i="2"/>
  <c r="DF240" i="2"/>
  <c r="DF334" i="2"/>
  <c r="DF241" i="2"/>
  <c r="DF335" i="2"/>
  <c r="DF242" i="2"/>
  <c r="DF336" i="2"/>
  <c r="DF243" i="2"/>
  <c r="DF337" i="2"/>
  <c r="DF244" i="2"/>
  <c r="DF338" i="2"/>
  <c r="DF245" i="2"/>
  <c r="DF339" i="2"/>
  <c r="DF246" i="2"/>
  <c r="DF340" i="2"/>
  <c r="DF247" i="2"/>
  <c r="DF341" i="2"/>
  <c r="DF248" i="2"/>
  <c r="DF342" i="2"/>
  <c r="DF249" i="2"/>
  <c r="DF343" i="2"/>
  <c r="DF250" i="2"/>
  <c r="DF344" i="2"/>
  <c r="DF251" i="2"/>
  <c r="DF345" i="2"/>
  <c r="DF252" i="2"/>
  <c r="DF346" i="2"/>
  <c r="DF253" i="2"/>
  <c r="DF347" i="2"/>
  <c r="DF254" i="2"/>
  <c r="DF348" i="2"/>
  <c r="DF255" i="2"/>
  <c r="DF349" i="2"/>
  <c r="DF256" i="2"/>
  <c r="DF350" i="2"/>
  <c r="DF257" i="2"/>
  <c r="DF351" i="2"/>
  <c r="DF258" i="2"/>
  <c r="DF352" i="2"/>
  <c r="DF259" i="2"/>
  <c r="DF353" i="2"/>
  <c r="DF260" i="2"/>
  <c r="DF354" i="2"/>
  <c r="DF261" i="2"/>
  <c r="DF355" i="2"/>
  <c r="DF262" i="2"/>
  <c r="DF356" i="2"/>
  <c r="DF263" i="2"/>
  <c r="DF357" i="2"/>
  <c r="DF264" i="2"/>
  <c r="DF358" i="2"/>
  <c r="DF265" i="2"/>
  <c r="DF359" i="2"/>
  <c r="DF266" i="2"/>
  <c r="DF360" i="2"/>
  <c r="DF267" i="2"/>
  <c r="DF361" i="2"/>
  <c r="DF268" i="2"/>
  <c r="DF362" i="2"/>
  <c r="DF269" i="2"/>
  <c r="DF363" i="2"/>
  <c r="DF270" i="2"/>
  <c r="DF364" i="2"/>
  <c r="DF271" i="2"/>
  <c r="DF365" i="2"/>
  <c r="DF272" i="2"/>
  <c r="DF366" i="2"/>
  <c r="DF273" i="2"/>
  <c r="DF367" i="2"/>
  <c r="DF274" i="2"/>
  <c r="DF368" i="2"/>
  <c r="DF275" i="2"/>
  <c r="DF369" i="2"/>
  <c r="DF276" i="2"/>
  <c r="DF370" i="2"/>
  <c r="DF277" i="2"/>
  <c r="DF371" i="2"/>
  <c r="DF278" i="2"/>
  <c r="DF372" i="2"/>
  <c r="DF279" i="2"/>
  <c r="DF373" i="2"/>
  <c r="DF280" i="2"/>
  <c r="DF374" i="2"/>
  <c r="DF281" i="2"/>
  <c r="DF375" i="2"/>
  <c r="DF282" i="2"/>
  <c r="DF376" i="2"/>
  <c r="DF377" i="2"/>
  <c r="CO7" i="11"/>
  <c r="DQ210" i="2"/>
  <c r="DQ211" i="2"/>
  <c r="DQ212" i="2"/>
  <c r="DQ213" i="2"/>
  <c r="DQ214" i="2"/>
  <c r="DQ215" i="2"/>
  <c r="DQ216" i="2"/>
  <c r="DQ217" i="2"/>
  <c r="DQ218" i="2"/>
  <c r="DQ219" i="2"/>
  <c r="DQ220" i="2"/>
  <c r="DQ221" i="2"/>
  <c r="DQ222" i="2"/>
  <c r="DQ223" i="2"/>
  <c r="DQ224" i="2"/>
  <c r="DQ225" i="2"/>
  <c r="DQ226" i="2"/>
  <c r="DQ227" i="2"/>
  <c r="DQ228" i="2"/>
  <c r="DQ229" i="2"/>
  <c r="DQ230" i="2"/>
  <c r="DQ231" i="2"/>
  <c r="DQ232" i="2"/>
  <c r="DQ233" i="2"/>
  <c r="DQ234" i="2"/>
  <c r="DQ235" i="2"/>
  <c r="DQ236" i="2"/>
  <c r="DQ237" i="2"/>
  <c r="DQ238" i="2"/>
  <c r="DQ239" i="2"/>
  <c r="DQ240" i="2"/>
  <c r="DQ241" i="2"/>
  <c r="DQ242" i="2"/>
  <c r="DQ243" i="2"/>
  <c r="DQ244" i="2"/>
  <c r="DQ245" i="2"/>
  <c r="DQ246" i="2"/>
  <c r="DQ247" i="2"/>
  <c r="DQ248" i="2"/>
  <c r="DQ249" i="2"/>
  <c r="DQ250" i="2"/>
  <c r="DQ251" i="2"/>
  <c r="DQ252" i="2"/>
  <c r="DQ253" i="2"/>
  <c r="DQ254" i="2"/>
  <c r="DQ255" i="2"/>
  <c r="DQ256" i="2"/>
  <c r="DQ257" i="2"/>
  <c r="DQ258" i="2"/>
  <c r="DQ259" i="2"/>
  <c r="DQ260" i="2"/>
  <c r="DQ261" i="2"/>
  <c r="DQ262" i="2"/>
  <c r="DQ263" i="2"/>
  <c r="DQ264" i="2"/>
  <c r="DQ265" i="2"/>
  <c r="DQ266" i="2"/>
  <c r="DQ267" i="2"/>
  <c r="DQ268" i="2"/>
  <c r="DQ269" i="2"/>
  <c r="DQ270" i="2"/>
  <c r="DQ271" i="2"/>
  <c r="DQ272" i="2"/>
  <c r="DQ273" i="2"/>
  <c r="DQ274" i="2"/>
  <c r="DQ275" i="2"/>
  <c r="DQ276" i="2"/>
  <c r="DQ277" i="2"/>
  <c r="DQ278" i="2"/>
  <c r="DQ279" i="2"/>
  <c r="DQ280" i="2"/>
  <c r="DQ281" i="2"/>
  <c r="DQ282" i="2"/>
  <c r="DQ283" i="2"/>
  <c r="CZ5" i="11"/>
  <c r="CZ6" i="11"/>
  <c r="DQ304" i="2"/>
  <c r="DQ305" i="2"/>
  <c r="DQ306" i="2"/>
  <c r="DQ307" i="2"/>
  <c r="DQ308" i="2"/>
  <c r="DQ309" i="2"/>
  <c r="DQ310" i="2"/>
  <c r="DQ311" i="2"/>
  <c r="DQ312" i="2"/>
  <c r="DQ313" i="2"/>
  <c r="DQ314" i="2"/>
  <c r="DQ315" i="2"/>
  <c r="DQ316" i="2"/>
  <c r="DQ317" i="2"/>
  <c r="DQ318" i="2"/>
  <c r="DQ319" i="2"/>
  <c r="DQ320" i="2"/>
  <c r="DQ321" i="2"/>
  <c r="DQ322" i="2"/>
  <c r="DQ323" i="2"/>
  <c r="DQ324" i="2"/>
  <c r="DQ325" i="2"/>
  <c r="DQ326" i="2"/>
  <c r="DQ327" i="2"/>
  <c r="DQ328" i="2"/>
  <c r="DQ329" i="2"/>
  <c r="DQ330" i="2"/>
  <c r="DQ331" i="2"/>
  <c r="DQ332" i="2"/>
  <c r="DQ333" i="2"/>
  <c r="DQ334" i="2"/>
  <c r="DQ335" i="2"/>
  <c r="DQ336" i="2"/>
  <c r="DQ337" i="2"/>
  <c r="DQ338" i="2"/>
  <c r="DQ339" i="2"/>
  <c r="DQ340" i="2"/>
  <c r="DQ341" i="2"/>
  <c r="DQ342" i="2"/>
  <c r="DQ343" i="2"/>
  <c r="DQ344" i="2"/>
  <c r="DQ345" i="2"/>
  <c r="DQ346" i="2"/>
  <c r="DQ347" i="2"/>
  <c r="DQ348" i="2"/>
  <c r="DQ349" i="2"/>
  <c r="DQ350" i="2"/>
  <c r="DQ351" i="2"/>
  <c r="DQ352" i="2"/>
  <c r="DQ353" i="2"/>
  <c r="DQ354" i="2"/>
  <c r="DQ355" i="2"/>
  <c r="DQ356" i="2"/>
  <c r="DQ357" i="2"/>
  <c r="DQ358" i="2"/>
  <c r="DQ359" i="2"/>
  <c r="DQ360" i="2"/>
  <c r="DQ361" i="2"/>
  <c r="DQ362" i="2"/>
  <c r="DQ363" i="2"/>
  <c r="DQ364" i="2"/>
  <c r="DQ365" i="2"/>
  <c r="DQ366" i="2"/>
  <c r="DQ367" i="2"/>
  <c r="DQ368" i="2"/>
  <c r="DQ369" i="2"/>
  <c r="DQ370" i="2"/>
  <c r="DQ371" i="2"/>
  <c r="DQ372" i="2"/>
  <c r="DQ373" i="2"/>
  <c r="DQ374" i="2"/>
  <c r="DQ375" i="2"/>
  <c r="DQ376" i="2"/>
  <c r="DQ377" i="2"/>
  <c r="CZ7" i="11"/>
  <c r="EL210" i="2"/>
  <c r="EL211" i="2"/>
  <c r="EL212" i="2"/>
  <c r="EL213" i="2"/>
  <c r="EL214" i="2"/>
  <c r="EL215" i="2"/>
  <c r="EL216" i="2"/>
  <c r="EL217" i="2"/>
  <c r="EL218" i="2"/>
  <c r="EL219" i="2"/>
  <c r="EL220" i="2"/>
  <c r="EL221" i="2"/>
  <c r="EL222" i="2"/>
  <c r="EL223" i="2"/>
  <c r="EL224" i="2"/>
  <c r="EL225" i="2"/>
  <c r="EL226" i="2"/>
  <c r="EL227" i="2"/>
  <c r="EL228" i="2"/>
  <c r="EL229" i="2"/>
  <c r="EL230" i="2"/>
  <c r="EL231" i="2"/>
  <c r="EL232" i="2"/>
  <c r="EL233" i="2"/>
  <c r="EL234" i="2"/>
  <c r="EL235" i="2"/>
  <c r="EL236" i="2"/>
  <c r="EL237" i="2"/>
  <c r="EL238" i="2"/>
  <c r="EL239" i="2"/>
  <c r="EL240" i="2"/>
  <c r="EL241" i="2"/>
  <c r="EL242" i="2"/>
  <c r="EL243" i="2"/>
  <c r="EL244" i="2"/>
  <c r="EL245" i="2"/>
  <c r="EL246" i="2"/>
  <c r="EL247" i="2"/>
  <c r="EL248" i="2"/>
  <c r="EL249" i="2"/>
  <c r="EL250" i="2"/>
  <c r="EL251" i="2"/>
  <c r="EL252" i="2"/>
  <c r="EL253" i="2"/>
  <c r="EL254" i="2"/>
  <c r="EL255" i="2"/>
  <c r="EL256" i="2"/>
  <c r="EL257" i="2"/>
  <c r="EL258" i="2"/>
  <c r="EL259" i="2"/>
  <c r="EL260" i="2"/>
  <c r="EL261" i="2"/>
  <c r="EL262" i="2"/>
  <c r="EL263" i="2"/>
  <c r="EL264" i="2"/>
  <c r="EL265" i="2"/>
  <c r="EL266" i="2"/>
  <c r="EL267" i="2"/>
  <c r="EL268" i="2"/>
  <c r="EL269" i="2"/>
  <c r="EL270" i="2"/>
  <c r="EL271" i="2"/>
  <c r="EL272" i="2"/>
  <c r="EL273" i="2"/>
  <c r="EL274" i="2"/>
  <c r="EL275" i="2"/>
  <c r="EL276" i="2"/>
  <c r="EL277" i="2"/>
  <c r="EL278" i="2"/>
  <c r="EL279" i="2"/>
  <c r="EL280" i="2"/>
  <c r="EL281" i="2"/>
  <c r="EL282" i="2"/>
  <c r="EL283" i="2"/>
  <c r="DU5" i="11"/>
  <c r="DU6" i="11"/>
  <c r="EL304" i="2"/>
  <c r="EL305" i="2"/>
  <c r="EL306" i="2"/>
  <c r="EL307" i="2"/>
  <c r="EL308" i="2"/>
  <c r="EL309" i="2"/>
  <c r="EL310" i="2"/>
  <c r="EL311" i="2"/>
  <c r="EL312" i="2"/>
  <c r="EL313" i="2"/>
  <c r="EL314" i="2"/>
  <c r="EL315" i="2"/>
  <c r="EL316" i="2"/>
  <c r="EL317" i="2"/>
  <c r="EL318" i="2"/>
  <c r="EL319" i="2"/>
  <c r="EL320" i="2"/>
  <c r="EL321" i="2"/>
  <c r="EL322" i="2"/>
  <c r="EL323" i="2"/>
  <c r="EL324" i="2"/>
  <c r="EL325" i="2"/>
  <c r="EL326" i="2"/>
  <c r="EL327" i="2"/>
  <c r="EL328" i="2"/>
  <c r="EL329" i="2"/>
  <c r="EL330" i="2"/>
  <c r="EL331" i="2"/>
  <c r="EL332" i="2"/>
  <c r="EL333" i="2"/>
  <c r="EL334" i="2"/>
  <c r="EL335" i="2"/>
  <c r="EL336" i="2"/>
  <c r="EL337" i="2"/>
  <c r="EL338" i="2"/>
  <c r="EL339" i="2"/>
  <c r="EL340" i="2"/>
  <c r="EL341" i="2"/>
  <c r="EL342" i="2"/>
  <c r="EL343" i="2"/>
  <c r="EL344" i="2"/>
  <c r="EL345" i="2"/>
  <c r="EL346" i="2"/>
  <c r="EL347" i="2"/>
  <c r="EL348" i="2"/>
  <c r="EL349" i="2"/>
  <c r="EL350" i="2"/>
  <c r="EL351" i="2"/>
  <c r="EL352" i="2"/>
  <c r="EL353" i="2"/>
  <c r="EL354" i="2"/>
  <c r="EL355" i="2"/>
  <c r="EL356" i="2"/>
  <c r="EL357" i="2"/>
  <c r="EL358" i="2"/>
  <c r="EL359" i="2"/>
  <c r="EL360" i="2"/>
  <c r="EL361" i="2"/>
  <c r="EL362" i="2"/>
  <c r="EL363" i="2"/>
  <c r="EL364" i="2"/>
  <c r="EL365" i="2"/>
  <c r="EL366" i="2"/>
  <c r="EL367" i="2"/>
  <c r="EL368" i="2"/>
  <c r="EL369" i="2"/>
  <c r="EL370" i="2"/>
  <c r="EL371" i="2"/>
  <c r="EL372" i="2"/>
  <c r="EL373" i="2"/>
  <c r="EL374" i="2"/>
  <c r="EL375" i="2"/>
  <c r="EL376" i="2"/>
  <c r="EL377" i="2"/>
  <c r="DU7" i="11"/>
  <c r="Q23" i="14"/>
  <c r="P3" i="11"/>
  <c r="DI210" i="2"/>
  <c r="DI304" i="2"/>
  <c r="DI211" i="2"/>
  <c r="DI305" i="2"/>
  <c r="DI212" i="2"/>
  <c r="DI306" i="2"/>
  <c r="DI213" i="2"/>
  <c r="DI307" i="2"/>
  <c r="DI214" i="2"/>
  <c r="DI308" i="2"/>
  <c r="DI215" i="2"/>
  <c r="DI309" i="2"/>
  <c r="DI216" i="2"/>
  <c r="DI310" i="2"/>
  <c r="DI217" i="2"/>
  <c r="DI311" i="2"/>
  <c r="DI218" i="2"/>
  <c r="DI312" i="2"/>
  <c r="DI219" i="2"/>
  <c r="DI313" i="2"/>
  <c r="DI220" i="2"/>
  <c r="DI314" i="2"/>
  <c r="DI221" i="2"/>
  <c r="DI315" i="2"/>
  <c r="DI222" i="2"/>
  <c r="DI316" i="2"/>
  <c r="DI223" i="2"/>
  <c r="DI317" i="2"/>
  <c r="DI224" i="2"/>
  <c r="DI318" i="2"/>
  <c r="DI225" i="2"/>
  <c r="DI319" i="2"/>
  <c r="DI226" i="2"/>
  <c r="DI320" i="2"/>
  <c r="DI227" i="2"/>
  <c r="DI321" i="2"/>
  <c r="DI228" i="2"/>
  <c r="DI322" i="2"/>
  <c r="DI229" i="2"/>
  <c r="DI323" i="2"/>
  <c r="DI230" i="2"/>
  <c r="DI324" i="2"/>
  <c r="DI231" i="2"/>
  <c r="DI325" i="2"/>
  <c r="DI232" i="2"/>
  <c r="DI326" i="2"/>
  <c r="DI233" i="2"/>
  <c r="DI327" i="2"/>
  <c r="DI234" i="2"/>
  <c r="DI328" i="2"/>
  <c r="DI235" i="2"/>
  <c r="DI329" i="2"/>
  <c r="DI236" i="2"/>
  <c r="DI330" i="2"/>
  <c r="DI237" i="2"/>
  <c r="DI331" i="2"/>
  <c r="DI238" i="2"/>
  <c r="DI332" i="2"/>
  <c r="DI239" i="2"/>
  <c r="DI333" i="2"/>
  <c r="DI240" i="2"/>
  <c r="DI334" i="2"/>
  <c r="DI241" i="2"/>
  <c r="DI335" i="2"/>
  <c r="DI242" i="2"/>
  <c r="DI336" i="2"/>
  <c r="DI243" i="2"/>
  <c r="DI337" i="2"/>
  <c r="DI244" i="2"/>
  <c r="DI338" i="2"/>
  <c r="DI245" i="2"/>
  <c r="DI339" i="2"/>
  <c r="DI246" i="2"/>
  <c r="DI340" i="2"/>
  <c r="DI247" i="2"/>
  <c r="DI341" i="2"/>
  <c r="DI248" i="2"/>
  <c r="DI342" i="2"/>
  <c r="DI249" i="2"/>
  <c r="DI343" i="2"/>
  <c r="DI250" i="2"/>
  <c r="DI344" i="2"/>
  <c r="DI251" i="2"/>
  <c r="DI345" i="2"/>
  <c r="DI252" i="2"/>
  <c r="DI346" i="2"/>
  <c r="DI253" i="2"/>
  <c r="DI347" i="2"/>
  <c r="DI254" i="2"/>
  <c r="DI348" i="2"/>
  <c r="DI255" i="2"/>
  <c r="DI349" i="2"/>
  <c r="DI256" i="2"/>
  <c r="DI350" i="2"/>
  <c r="DI257" i="2"/>
  <c r="DI351" i="2"/>
  <c r="DI258" i="2"/>
  <c r="DI352" i="2"/>
  <c r="DI259" i="2"/>
  <c r="DI353" i="2"/>
  <c r="DI260" i="2"/>
  <c r="DI354" i="2"/>
  <c r="DI261" i="2"/>
  <c r="DI355" i="2"/>
  <c r="DI262" i="2"/>
  <c r="DI356" i="2"/>
  <c r="DI263" i="2"/>
  <c r="DI357" i="2"/>
  <c r="DI264" i="2"/>
  <c r="DI358" i="2"/>
  <c r="DI265" i="2"/>
  <c r="DI359" i="2"/>
  <c r="DI266" i="2"/>
  <c r="DI360" i="2"/>
  <c r="DI267" i="2"/>
  <c r="DI361" i="2"/>
  <c r="DI268" i="2"/>
  <c r="DI362" i="2"/>
  <c r="DI269" i="2"/>
  <c r="DI363" i="2"/>
  <c r="DI270" i="2"/>
  <c r="DI364" i="2"/>
  <c r="DI271" i="2"/>
  <c r="DI365" i="2"/>
  <c r="DI272" i="2"/>
  <c r="DI366" i="2"/>
  <c r="DI273" i="2"/>
  <c r="DI367" i="2"/>
  <c r="DI274" i="2"/>
  <c r="DI368" i="2"/>
  <c r="DI275" i="2"/>
  <c r="DI369" i="2"/>
  <c r="DI276" i="2"/>
  <c r="DI370" i="2"/>
  <c r="DI277" i="2"/>
  <c r="DI371" i="2"/>
  <c r="DI278" i="2"/>
  <c r="DI372" i="2"/>
  <c r="DI279" i="2"/>
  <c r="DI373" i="2"/>
  <c r="DI280" i="2"/>
  <c r="DI374" i="2"/>
  <c r="DI281" i="2"/>
  <c r="DI375" i="2"/>
  <c r="DI282" i="2"/>
  <c r="DI376" i="2"/>
  <c r="DI377" i="2"/>
  <c r="CR7" i="11"/>
  <c r="BL23" i="14"/>
  <c r="BK3" i="11"/>
  <c r="Q3" i="11"/>
  <c r="R23" i="14"/>
  <c r="AZ3" i="11"/>
  <c r="BA23" i="14"/>
  <c r="CZ210" i="2"/>
  <c r="CZ304" i="2"/>
  <c r="CZ211" i="2"/>
  <c r="CZ305" i="2"/>
  <c r="CZ212" i="2"/>
  <c r="CZ306" i="2"/>
  <c r="CZ213" i="2"/>
  <c r="CZ307" i="2"/>
  <c r="CZ214" i="2"/>
  <c r="CZ308" i="2"/>
  <c r="CZ215" i="2"/>
  <c r="CZ309" i="2"/>
  <c r="CZ216" i="2"/>
  <c r="CZ310" i="2"/>
  <c r="CZ217" i="2"/>
  <c r="CZ311" i="2"/>
  <c r="CZ218" i="2"/>
  <c r="CZ312" i="2"/>
  <c r="CZ219" i="2"/>
  <c r="CZ313" i="2"/>
  <c r="CZ220" i="2"/>
  <c r="CZ314" i="2"/>
  <c r="CZ221" i="2"/>
  <c r="CZ315" i="2"/>
  <c r="CZ222" i="2"/>
  <c r="CZ316" i="2"/>
  <c r="CZ223" i="2"/>
  <c r="CZ317" i="2"/>
  <c r="CZ224" i="2"/>
  <c r="CZ318" i="2"/>
  <c r="CZ225" i="2"/>
  <c r="CZ319" i="2"/>
  <c r="CZ226" i="2"/>
  <c r="CZ320" i="2"/>
  <c r="CZ227" i="2"/>
  <c r="CZ321" i="2"/>
  <c r="CZ228" i="2"/>
  <c r="CZ322" i="2"/>
  <c r="CZ229" i="2"/>
  <c r="CZ323" i="2"/>
  <c r="CZ230" i="2"/>
  <c r="CZ324" i="2"/>
  <c r="CZ231" i="2"/>
  <c r="CZ325" i="2"/>
  <c r="CZ232" i="2"/>
  <c r="CZ326" i="2"/>
  <c r="CZ233" i="2"/>
  <c r="CZ327" i="2"/>
  <c r="CZ234" i="2"/>
  <c r="CZ328" i="2"/>
  <c r="CZ235" i="2"/>
  <c r="CZ329" i="2"/>
  <c r="CZ236" i="2"/>
  <c r="CZ330" i="2"/>
  <c r="CZ237" i="2"/>
  <c r="CZ331" i="2"/>
  <c r="CZ238" i="2"/>
  <c r="CZ332" i="2"/>
  <c r="CZ239" i="2"/>
  <c r="CZ333" i="2"/>
  <c r="CZ240" i="2"/>
  <c r="CZ334" i="2"/>
  <c r="CZ241" i="2"/>
  <c r="CZ335" i="2"/>
  <c r="CZ242" i="2"/>
  <c r="CZ336" i="2"/>
  <c r="CZ243" i="2"/>
  <c r="CZ337" i="2"/>
  <c r="CZ244" i="2"/>
  <c r="CZ338" i="2"/>
  <c r="CZ245" i="2"/>
  <c r="CZ339" i="2"/>
  <c r="CZ246" i="2"/>
  <c r="CZ340" i="2"/>
  <c r="CZ247" i="2"/>
  <c r="CZ341" i="2"/>
  <c r="CZ248" i="2"/>
  <c r="CZ342" i="2"/>
  <c r="CZ249" i="2"/>
  <c r="CZ343" i="2"/>
  <c r="CZ250" i="2"/>
  <c r="CZ344" i="2"/>
  <c r="CZ251" i="2"/>
  <c r="CZ345" i="2"/>
  <c r="CZ252" i="2"/>
  <c r="CZ346" i="2"/>
  <c r="CZ253" i="2"/>
  <c r="CZ347" i="2"/>
  <c r="CZ254" i="2"/>
  <c r="CZ348" i="2"/>
  <c r="CZ255" i="2"/>
  <c r="CZ349" i="2"/>
  <c r="CZ256" i="2"/>
  <c r="CZ350" i="2"/>
  <c r="CZ257" i="2"/>
  <c r="CZ351" i="2"/>
  <c r="CZ258" i="2"/>
  <c r="CZ352" i="2"/>
  <c r="CZ259" i="2"/>
  <c r="CZ353" i="2"/>
  <c r="CZ260" i="2"/>
  <c r="CZ354" i="2"/>
  <c r="CZ261" i="2"/>
  <c r="CZ355" i="2"/>
  <c r="CZ262" i="2"/>
  <c r="CZ356" i="2"/>
  <c r="CZ263" i="2"/>
  <c r="CZ357" i="2"/>
  <c r="CZ264" i="2"/>
  <c r="CZ358" i="2"/>
  <c r="CZ265" i="2"/>
  <c r="CZ359" i="2"/>
  <c r="CZ266" i="2"/>
  <c r="CZ360" i="2"/>
  <c r="CZ267" i="2"/>
  <c r="CZ361" i="2"/>
  <c r="CZ268" i="2"/>
  <c r="CZ362" i="2"/>
  <c r="CZ269" i="2"/>
  <c r="CZ363" i="2"/>
  <c r="CZ270" i="2"/>
  <c r="CZ364" i="2"/>
  <c r="CZ271" i="2"/>
  <c r="CZ365" i="2"/>
  <c r="CZ272" i="2"/>
  <c r="CZ366" i="2"/>
  <c r="CZ273" i="2"/>
  <c r="CZ367" i="2"/>
  <c r="CZ274" i="2"/>
  <c r="CZ368" i="2"/>
  <c r="CZ275" i="2"/>
  <c r="CZ369" i="2"/>
  <c r="CZ276" i="2"/>
  <c r="CZ370" i="2"/>
  <c r="CZ277" i="2"/>
  <c r="CZ371" i="2"/>
  <c r="CZ278" i="2"/>
  <c r="CZ372" i="2"/>
  <c r="CZ279" i="2"/>
  <c r="CZ373" i="2"/>
  <c r="CZ280" i="2"/>
  <c r="CZ374" i="2"/>
  <c r="CZ281" i="2"/>
  <c r="CZ375" i="2"/>
  <c r="CZ282" i="2"/>
  <c r="CZ376" i="2"/>
  <c r="CZ377" i="2"/>
  <c r="CI7" i="11"/>
  <c r="CB23" i="14"/>
  <c r="CA3" i="11"/>
  <c r="K3" i="11"/>
  <c r="L23" i="14"/>
  <c r="CL23" i="14"/>
  <c r="CK3" i="11"/>
  <c r="AM23" i="14"/>
  <c r="AL3" i="11"/>
  <c r="CR304" i="2"/>
  <c r="CR305" i="2"/>
  <c r="CR306" i="2"/>
  <c r="CR307" i="2"/>
  <c r="CR308" i="2"/>
  <c r="CR309" i="2"/>
  <c r="CR310" i="2"/>
  <c r="CR311" i="2"/>
  <c r="CR312" i="2"/>
  <c r="CR313" i="2"/>
  <c r="CR314" i="2"/>
  <c r="CR315" i="2"/>
  <c r="CR316" i="2"/>
  <c r="CR317" i="2"/>
  <c r="CR318" i="2"/>
  <c r="CR319" i="2"/>
  <c r="CR320" i="2"/>
  <c r="CR321" i="2"/>
  <c r="CR322" i="2"/>
  <c r="CR323" i="2"/>
  <c r="CR324" i="2"/>
  <c r="CR325" i="2"/>
  <c r="CR326" i="2"/>
  <c r="CR327" i="2"/>
  <c r="CR328" i="2"/>
  <c r="CR329" i="2"/>
  <c r="CR330" i="2"/>
  <c r="CR331" i="2"/>
  <c r="CR332" i="2"/>
  <c r="CR333" i="2"/>
  <c r="CR334" i="2"/>
  <c r="CR335" i="2"/>
  <c r="CR336" i="2"/>
  <c r="CR337" i="2"/>
  <c r="CR338" i="2"/>
  <c r="CR339" i="2"/>
  <c r="CR340" i="2"/>
  <c r="CR341" i="2"/>
  <c r="CR342" i="2"/>
  <c r="CR343" i="2"/>
  <c r="CR344" i="2"/>
  <c r="CR345" i="2"/>
  <c r="CR346" i="2"/>
  <c r="CR347" i="2"/>
  <c r="CR348" i="2"/>
  <c r="CR349" i="2"/>
  <c r="CR350" i="2"/>
  <c r="CR351" i="2"/>
  <c r="CR352" i="2"/>
  <c r="CR353" i="2"/>
  <c r="CR354" i="2"/>
  <c r="CR355" i="2"/>
  <c r="CR356" i="2"/>
  <c r="CR357" i="2"/>
  <c r="CR358" i="2"/>
  <c r="CR359" i="2"/>
  <c r="CR360" i="2"/>
  <c r="CR361" i="2"/>
  <c r="CR362" i="2"/>
  <c r="CR363" i="2"/>
  <c r="CR364" i="2"/>
  <c r="CR365" i="2"/>
  <c r="CR366" i="2"/>
  <c r="CR367" i="2"/>
  <c r="CR368" i="2"/>
  <c r="CR369" i="2"/>
  <c r="CR370" i="2"/>
  <c r="CR371" i="2"/>
  <c r="CR372" i="2"/>
  <c r="CR373" i="2"/>
  <c r="CR374" i="2"/>
  <c r="CR377" i="2"/>
  <c r="CA7" i="11"/>
  <c r="DC210" i="2"/>
  <c r="DC304" i="2"/>
  <c r="DC211" i="2"/>
  <c r="DC305" i="2"/>
  <c r="DC212" i="2"/>
  <c r="DC306" i="2"/>
  <c r="DC213" i="2"/>
  <c r="DC307" i="2"/>
  <c r="DC214" i="2"/>
  <c r="DC308" i="2"/>
  <c r="DC215" i="2"/>
  <c r="DC309" i="2"/>
  <c r="DC216" i="2"/>
  <c r="DC310" i="2"/>
  <c r="DC217" i="2"/>
  <c r="DC311" i="2"/>
  <c r="DC218" i="2"/>
  <c r="DC312" i="2"/>
  <c r="DC219" i="2"/>
  <c r="DC313" i="2"/>
  <c r="DC220" i="2"/>
  <c r="DC314" i="2"/>
  <c r="DC221" i="2"/>
  <c r="DC315" i="2"/>
  <c r="DC222" i="2"/>
  <c r="DC316" i="2"/>
  <c r="DC223" i="2"/>
  <c r="DC317" i="2"/>
  <c r="DC224" i="2"/>
  <c r="DC318" i="2"/>
  <c r="DC225" i="2"/>
  <c r="DC319" i="2"/>
  <c r="DC226" i="2"/>
  <c r="DC320" i="2"/>
  <c r="DC227" i="2"/>
  <c r="DC321" i="2"/>
  <c r="DC228" i="2"/>
  <c r="DC322" i="2"/>
  <c r="DC229" i="2"/>
  <c r="DC323" i="2"/>
  <c r="DC230" i="2"/>
  <c r="DC324" i="2"/>
  <c r="DC231" i="2"/>
  <c r="DC325" i="2"/>
  <c r="DC232" i="2"/>
  <c r="DC326" i="2"/>
  <c r="DC233" i="2"/>
  <c r="DC327" i="2"/>
  <c r="DC234" i="2"/>
  <c r="DC328" i="2"/>
  <c r="DC235" i="2"/>
  <c r="DC329" i="2"/>
  <c r="DC236" i="2"/>
  <c r="DC330" i="2"/>
  <c r="DC237" i="2"/>
  <c r="DC331" i="2"/>
  <c r="DC238" i="2"/>
  <c r="DC332" i="2"/>
  <c r="DC239" i="2"/>
  <c r="DC333" i="2"/>
  <c r="DC240" i="2"/>
  <c r="DC334" i="2"/>
  <c r="DC241" i="2"/>
  <c r="DC335" i="2"/>
  <c r="DC242" i="2"/>
  <c r="DC336" i="2"/>
  <c r="DC243" i="2"/>
  <c r="DC337" i="2"/>
  <c r="DC244" i="2"/>
  <c r="DC338" i="2"/>
  <c r="DC245" i="2"/>
  <c r="DC339" i="2"/>
  <c r="DC246" i="2"/>
  <c r="DC340" i="2"/>
  <c r="DC247" i="2"/>
  <c r="DC341" i="2"/>
  <c r="DC248" i="2"/>
  <c r="DC342" i="2"/>
  <c r="DC249" i="2"/>
  <c r="DC343" i="2"/>
  <c r="DC250" i="2"/>
  <c r="DC344" i="2"/>
  <c r="DC251" i="2"/>
  <c r="DC345" i="2"/>
  <c r="DC252" i="2"/>
  <c r="DC346" i="2"/>
  <c r="DC253" i="2"/>
  <c r="DC347" i="2"/>
  <c r="DC254" i="2"/>
  <c r="DC348" i="2"/>
  <c r="DC255" i="2"/>
  <c r="DC349" i="2"/>
  <c r="DC256" i="2"/>
  <c r="DC350" i="2"/>
  <c r="DC257" i="2"/>
  <c r="DC351" i="2"/>
  <c r="DC258" i="2"/>
  <c r="DC352" i="2"/>
  <c r="DC259" i="2"/>
  <c r="DC353" i="2"/>
  <c r="DC260" i="2"/>
  <c r="DC354" i="2"/>
  <c r="DC261" i="2"/>
  <c r="DC355" i="2"/>
  <c r="DC262" i="2"/>
  <c r="DC356" i="2"/>
  <c r="DC263" i="2"/>
  <c r="DC357" i="2"/>
  <c r="DC264" i="2"/>
  <c r="DC358" i="2"/>
  <c r="DC265" i="2"/>
  <c r="DC359" i="2"/>
  <c r="DC266" i="2"/>
  <c r="DC360" i="2"/>
  <c r="DC267" i="2"/>
  <c r="DC361" i="2"/>
  <c r="DC268" i="2"/>
  <c r="DC362" i="2"/>
  <c r="DC269" i="2"/>
  <c r="DC363" i="2"/>
  <c r="DC270" i="2"/>
  <c r="DC364" i="2"/>
  <c r="DC271" i="2"/>
  <c r="DC365" i="2"/>
  <c r="DC272" i="2"/>
  <c r="DC366" i="2"/>
  <c r="DC273" i="2"/>
  <c r="DC367" i="2"/>
  <c r="DC274" i="2"/>
  <c r="DC368" i="2"/>
  <c r="DC275" i="2"/>
  <c r="DC369" i="2"/>
  <c r="DC276" i="2"/>
  <c r="DC370" i="2"/>
  <c r="DC277" i="2"/>
  <c r="DC371" i="2"/>
  <c r="DC278" i="2"/>
  <c r="DC372" i="2"/>
  <c r="DC279" i="2"/>
  <c r="DC373" i="2"/>
  <c r="DC280" i="2"/>
  <c r="DC374" i="2"/>
  <c r="DC281" i="2"/>
  <c r="DC375" i="2"/>
  <c r="DC282" i="2"/>
  <c r="DC376" i="2"/>
  <c r="DC377" i="2"/>
  <c r="CL7" i="11"/>
  <c r="T3" i="11"/>
  <c r="U23" i="14"/>
  <c r="BO3" i="11"/>
  <c r="BP23" i="14"/>
  <c r="EH210" i="2"/>
  <c r="EH304" i="2"/>
  <c r="EH211" i="2"/>
  <c r="EH305" i="2"/>
  <c r="EH212" i="2"/>
  <c r="EH306" i="2"/>
  <c r="EH213" i="2"/>
  <c r="EH307" i="2"/>
  <c r="EH214" i="2"/>
  <c r="EH308" i="2"/>
  <c r="EH215" i="2"/>
  <c r="EH309" i="2"/>
  <c r="EH216" i="2"/>
  <c r="EH310" i="2"/>
  <c r="EH217" i="2"/>
  <c r="EH311" i="2"/>
  <c r="EH218" i="2"/>
  <c r="EH312" i="2"/>
  <c r="EH219" i="2"/>
  <c r="EH313" i="2"/>
  <c r="EH220" i="2"/>
  <c r="EH314" i="2"/>
  <c r="EH221" i="2"/>
  <c r="EH315" i="2"/>
  <c r="EH222" i="2"/>
  <c r="EH316" i="2"/>
  <c r="EH223" i="2"/>
  <c r="EH317" i="2"/>
  <c r="EH224" i="2"/>
  <c r="EH318" i="2"/>
  <c r="EH225" i="2"/>
  <c r="EH319" i="2"/>
  <c r="EH226" i="2"/>
  <c r="EH320" i="2"/>
  <c r="EH227" i="2"/>
  <c r="EH321" i="2"/>
  <c r="EH228" i="2"/>
  <c r="EH322" i="2"/>
  <c r="EH229" i="2"/>
  <c r="EH323" i="2"/>
  <c r="EH230" i="2"/>
  <c r="EH324" i="2"/>
  <c r="EH231" i="2"/>
  <c r="EH325" i="2"/>
  <c r="EH232" i="2"/>
  <c r="EH326" i="2"/>
  <c r="EH233" i="2"/>
  <c r="EH327" i="2"/>
  <c r="EH234" i="2"/>
  <c r="EH328" i="2"/>
  <c r="EH235" i="2"/>
  <c r="EH329" i="2"/>
  <c r="EH236" i="2"/>
  <c r="EH330" i="2"/>
  <c r="EH237" i="2"/>
  <c r="EH331" i="2"/>
  <c r="EH238" i="2"/>
  <c r="EH332" i="2"/>
  <c r="EH239" i="2"/>
  <c r="EH333" i="2"/>
  <c r="EH240" i="2"/>
  <c r="EH334" i="2"/>
  <c r="EH241" i="2"/>
  <c r="EH335" i="2"/>
  <c r="EH242" i="2"/>
  <c r="EH336" i="2"/>
  <c r="EH243" i="2"/>
  <c r="EH337" i="2"/>
  <c r="EH244" i="2"/>
  <c r="EH338" i="2"/>
  <c r="EH245" i="2"/>
  <c r="EH339" i="2"/>
  <c r="EH246" i="2"/>
  <c r="EH340" i="2"/>
  <c r="EH247" i="2"/>
  <c r="EH341" i="2"/>
  <c r="EH248" i="2"/>
  <c r="EH342" i="2"/>
  <c r="EH249" i="2"/>
  <c r="EH343" i="2"/>
  <c r="EH250" i="2"/>
  <c r="EH344" i="2"/>
  <c r="EH251" i="2"/>
  <c r="EH345" i="2"/>
  <c r="EH252" i="2"/>
  <c r="EH346" i="2"/>
  <c r="EH253" i="2"/>
  <c r="EH347" i="2"/>
  <c r="EH254" i="2"/>
  <c r="EH348" i="2"/>
  <c r="EH255" i="2"/>
  <c r="EH349" i="2"/>
  <c r="EH256" i="2"/>
  <c r="EH350" i="2"/>
  <c r="EH257" i="2"/>
  <c r="EH351" i="2"/>
  <c r="EH258" i="2"/>
  <c r="EH352" i="2"/>
  <c r="EH259" i="2"/>
  <c r="EH353" i="2"/>
  <c r="EH260" i="2"/>
  <c r="EH354" i="2"/>
  <c r="EH261" i="2"/>
  <c r="EH355" i="2"/>
  <c r="EH262" i="2"/>
  <c r="EH356" i="2"/>
  <c r="EH263" i="2"/>
  <c r="EH357" i="2"/>
  <c r="EH264" i="2"/>
  <c r="EH358" i="2"/>
  <c r="EH265" i="2"/>
  <c r="EH359" i="2"/>
  <c r="EH266" i="2"/>
  <c r="EH360" i="2"/>
  <c r="EH267" i="2"/>
  <c r="EH361" i="2"/>
  <c r="EH268" i="2"/>
  <c r="EH362" i="2"/>
  <c r="EH269" i="2"/>
  <c r="EH363" i="2"/>
  <c r="EH270" i="2"/>
  <c r="EH364" i="2"/>
  <c r="EH271" i="2"/>
  <c r="EH365" i="2"/>
  <c r="EH272" i="2"/>
  <c r="EH366" i="2"/>
  <c r="EH273" i="2"/>
  <c r="EH367" i="2"/>
  <c r="EH274" i="2"/>
  <c r="EH368" i="2"/>
  <c r="EH275" i="2"/>
  <c r="EH369" i="2"/>
  <c r="EH276" i="2"/>
  <c r="EH370" i="2"/>
  <c r="EH277" i="2"/>
  <c r="EH371" i="2"/>
  <c r="EH278" i="2"/>
  <c r="EH372" i="2"/>
  <c r="EH279" i="2"/>
  <c r="EH373" i="2"/>
  <c r="EH280" i="2"/>
  <c r="EH374" i="2"/>
  <c r="EH281" i="2"/>
  <c r="EH375" i="2"/>
  <c r="EH282" i="2"/>
  <c r="EH376" i="2"/>
  <c r="EH377" i="2"/>
  <c r="DQ7" i="11"/>
  <c r="EH283" i="2"/>
  <c r="DQ5" i="11"/>
  <c r="DQ6" i="11"/>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77" i="2"/>
  <c r="BF7" i="11"/>
  <c r="CO3" i="11"/>
  <c r="CP23" i="14"/>
  <c r="BT304" i="2"/>
  <c r="BT305" i="2"/>
  <c r="BT306" i="2"/>
  <c r="BT307" i="2"/>
  <c r="BT308" i="2"/>
  <c r="BT309" i="2"/>
  <c r="BT310" i="2"/>
  <c r="BT311" i="2"/>
  <c r="BT312" i="2"/>
  <c r="BT313" i="2"/>
  <c r="BT314" i="2"/>
  <c r="BT315" i="2"/>
  <c r="BT316" i="2"/>
  <c r="BT317" i="2"/>
  <c r="BT318" i="2"/>
  <c r="BT319" i="2"/>
  <c r="BT320" i="2"/>
  <c r="BT321" i="2"/>
  <c r="BT322" i="2"/>
  <c r="BT323" i="2"/>
  <c r="BT324" i="2"/>
  <c r="BT325" i="2"/>
  <c r="BT326" i="2"/>
  <c r="BT327" i="2"/>
  <c r="BT328" i="2"/>
  <c r="BT329" i="2"/>
  <c r="BT330" i="2"/>
  <c r="BT331" i="2"/>
  <c r="BT332" i="2"/>
  <c r="BT333" i="2"/>
  <c r="BT334" i="2"/>
  <c r="BT335" i="2"/>
  <c r="BT336" i="2"/>
  <c r="BT337" i="2"/>
  <c r="BT338" i="2"/>
  <c r="BT339" i="2"/>
  <c r="BT340" i="2"/>
  <c r="BT341" i="2"/>
  <c r="BT342" i="2"/>
  <c r="BT343" i="2"/>
  <c r="BT344" i="2"/>
  <c r="BT345" i="2"/>
  <c r="BT346" i="2"/>
  <c r="BT347" i="2"/>
  <c r="BT348" i="2"/>
  <c r="BT349" i="2"/>
  <c r="BT350" i="2"/>
  <c r="BT377" i="2"/>
  <c r="BC7" i="11"/>
  <c r="AR23" i="14"/>
  <c r="AQ3" i="11"/>
  <c r="N3" i="11"/>
  <c r="O23" i="14"/>
  <c r="BL304" i="2"/>
  <c r="BL305" i="2"/>
  <c r="BL306" i="2"/>
  <c r="BL307" i="2"/>
  <c r="BL308" i="2"/>
  <c r="BL309" i="2"/>
  <c r="BL310" i="2"/>
  <c r="BL311" i="2"/>
  <c r="BL312" i="2"/>
  <c r="BL313" i="2"/>
  <c r="BL314" i="2"/>
  <c r="BL315" i="2"/>
  <c r="BL316" i="2"/>
  <c r="BL317" i="2"/>
  <c r="BL318" i="2"/>
  <c r="BL319" i="2"/>
  <c r="BL320" i="2"/>
  <c r="BL321" i="2"/>
  <c r="BL322" i="2"/>
  <c r="BL323" i="2"/>
  <c r="BL324" i="2"/>
  <c r="BL325" i="2"/>
  <c r="BL326" i="2"/>
  <c r="BL327" i="2"/>
  <c r="BL328" i="2"/>
  <c r="BL329" i="2"/>
  <c r="BL330" i="2"/>
  <c r="BL331" i="2"/>
  <c r="BL332" i="2"/>
  <c r="BL333" i="2"/>
  <c r="BL334" i="2"/>
  <c r="BL335" i="2"/>
  <c r="BL336" i="2"/>
  <c r="BL337" i="2"/>
  <c r="BL338" i="2"/>
  <c r="BL339" i="2"/>
  <c r="BL340" i="2"/>
  <c r="BL341" i="2"/>
  <c r="BL342" i="2"/>
  <c r="BL377" i="2"/>
  <c r="AU7" i="11"/>
  <c r="BS3" i="11"/>
  <c r="BT23" i="14"/>
  <c r="AN3" i="11"/>
  <c r="AO23" i="14"/>
  <c r="AJ23" i="14"/>
  <c r="AI3" i="11"/>
  <c r="BZ3" i="11"/>
  <c r="CA23" i="14"/>
  <c r="Z23" i="14"/>
  <c r="Y3" i="11"/>
  <c r="CH23" i="14"/>
  <c r="CG3" i="11"/>
  <c r="DY210" i="2"/>
  <c r="DY304" i="2"/>
  <c r="DY211" i="2"/>
  <c r="DY305" i="2"/>
  <c r="DY212" i="2"/>
  <c r="DY306" i="2"/>
  <c r="DY213" i="2"/>
  <c r="DY307" i="2"/>
  <c r="DY214" i="2"/>
  <c r="DY308" i="2"/>
  <c r="DY215" i="2"/>
  <c r="DY309" i="2"/>
  <c r="DY216" i="2"/>
  <c r="DY310" i="2"/>
  <c r="DY217" i="2"/>
  <c r="DY311" i="2"/>
  <c r="DY218" i="2"/>
  <c r="DY312" i="2"/>
  <c r="DY219" i="2"/>
  <c r="DY313" i="2"/>
  <c r="DY220" i="2"/>
  <c r="DY314" i="2"/>
  <c r="DY221" i="2"/>
  <c r="DY315" i="2"/>
  <c r="DY222" i="2"/>
  <c r="DY316" i="2"/>
  <c r="DY223" i="2"/>
  <c r="DY317" i="2"/>
  <c r="DY224" i="2"/>
  <c r="DY318" i="2"/>
  <c r="DY225" i="2"/>
  <c r="DY319" i="2"/>
  <c r="DY226" i="2"/>
  <c r="DY320" i="2"/>
  <c r="DY227" i="2"/>
  <c r="DY321" i="2"/>
  <c r="DY228" i="2"/>
  <c r="DY322" i="2"/>
  <c r="DY229" i="2"/>
  <c r="DY323" i="2"/>
  <c r="DY230" i="2"/>
  <c r="DY324" i="2"/>
  <c r="DY231" i="2"/>
  <c r="DY325" i="2"/>
  <c r="DY232" i="2"/>
  <c r="DY326" i="2"/>
  <c r="DY233" i="2"/>
  <c r="DY327" i="2"/>
  <c r="DY234" i="2"/>
  <c r="DY328" i="2"/>
  <c r="DY235" i="2"/>
  <c r="DY329" i="2"/>
  <c r="DY236" i="2"/>
  <c r="DY330" i="2"/>
  <c r="DY237" i="2"/>
  <c r="DY331" i="2"/>
  <c r="DY238" i="2"/>
  <c r="DY332" i="2"/>
  <c r="DY239" i="2"/>
  <c r="DY333" i="2"/>
  <c r="DY240" i="2"/>
  <c r="DY334" i="2"/>
  <c r="DY241" i="2"/>
  <c r="DY335" i="2"/>
  <c r="DY242" i="2"/>
  <c r="DY336" i="2"/>
  <c r="DY243" i="2"/>
  <c r="DY337" i="2"/>
  <c r="DY244" i="2"/>
  <c r="DY338" i="2"/>
  <c r="DY245" i="2"/>
  <c r="DY339" i="2"/>
  <c r="DY246" i="2"/>
  <c r="DY340" i="2"/>
  <c r="DY247" i="2"/>
  <c r="DY341" i="2"/>
  <c r="DY248" i="2"/>
  <c r="DY342" i="2"/>
  <c r="DY249" i="2"/>
  <c r="DY343" i="2"/>
  <c r="DY250" i="2"/>
  <c r="DY344" i="2"/>
  <c r="DY251" i="2"/>
  <c r="DY345" i="2"/>
  <c r="DY252" i="2"/>
  <c r="DY346" i="2"/>
  <c r="DY253" i="2"/>
  <c r="DY347" i="2"/>
  <c r="DY254" i="2"/>
  <c r="DY348" i="2"/>
  <c r="DY255" i="2"/>
  <c r="DY349" i="2"/>
  <c r="DY256" i="2"/>
  <c r="DY350" i="2"/>
  <c r="DY257" i="2"/>
  <c r="DY351" i="2"/>
  <c r="DY258" i="2"/>
  <c r="DY352" i="2"/>
  <c r="DY259" i="2"/>
  <c r="DY353" i="2"/>
  <c r="DY260" i="2"/>
  <c r="DY354" i="2"/>
  <c r="DY261" i="2"/>
  <c r="DY355" i="2"/>
  <c r="DY262" i="2"/>
  <c r="DY356" i="2"/>
  <c r="DY263" i="2"/>
  <c r="DY357" i="2"/>
  <c r="DY264" i="2"/>
  <c r="DY358" i="2"/>
  <c r="DY265" i="2"/>
  <c r="DY359" i="2"/>
  <c r="DY266" i="2"/>
  <c r="DY360" i="2"/>
  <c r="DY267" i="2"/>
  <c r="DY361" i="2"/>
  <c r="DY268" i="2"/>
  <c r="DY362" i="2"/>
  <c r="DY269" i="2"/>
  <c r="DY363" i="2"/>
  <c r="DY270" i="2"/>
  <c r="DY364" i="2"/>
  <c r="DY271" i="2"/>
  <c r="DY365" i="2"/>
  <c r="DY272" i="2"/>
  <c r="DY366" i="2"/>
  <c r="DY273" i="2"/>
  <c r="DY367" i="2"/>
  <c r="DY274" i="2"/>
  <c r="DY368" i="2"/>
  <c r="DY275" i="2"/>
  <c r="DY369" i="2"/>
  <c r="DY276" i="2"/>
  <c r="DY370" i="2"/>
  <c r="DY277" i="2"/>
  <c r="DY371" i="2"/>
  <c r="DY278" i="2"/>
  <c r="DY372" i="2"/>
  <c r="DY279" i="2"/>
  <c r="DY373" i="2"/>
  <c r="DY280" i="2"/>
  <c r="DY374" i="2"/>
  <c r="DY281" i="2"/>
  <c r="DY375" i="2"/>
  <c r="DY282" i="2"/>
  <c r="DY376" i="2"/>
  <c r="DY377" i="2"/>
  <c r="DH7" i="11"/>
  <c r="I3" i="11"/>
  <c r="J23" i="14"/>
  <c r="AD3" i="11"/>
  <c r="AE23" i="14"/>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77" i="2"/>
  <c r="AG7" i="11"/>
  <c r="EX210" i="2"/>
  <c r="EX211" i="2"/>
  <c r="EX212" i="2"/>
  <c r="EX213" i="2"/>
  <c r="EX214" i="2"/>
  <c r="EX215" i="2"/>
  <c r="EX216" i="2"/>
  <c r="EX217" i="2"/>
  <c r="EX218" i="2"/>
  <c r="EX219" i="2"/>
  <c r="EX220" i="2"/>
  <c r="EX221" i="2"/>
  <c r="EX222" i="2"/>
  <c r="EX223" i="2"/>
  <c r="EX224" i="2"/>
  <c r="EX225" i="2"/>
  <c r="EX226" i="2"/>
  <c r="EX227" i="2"/>
  <c r="EX228" i="2"/>
  <c r="EX229" i="2"/>
  <c r="EX230" i="2"/>
  <c r="EX231" i="2"/>
  <c r="EX232" i="2"/>
  <c r="EX233" i="2"/>
  <c r="EX234" i="2"/>
  <c r="EX235" i="2"/>
  <c r="EX236" i="2"/>
  <c r="EX237" i="2"/>
  <c r="EX238" i="2"/>
  <c r="EX239" i="2"/>
  <c r="EX240" i="2"/>
  <c r="EX241" i="2"/>
  <c r="EX242" i="2"/>
  <c r="EX243" i="2"/>
  <c r="EX244" i="2"/>
  <c r="EX245" i="2"/>
  <c r="EX246" i="2"/>
  <c r="EX247" i="2"/>
  <c r="EX248" i="2"/>
  <c r="EX249" i="2"/>
  <c r="EX250" i="2"/>
  <c r="EX251" i="2"/>
  <c r="EX252" i="2"/>
  <c r="EX253" i="2"/>
  <c r="EX254" i="2"/>
  <c r="EX255" i="2"/>
  <c r="EX256" i="2"/>
  <c r="EX257" i="2"/>
  <c r="EX258" i="2"/>
  <c r="EX259" i="2"/>
  <c r="EX260" i="2"/>
  <c r="EX261" i="2"/>
  <c r="EX262" i="2"/>
  <c r="EX263" i="2"/>
  <c r="EX264" i="2"/>
  <c r="EX265" i="2"/>
  <c r="EX266" i="2"/>
  <c r="EX267" i="2"/>
  <c r="EX268" i="2"/>
  <c r="EX269" i="2"/>
  <c r="EX270" i="2"/>
  <c r="EX271" i="2"/>
  <c r="EX272" i="2"/>
  <c r="EX273" i="2"/>
  <c r="EX274" i="2"/>
  <c r="EX275" i="2"/>
  <c r="EX276" i="2"/>
  <c r="EX277" i="2"/>
  <c r="EX278" i="2"/>
  <c r="EX279" i="2"/>
  <c r="EX280" i="2"/>
  <c r="EX281" i="2"/>
  <c r="EX282" i="2"/>
  <c r="EX283" i="2"/>
  <c r="EG5" i="11"/>
  <c r="EG6" i="11"/>
  <c r="EM210" i="2"/>
  <c r="EM304" i="2"/>
  <c r="EM211" i="2"/>
  <c r="EM305" i="2"/>
  <c r="EM212" i="2"/>
  <c r="EM306" i="2"/>
  <c r="EM213" i="2"/>
  <c r="EM307" i="2"/>
  <c r="EM214" i="2"/>
  <c r="EM308" i="2"/>
  <c r="EM215" i="2"/>
  <c r="EM309" i="2"/>
  <c r="EM216" i="2"/>
  <c r="EM310" i="2"/>
  <c r="EM217" i="2"/>
  <c r="EM311" i="2"/>
  <c r="EM218" i="2"/>
  <c r="EM312" i="2"/>
  <c r="EM219" i="2"/>
  <c r="EM313" i="2"/>
  <c r="EM220" i="2"/>
  <c r="EM314" i="2"/>
  <c r="EM221" i="2"/>
  <c r="EM315" i="2"/>
  <c r="EM222" i="2"/>
  <c r="EM316" i="2"/>
  <c r="EM223" i="2"/>
  <c r="EM317" i="2"/>
  <c r="EM224" i="2"/>
  <c r="EM318" i="2"/>
  <c r="EM225" i="2"/>
  <c r="EM319" i="2"/>
  <c r="EM226" i="2"/>
  <c r="EM320" i="2"/>
  <c r="EM227" i="2"/>
  <c r="EM321" i="2"/>
  <c r="EM228" i="2"/>
  <c r="EM322" i="2"/>
  <c r="EM229" i="2"/>
  <c r="EM323" i="2"/>
  <c r="EM230" i="2"/>
  <c r="EM324" i="2"/>
  <c r="EM231" i="2"/>
  <c r="EM325" i="2"/>
  <c r="EM232" i="2"/>
  <c r="EM326" i="2"/>
  <c r="EM233" i="2"/>
  <c r="EM327" i="2"/>
  <c r="EM234" i="2"/>
  <c r="EM328" i="2"/>
  <c r="EM235" i="2"/>
  <c r="EM329" i="2"/>
  <c r="EM236" i="2"/>
  <c r="EM330" i="2"/>
  <c r="EM237" i="2"/>
  <c r="EM331" i="2"/>
  <c r="EM238" i="2"/>
  <c r="EM332" i="2"/>
  <c r="EM239" i="2"/>
  <c r="EM333" i="2"/>
  <c r="EM240" i="2"/>
  <c r="EM334" i="2"/>
  <c r="EM241" i="2"/>
  <c r="EM335" i="2"/>
  <c r="EM242" i="2"/>
  <c r="EM336" i="2"/>
  <c r="EM243" i="2"/>
  <c r="EM337" i="2"/>
  <c r="EM244" i="2"/>
  <c r="EM338" i="2"/>
  <c r="EM245" i="2"/>
  <c r="EM339" i="2"/>
  <c r="EM246" i="2"/>
  <c r="EM340" i="2"/>
  <c r="EM247" i="2"/>
  <c r="EM341" i="2"/>
  <c r="EM248" i="2"/>
  <c r="EM342" i="2"/>
  <c r="EM249" i="2"/>
  <c r="EM343" i="2"/>
  <c r="EM250" i="2"/>
  <c r="EM344" i="2"/>
  <c r="EM251" i="2"/>
  <c r="EM345" i="2"/>
  <c r="EM252" i="2"/>
  <c r="EM346" i="2"/>
  <c r="EM253" i="2"/>
  <c r="EM347" i="2"/>
  <c r="EM254" i="2"/>
  <c r="EM348" i="2"/>
  <c r="EM255" i="2"/>
  <c r="EM349" i="2"/>
  <c r="EM256" i="2"/>
  <c r="EM350" i="2"/>
  <c r="EM257" i="2"/>
  <c r="EM351" i="2"/>
  <c r="EM258" i="2"/>
  <c r="EM352" i="2"/>
  <c r="EM259" i="2"/>
  <c r="EM353" i="2"/>
  <c r="EM260" i="2"/>
  <c r="EM354" i="2"/>
  <c r="EM261" i="2"/>
  <c r="EM355" i="2"/>
  <c r="EM262" i="2"/>
  <c r="EM356" i="2"/>
  <c r="EM263" i="2"/>
  <c r="EM357" i="2"/>
  <c r="EM264" i="2"/>
  <c r="EM358" i="2"/>
  <c r="EM265" i="2"/>
  <c r="EM359" i="2"/>
  <c r="EM266" i="2"/>
  <c r="EM360" i="2"/>
  <c r="EM267" i="2"/>
  <c r="EM361" i="2"/>
  <c r="EM268" i="2"/>
  <c r="EM362" i="2"/>
  <c r="EM269" i="2"/>
  <c r="EM363" i="2"/>
  <c r="EM270" i="2"/>
  <c r="EM364" i="2"/>
  <c r="EM271" i="2"/>
  <c r="EM365" i="2"/>
  <c r="EM272" i="2"/>
  <c r="EM366" i="2"/>
  <c r="EM273" i="2"/>
  <c r="EM367" i="2"/>
  <c r="EM274" i="2"/>
  <c r="EM368" i="2"/>
  <c r="EM275" i="2"/>
  <c r="EM369" i="2"/>
  <c r="EM276" i="2"/>
  <c r="EM370" i="2"/>
  <c r="EM277" i="2"/>
  <c r="EM371" i="2"/>
  <c r="EM278" i="2"/>
  <c r="EM372" i="2"/>
  <c r="EM279" i="2"/>
  <c r="EM373" i="2"/>
  <c r="EM280" i="2"/>
  <c r="EM374" i="2"/>
  <c r="EM281" i="2"/>
  <c r="EM375" i="2"/>
  <c r="EM282" i="2"/>
  <c r="EM376" i="2"/>
  <c r="EM377" i="2"/>
  <c r="DV7" i="11"/>
  <c r="EM283" i="2"/>
  <c r="DV5" i="11"/>
  <c r="DV6" i="11"/>
  <c r="AP23" i="14"/>
  <c r="AO3" i="11"/>
  <c r="EW210" i="2"/>
  <c r="EW304" i="2"/>
  <c r="EW211" i="2"/>
  <c r="EW305" i="2"/>
  <c r="EW212" i="2"/>
  <c r="EW306" i="2"/>
  <c r="EW213" i="2"/>
  <c r="EW307" i="2"/>
  <c r="EW214" i="2"/>
  <c r="EW308" i="2"/>
  <c r="EW215" i="2"/>
  <c r="EW309" i="2"/>
  <c r="EW216" i="2"/>
  <c r="EW310" i="2"/>
  <c r="EW217" i="2"/>
  <c r="EW311" i="2"/>
  <c r="EW218" i="2"/>
  <c r="EW312" i="2"/>
  <c r="EW219" i="2"/>
  <c r="EW313" i="2"/>
  <c r="EW220" i="2"/>
  <c r="EW314" i="2"/>
  <c r="EW221" i="2"/>
  <c r="EW315" i="2"/>
  <c r="EW222" i="2"/>
  <c r="EW316" i="2"/>
  <c r="EW223" i="2"/>
  <c r="EW317" i="2"/>
  <c r="EW224" i="2"/>
  <c r="EW318" i="2"/>
  <c r="EW225" i="2"/>
  <c r="EW319" i="2"/>
  <c r="EW226" i="2"/>
  <c r="EW320" i="2"/>
  <c r="EW227" i="2"/>
  <c r="EW321" i="2"/>
  <c r="EW228" i="2"/>
  <c r="EW322" i="2"/>
  <c r="EW229" i="2"/>
  <c r="EW323" i="2"/>
  <c r="EW230" i="2"/>
  <c r="EW324" i="2"/>
  <c r="EW231" i="2"/>
  <c r="EW325" i="2"/>
  <c r="EW232" i="2"/>
  <c r="EW326" i="2"/>
  <c r="EW233" i="2"/>
  <c r="EW327" i="2"/>
  <c r="EW234" i="2"/>
  <c r="EW328" i="2"/>
  <c r="EW235" i="2"/>
  <c r="EW329" i="2"/>
  <c r="EW236" i="2"/>
  <c r="EW330" i="2"/>
  <c r="EW237" i="2"/>
  <c r="EW331" i="2"/>
  <c r="EW238" i="2"/>
  <c r="EW332" i="2"/>
  <c r="EW239" i="2"/>
  <c r="EW333" i="2"/>
  <c r="EW240" i="2"/>
  <c r="EW334" i="2"/>
  <c r="EW241" i="2"/>
  <c r="EW335" i="2"/>
  <c r="EW242" i="2"/>
  <c r="EW336" i="2"/>
  <c r="EW243" i="2"/>
  <c r="EW337" i="2"/>
  <c r="EW244" i="2"/>
  <c r="EW338" i="2"/>
  <c r="EW245" i="2"/>
  <c r="EW339" i="2"/>
  <c r="EW246" i="2"/>
  <c r="EW340" i="2"/>
  <c r="EW247" i="2"/>
  <c r="EW341" i="2"/>
  <c r="EW248" i="2"/>
  <c r="EW342" i="2"/>
  <c r="EW249" i="2"/>
  <c r="EW343" i="2"/>
  <c r="EW250" i="2"/>
  <c r="EW344" i="2"/>
  <c r="EW251" i="2"/>
  <c r="EW345" i="2"/>
  <c r="EW252" i="2"/>
  <c r="EW346" i="2"/>
  <c r="EW253" i="2"/>
  <c r="EW347" i="2"/>
  <c r="EW254" i="2"/>
  <c r="EW348" i="2"/>
  <c r="EW255" i="2"/>
  <c r="EW349" i="2"/>
  <c r="EW256" i="2"/>
  <c r="EW350" i="2"/>
  <c r="EW257" i="2"/>
  <c r="EW351" i="2"/>
  <c r="EW258" i="2"/>
  <c r="EW352" i="2"/>
  <c r="EW259" i="2"/>
  <c r="EW353" i="2"/>
  <c r="EW260" i="2"/>
  <c r="EW354" i="2"/>
  <c r="EW261" i="2"/>
  <c r="EW355" i="2"/>
  <c r="EW262" i="2"/>
  <c r="EW356" i="2"/>
  <c r="EW263" i="2"/>
  <c r="EW357" i="2"/>
  <c r="EW264" i="2"/>
  <c r="EW358" i="2"/>
  <c r="EW265" i="2"/>
  <c r="EW359" i="2"/>
  <c r="EW266" i="2"/>
  <c r="EW360" i="2"/>
  <c r="EW267" i="2"/>
  <c r="EW361" i="2"/>
  <c r="EW268" i="2"/>
  <c r="EW362" i="2"/>
  <c r="EW269" i="2"/>
  <c r="EW363" i="2"/>
  <c r="EW270" i="2"/>
  <c r="EW364" i="2"/>
  <c r="EW271" i="2"/>
  <c r="EW365" i="2"/>
  <c r="EW272" i="2"/>
  <c r="EW366" i="2"/>
  <c r="EW273" i="2"/>
  <c r="EW367" i="2"/>
  <c r="EW274" i="2"/>
  <c r="EW368" i="2"/>
  <c r="EW275" i="2"/>
  <c r="EW369" i="2"/>
  <c r="EW276" i="2"/>
  <c r="EW370" i="2"/>
  <c r="EW277" i="2"/>
  <c r="EW371" i="2"/>
  <c r="EW278" i="2"/>
  <c r="EW372" i="2"/>
  <c r="EW279" i="2"/>
  <c r="EW373" i="2"/>
  <c r="EW280" i="2"/>
  <c r="EW374" i="2"/>
  <c r="EW281" i="2"/>
  <c r="EW375" i="2"/>
  <c r="EW282" i="2"/>
  <c r="EW376" i="2"/>
  <c r="EW377" i="2"/>
  <c r="EF7" i="11"/>
  <c r="AY23" i="14"/>
  <c r="AX3" i="11"/>
  <c r="AI23" i="14"/>
  <c r="AH3" i="11"/>
  <c r="BC23" i="14"/>
  <c r="BB3" i="11"/>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77" i="2"/>
  <c r="AJ7" i="11"/>
  <c r="EA210" i="2"/>
  <c r="EA211" i="2"/>
  <c r="EA212" i="2"/>
  <c r="EA213" i="2"/>
  <c r="EA214" i="2"/>
  <c r="EA215" i="2"/>
  <c r="EA216" i="2"/>
  <c r="EA217" i="2"/>
  <c r="EA218" i="2"/>
  <c r="EA219" i="2"/>
  <c r="EA220" i="2"/>
  <c r="EA221" i="2"/>
  <c r="EA222" i="2"/>
  <c r="EA223" i="2"/>
  <c r="EA224" i="2"/>
  <c r="EA225" i="2"/>
  <c r="EA226" i="2"/>
  <c r="EA227" i="2"/>
  <c r="EA228" i="2"/>
  <c r="EA229" i="2"/>
  <c r="EA230" i="2"/>
  <c r="EA231" i="2"/>
  <c r="EA232" i="2"/>
  <c r="EA233" i="2"/>
  <c r="EA234" i="2"/>
  <c r="EA235" i="2"/>
  <c r="EA236" i="2"/>
  <c r="EA237" i="2"/>
  <c r="EA238" i="2"/>
  <c r="EA239" i="2"/>
  <c r="EA240" i="2"/>
  <c r="EA241" i="2"/>
  <c r="EA242" i="2"/>
  <c r="EA243" i="2"/>
  <c r="EA244" i="2"/>
  <c r="EA245" i="2"/>
  <c r="EA246" i="2"/>
  <c r="EA247" i="2"/>
  <c r="EA248" i="2"/>
  <c r="EA249" i="2"/>
  <c r="EA250" i="2"/>
  <c r="EA251" i="2"/>
  <c r="EA252" i="2"/>
  <c r="EA253" i="2"/>
  <c r="EA254" i="2"/>
  <c r="EA255" i="2"/>
  <c r="EA256" i="2"/>
  <c r="EA257" i="2"/>
  <c r="EA258" i="2"/>
  <c r="EA259" i="2"/>
  <c r="EA260" i="2"/>
  <c r="EA261" i="2"/>
  <c r="EA262" i="2"/>
  <c r="EA263" i="2"/>
  <c r="EA264" i="2"/>
  <c r="EA265" i="2"/>
  <c r="EA266" i="2"/>
  <c r="EA267" i="2"/>
  <c r="EA268" i="2"/>
  <c r="EA269" i="2"/>
  <c r="EA270" i="2"/>
  <c r="EA271" i="2"/>
  <c r="EA272" i="2"/>
  <c r="EA273" i="2"/>
  <c r="EA274" i="2"/>
  <c r="EA275" i="2"/>
  <c r="EA276" i="2"/>
  <c r="EA277" i="2"/>
  <c r="EA278" i="2"/>
  <c r="EA279" i="2"/>
  <c r="EA280" i="2"/>
  <c r="EA281" i="2"/>
  <c r="EA282" i="2"/>
  <c r="EA283" i="2"/>
  <c r="DJ5" i="11"/>
  <c r="DJ6" i="11"/>
  <c r="AD304" i="2"/>
  <c r="AD305" i="2"/>
  <c r="AD306" i="2"/>
  <c r="AD307" i="2"/>
  <c r="AD308" i="2"/>
  <c r="AD377" i="2"/>
  <c r="M7" i="11"/>
  <c r="AL23" i="14"/>
  <c r="AK3" i="11"/>
  <c r="AX23" i="14"/>
  <c r="AW3" i="11"/>
  <c r="AF23" i="14"/>
  <c r="AE3" i="11"/>
  <c r="DZ210" i="2"/>
  <c r="DZ304" i="2"/>
  <c r="DZ211" i="2"/>
  <c r="DZ305" i="2"/>
  <c r="DZ212" i="2"/>
  <c r="DZ306" i="2"/>
  <c r="DZ213" i="2"/>
  <c r="DZ307" i="2"/>
  <c r="DZ214" i="2"/>
  <c r="DZ308" i="2"/>
  <c r="DZ215" i="2"/>
  <c r="DZ309" i="2"/>
  <c r="DZ216" i="2"/>
  <c r="DZ310" i="2"/>
  <c r="DZ217" i="2"/>
  <c r="DZ311" i="2"/>
  <c r="DZ218" i="2"/>
  <c r="DZ312" i="2"/>
  <c r="DZ219" i="2"/>
  <c r="DZ313" i="2"/>
  <c r="DZ220" i="2"/>
  <c r="DZ314" i="2"/>
  <c r="DZ221" i="2"/>
  <c r="DZ315" i="2"/>
  <c r="DZ222" i="2"/>
  <c r="DZ316" i="2"/>
  <c r="DZ223" i="2"/>
  <c r="DZ317" i="2"/>
  <c r="DZ224" i="2"/>
  <c r="DZ318" i="2"/>
  <c r="DZ225" i="2"/>
  <c r="DZ319" i="2"/>
  <c r="DZ226" i="2"/>
  <c r="DZ320" i="2"/>
  <c r="DZ227" i="2"/>
  <c r="DZ321" i="2"/>
  <c r="DZ228" i="2"/>
  <c r="DZ322" i="2"/>
  <c r="DZ229" i="2"/>
  <c r="DZ323" i="2"/>
  <c r="DZ230" i="2"/>
  <c r="DZ324" i="2"/>
  <c r="DZ231" i="2"/>
  <c r="DZ325" i="2"/>
  <c r="DZ232" i="2"/>
  <c r="DZ326" i="2"/>
  <c r="DZ233" i="2"/>
  <c r="DZ327" i="2"/>
  <c r="DZ234" i="2"/>
  <c r="DZ328" i="2"/>
  <c r="DZ235" i="2"/>
  <c r="DZ329" i="2"/>
  <c r="DZ236" i="2"/>
  <c r="DZ330" i="2"/>
  <c r="DZ237" i="2"/>
  <c r="DZ331" i="2"/>
  <c r="DZ238" i="2"/>
  <c r="DZ332" i="2"/>
  <c r="DZ239" i="2"/>
  <c r="DZ333" i="2"/>
  <c r="DZ240" i="2"/>
  <c r="DZ334" i="2"/>
  <c r="DZ241" i="2"/>
  <c r="DZ335" i="2"/>
  <c r="DZ242" i="2"/>
  <c r="DZ336" i="2"/>
  <c r="DZ243" i="2"/>
  <c r="DZ337" i="2"/>
  <c r="DZ244" i="2"/>
  <c r="DZ338" i="2"/>
  <c r="DZ245" i="2"/>
  <c r="DZ339" i="2"/>
  <c r="DZ246" i="2"/>
  <c r="DZ340" i="2"/>
  <c r="DZ247" i="2"/>
  <c r="DZ341" i="2"/>
  <c r="DZ248" i="2"/>
  <c r="DZ342" i="2"/>
  <c r="DZ249" i="2"/>
  <c r="DZ343" i="2"/>
  <c r="DZ250" i="2"/>
  <c r="DZ344" i="2"/>
  <c r="DZ251" i="2"/>
  <c r="DZ345" i="2"/>
  <c r="DZ252" i="2"/>
  <c r="DZ346" i="2"/>
  <c r="DZ253" i="2"/>
  <c r="DZ347" i="2"/>
  <c r="DZ254" i="2"/>
  <c r="DZ348" i="2"/>
  <c r="DZ255" i="2"/>
  <c r="DZ349" i="2"/>
  <c r="DZ256" i="2"/>
  <c r="DZ350" i="2"/>
  <c r="DZ257" i="2"/>
  <c r="DZ351" i="2"/>
  <c r="DZ258" i="2"/>
  <c r="DZ352" i="2"/>
  <c r="DZ259" i="2"/>
  <c r="DZ353" i="2"/>
  <c r="DZ260" i="2"/>
  <c r="DZ354" i="2"/>
  <c r="DZ261" i="2"/>
  <c r="DZ355" i="2"/>
  <c r="DZ262" i="2"/>
  <c r="DZ356" i="2"/>
  <c r="DZ263" i="2"/>
  <c r="DZ357" i="2"/>
  <c r="DZ264" i="2"/>
  <c r="DZ358" i="2"/>
  <c r="DZ265" i="2"/>
  <c r="DZ359" i="2"/>
  <c r="DZ266" i="2"/>
  <c r="DZ360" i="2"/>
  <c r="DZ267" i="2"/>
  <c r="DZ361" i="2"/>
  <c r="DZ268" i="2"/>
  <c r="DZ362" i="2"/>
  <c r="DZ269" i="2"/>
  <c r="DZ363" i="2"/>
  <c r="DZ270" i="2"/>
  <c r="DZ364" i="2"/>
  <c r="DZ271" i="2"/>
  <c r="DZ365" i="2"/>
  <c r="DZ272" i="2"/>
  <c r="DZ366" i="2"/>
  <c r="DZ273" i="2"/>
  <c r="DZ367" i="2"/>
  <c r="DZ274" i="2"/>
  <c r="DZ368" i="2"/>
  <c r="DZ275" i="2"/>
  <c r="DZ369" i="2"/>
  <c r="DZ276" i="2"/>
  <c r="DZ370" i="2"/>
  <c r="DZ277" i="2"/>
  <c r="DZ371" i="2"/>
  <c r="DZ278" i="2"/>
  <c r="DZ372" i="2"/>
  <c r="DZ279" i="2"/>
  <c r="DZ373" i="2"/>
  <c r="DZ280" i="2"/>
  <c r="DZ374" i="2"/>
  <c r="DZ281" i="2"/>
  <c r="DZ375" i="2"/>
  <c r="DZ282" i="2"/>
  <c r="DZ376" i="2"/>
  <c r="DZ377" i="2"/>
  <c r="DI7" i="11"/>
  <c r="DZ283" i="2"/>
  <c r="DI5" i="11"/>
  <c r="DI6" i="11"/>
  <c r="CI3" i="11"/>
  <c r="CJ23" i="14"/>
  <c r="CG23" i="14"/>
  <c r="CF3" i="11"/>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77" i="2"/>
  <c r="AX7" i="11"/>
  <c r="BQ23" i="14"/>
  <c r="BP3" i="11"/>
  <c r="Y23" i="14"/>
  <c r="X3" i="11"/>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77" i="2"/>
  <c r="AP7" i="11"/>
  <c r="BZ304" i="2"/>
  <c r="BZ305" i="2"/>
  <c r="BZ306" i="2"/>
  <c r="BZ307" i="2"/>
  <c r="BZ308" i="2"/>
  <c r="BZ309" i="2"/>
  <c r="BZ310" i="2"/>
  <c r="BZ311" i="2"/>
  <c r="BZ312" i="2"/>
  <c r="BZ313" i="2"/>
  <c r="BZ314" i="2"/>
  <c r="BZ315" i="2"/>
  <c r="BZ316" i="2"/>
  <c r="BZ317" i="2"/>
  <c r="BZ318" i="2"/>
  <c r="BZ319" i="2"/>
  <c r="BZ320" i="2"/>
  <c r="BZ321" i="2"/>
  <c r="BZ322" i="2"/>
  <c r="BZ323" i="2"/>
  <c r="BZ324" i="2"/>
  <c r="BZ325" i="2"/>
  <c r="BZ326" i="2"/>
  <c r="BZ327" i="2"/>
  <c r="BZ328" i="2"/>
  <c r="BZ329" i="2"/>
  <c r="BZ330" i="2"/>
  <c r="BZ331" i="2"/>
  <c r="BZ332" i="2"/>
  <c r="BZ333" i="2"/>
  <c r="BZ334" i="2"/>
  <c r="BZ335" i="2"/>
  <c r="BZ336" i="2"/>
  <c r="BZ337" i="2"/>
  <c r="BZ338" i="2"/>
  <c r="BZ339" i="2"/>
  <c r="BZ340" i="2"/>
  <c r="BZ341" i="2"/>
  <c r="BZ342" i="2"/>
  <c r="BZ343" i="2"/>
  <c r="BZ344" i="2"/>
  <c r="BZ345" i="2"/>
  <c r="BZ346" i="2"/>
  <c r="BZ347" i="2"/>
  <c r="BZ348" i="2"/>
  <c r="BZ349" i="2"/>
  <c r="BZ350" i="2"/>
  <c r="BZ351" i="2"/>
  <c r="BZ352" i="2"/>
  <c r="BZ353" i="2"/>
  <c r="BZ354" i="2"/>
  <c r="BZ355" i="2"/>
  <c r="BZ356" i="2"/>
  <c r="BZ377" i="2"/>
  <c r="BI7" i="11"/>
  <c r="AA304" i="2"/>
  <c r="AA305" i="2"/>
  <c r="AA377" i="2"/>
  <c r="J7" i="11"/>
  <c r="DH210" i="2"/>
  <c r="DH304" i="2"/>
  <c r="DH211" i="2"/>
  <c r="DH305" i="2"/>
  <c r="DH212" i="2"/>
  <c r="DH306" i="2"/>
  <c r="DH213" i="2"/>
  <c r="DH307" i="2"/>
  <c r="DH214" i="2"/>
  <c r="DH308" i="2"/>
  <c r="DH215" i="2"/>
  <c r="DH309" i="2"/>
  <c r="DH216" i="2"/>
  <c r="DH310" i="2"/>
  <c r="DH217" i="2"/>
  <c r="DH311" i="2"/>
  <c r="DH218" i="2"/>
  <c r="DH312" i="2"/>
  <c r="DH219" i="2"/>
  <c r="DH313" i="2"/>
  <c r="DH220" i="2"/>
  <c r="DH314" i="2"/>
  <c r="DH221" i="2"/>
  <c r="DH315" i="2"/>
  <c r="DH222" i="2"/>
  <c r="DH316" i="2"/>
  <c r="DH223" i="2"/>
  <c r="DH317" i="2"/>
  <c r="DH224" i="2"/>
  <c r="DH318" i="2"/>
  <c r="DH225" i="2"/>
  <c r="DH319" i="2"/>
  <c r="DH226" i="2"/>
  <c r="DH320" i="2"/>
  <c r="DH227" i="2"/>
  <c r="DH321" i="2"/>
  <c r="DH228" i="2"/>
  <c r="DH322" i="2"/>
  <c r="DH229" i="2"/>
  <c r="DH323" i="2"/>
  <c r="DH230" i="2"/>
  <c r="DH324" i="2"/>
  <c r="DH231" i="2"/>
  <c r="DH325" i="2"/>
  <c r="DH232" i="2"/>
  <c r="DH326" i="2"/>
  <c r="DH233" i="2"/>
  <c r="DH327" i="2"/>
  <c r="DH234" i="2"/>
  <c r="DH328" i="2"/>
  <c r="DH235" i="2"/>
  <c r="DH329" i="2"/>
  <c r="DH236" i="2"/>
  <c r="DH330" i="2"/>
  <c r="DH237" i="2"/>
  <c r="DH331" i="2"/>
  <c r="DH238" i="2"/>
  <c r="DH332" i="2"/>
  <c r="DH239" i="2"/>
  <c r="DH333" i="2"/>
  <c r="DH240" i="2"/>
  <c r="DH334" i="2"/>
  <c r="DH241" i="2"/>
  <c r="DH335" i="2"/>
  <c r="DH242" i="2"/>
  <c r="DH336" i="2"/>
  <c r="DH243" i="2"/>
  <c r="DH337" i="2"/>
  <c r="DH244" i="2"/>
  <c r="DH338" i="2"/>
  <c r="DH245" i="2"/>
  <c r="DH339" i="2"/>
  <c r="DH246" i="2"/>
  <c r="DH340" i="2"/>
  <c r="DH247" i="2"/>
  <c r="DH341" i="2"/>
  <c r="DH248" i="2"/>
  <c r="DH342" i="2"/>
  <c r="DH249" i="2"/>
  <c r="DH343" i="2"/>
  <c r="DH250" i="2"/>
  <c r="DH344" i="2"/>
  <c r="DH251" i="2"/>
  <c r="DH345" i="2"/>
  <c r="DH252" i="2"/>
  <c r="DH346" i="2"/>
  <c r="DH253" i="2"/>
  <c r="DH347" i="2"/>
  <c r="DH254" i="2"/>
  <c r="DH348" i="2"/>
  <c r="DH255" i="2"/>
  <c r="DH349" i="2"/>
  <c r="DH256" i="2"/>
  <c r="DH350" i="2"/>
  <c r="DH257" i="2"/>
  <c r="DH351" i="2"/>
  <c r="DH258" i="2"/>
  <c r="DH352" i="2"/>
  <c r="DH259" i="2"/>
  <c r="DH353" i="2"/>
  <c r="DH260" i="2"/>
  <c r="DH354" i="2"/>
  <c r="DH261" i="2"/>
  <c r="DH355" i="2"/>
  <c r="DH262" i="2"/>
  <c r="DH356" i="2"/>
  <c r="DH263" i="2"/>
  <c r="DH357" i="2"/>
  <c r="DH264" i="2"/>
  <c r="DH358" i="2"/>
  <c r="DH265" i="2"/>
  <c r="DH359" i="2"/>
  <c r="DH266" i="2"/>
  <c r="DH360" i="2"/>
  <c r="DH267" i="2"/>
  <c r="DH361" i="2"/>
  <c r="DH268" i="2"/>
  <c r="DH362" i="2"/>
  <c r="DH269" i="2"/>
  <c r="DH363" i="2"/>
  <c r="DH270" i="2"/>
  <c r="DH364" i="2"/>
  <c r="DH271" i="2"/>
  <c r="DH365" i="2"/>
  <c r="DH272" i="2"/>
  <c r="DH366" i="2"/>
  <c r="DH273" i="2"/>
  <c r="DH367" i="2"/>
  <c r="DH274" i="2"/>
  <c r="DH368" i="2"/>
  <c r="DH275" i="2"/>
  <c r="DH369" i="2"/>
  <c r="DH276" i="2"/>
  <c r="DH370" i="2"/>
  <c r="DH277" i="2"/>
  <c r="DH371" i="2"/>
  <c r="DH278" i="2"/>
  <c r="DH372" i="2"/>
  <c r="DH279" i="2"/>
  <c r="DH373" i="2"/>
  <c r="DH280" i="2"/>
  <c r="DH374" i="2"/>
  <c r="DH281" i="2"/>
  <c r="DH375" i="2"/>
  <c r="DH282" i="2"/>
  <c r="DH376" i="2"/>
  <c r="DH377" i="2"/>
  <c r="CQ7" i="11"/>
  <c r="BU23" i="14"/>
  <c r="BT3" i="11"/>
  <c r="BJ23" i="14"/>
  <c r="BI3" i="11"/>
  <c r="CE304" i="2"/>
  <c r="CE305" i="2"/>
  <c r="CE306" i="2"/>
  <c r="CE307" i="2"/>
  <c r="CE308" i="2"/>
  <c r="CE309" i="2"/>
  <c r="CE310" i="2"/>
  <c r="CE311" i="2"/>
  <c r="CE312" i="2"/>
  <c r="CE313" i="2"/>
  <c r="CE314" i="2"/>
  <c r="CE315" i="2"/>
  <c r="CE316" i="2"/>
  <c r="CE317" i="2"/>
  <c r="CE318" i="2"/>
  <c r="CE319" i="2"/>
  <c r="CE320" i="2"/>
  <c r="CE321" i="2"/>
  <c r="CE322" i="2"/>
  <c r="CE323" i="2"/>
  <c r="CE324" i="2"/>
  <c r="CE325" i="2"/>
  <c r="CE326" i="2"/>
  <c r="CE327" i="2"/>
  <c r="CE328" i="2"/>
  <c r="CE329" i="2"/>
  <c r="CE330" i="2"/>
  <c r="CE331" i="2"/>
  <c r="CE332" i="2"/>
  <c r="CE333" i="2"/>
  <c r="CE334" i="2"/>
  <c r="CE335" i="2"/>
  <c r="CE336" i="2"/>
  <c r="CE337" i="2"/>
  <c r="CE338" i="2"/>
  <c r="CE339" i="2"/>
  <c r="CE340" i="2"/>
  <c r="CE341" i="2"/>
  <c r="CE342" i="2"/>
  <c r="CE343" i="2"/>
  <c r="CE344" i="2"/>
  <c r="CE345" i="2"/>
  <c r="CE346" i="2"/>
  <c r="CE347" i="2"/>
  <c r="CE348" i="2"/>
  <c r="CE349" i="2"/>
  <c r="CE350" i="2"/>
  <c r="CE351" i="2"/>
  <c r="CE352" i="2"/>
  <c r="CE353" i="2"/>
  <c r="CE354" i="2"/>
  <c r="CE355" i="2"/>
  <c r="CE356" i="2"/>
  <c r="CE357" i="2"/>
  <c r="CE358" i="2"/>
  <c r="CE359" i="2"/>
  <c r="CE360" i="2"/>
  <c r="CE361" i="2"/>
  <c r="CE377" i="2"/>
  <c r="BN7" i="11"/>
  <c r="DU210" i="2"/>
  <c r="DU304" i="2"/>
  <c r="DU211" i="2"/>
  <c r="DU305" i="2"/>
  <c r="DU212" i="2"/>
  <c r="DU306" i="2"/>
  <c r="DU213" i="2"/>
  <c r="DU307" i="2"/>
  <c r="DU214" i="2"/>
  <c r="DU308" i="2"/>
  <c r="DU215" i="2"/>
  <c r="DU309" i="2"/>
  <c r="DU216" i="2"/>
  <c r="DU310" i="2"/>
  <c r="DU217" i="2"/>
  <c r="DU311" i="2"/>
  <c r="DU218" i="2"/>
  <c r="DU312" i="2"/>
  <c r="DU219" i="2"/>
  <c r="DU313" i="2"/>
  <c r="DU220" i="2"/>
  <c r="DU314" i="2"/>
  <c r="DU221" i="2"/>
  <c r="DU315" i="2"/>
  <c r="DU222" i="2"/>
  <c r="DU316" i="2"/>
  <c r="DU223" i="2"/>
  <c r="DU317" i="2"/>
  <c r="DU224" i="2"/>
  <c r="DU318" i="2"/>
  <c r="DU225" i="2"/>
  <c r="DU319" i="2"/>
  <c r="DU226" i="2"/>
  <c r="DU320" i="2"/>
  <c r="DU227" i="2"/>
  <c r="DU321" i="2"/>
  <c r="DU228" i="2"/>
  <c r="DU322" i="2"/>
  <c r="DU229" i="2"/>
  <c r="DU323" i="2"/>
  <c r="DU230" i="2"/>
  <c r="DU324" i="2"/>
  <c r="DU231" i="2"/>
  <c r="DU325" i="2"/>
  <c r="DU232" i="2"/>
  <c r="DU326" i="2"/>
  <c r="DU233" i="2"/>
  <c r="DU327" i="2"/>
  <c r="DU234" i="2"/>
  <c r="DU328" i="2"/>
  <c r="DU235" i="2"/>
  <c r="DU329" i="2"/>
  <c r="DU236" i="2"/>
  <c r="DU330" i="2"/>
  <c r="DU237" i="2"/>
  <c r="DU331" i="2"/>
  <c r="DU238" i="2"/>
  <c r="DU332" i="2"/>
  <c r="DU239" i="2"/>
  <c r="DU333" i="2"/>
  <c r="DU240" i="2"/>
  <c r="DU334" i="2"/>
  <c r="DU241" i="2"/>
  <c r="DU335" i="2"/>
  <c r="DU242" i="2"/>
  <c r="DU336" i="2"/>
  <c r="DU243" i="2"/>
  <c r="DU337" i="2"/>
  <c r="DU244" i="2"/>
  <c r="DU338" i="2"/>
  <c r="DU245" i="2"/>
  <c r="DU339" i="2"/>
  <c r="DU246" i="2"/>
  <c r="DU340" i="2"/>
  <c r="DU247" i="2"/>
  <c r="DU341" i="2"/>
  <c r="DU248" i="2"/>
  <c r="DU342" i="2"/>
  <c r="DU249" i="2"/>
  <c r="DU343" i="2"/>
  <c r="DU250" i="2"/>
  <c r="DU344" i="2"/>
  <c r="DU251" i="2"/>
  <c r="DU345" i="2"/>
  <c r="DU252" i="2"/>
  <c r="DU346" i="2"/>
  <c r="DU253" i="2"/>
  <c r="DU347" i="2"/>
  <c r="DU254" i="2"/>
  <c r="DU348" i="2"/>
  <c r="DU255" i="2"/>
  <c r="DU349" i="2"/>
  <c r="DU256" i="2"/>
  <c r="DU350" i="2"/>
  <c r="DU257" i="2"/>
  <c r="DU351" i="2"/>
  <c r="DU258" i="2"/>
  <c r="DU352" i="2"/>
  <c r="DU259" i="2"/>
  <c r="DU353" i="2"/>
  <c r="DU260" i="2"/>
  <c r="DU354" i="2"/>
  <c r="DU261" i="2"/>
  <c r="DU355" i="2"/>
  <c r="DU262" i="2"/>
  <c r="DU356" i="2"/>
  <c r="DU263" i="2"/>
  <c r="DU357" i="2"/>
  <c r="DU264" i="2"/>
  <c r="DU358" i="2"/>
  <c r="DU265" i="2"/>
  <c r="DU359" i="2"/>
  <c r="DU266" i="2"/>
  <c r="DU360" i="2"/>
  <c r="DU267" i="2"/>
  <c r="DU361" i="2"/>
  <c r="DU268" i="2"/>
  <c r="DU362" i="2"/>
  <c r="DU269" i="2"/>
  <c r="DU363" i="2"/>
  <c r="DU270" i="2"/>
  <c r="DU364" i="2"/>
  <c r="DU271" i="2"/>
  <c r="DU365" i="2"/>
  <c r="DU272" i="2"/>
  <c r="DU366" i="2"/>
  <c r="DU273" i="2"/>
  <c r="DU367" i="2"/>
  <c r="DU274" i="2"/>
  <c r="DU368" i="2"/>
  <c r="DU275" i="2"/>
  <c r="DU369" i="2"/>
  <c r="DU276" i="2"/>
  <c r="DU370" i="2"/>
  <c r="DU277" i="2"/>
  <c r="DU371" i="2"/>
  <c r="DU278" i="2"/>
  <c r="DU372" i="2"/>
  <c r="DU279" i="2"/>
  <c r="DU373" i="2"/>
  <c r="DU280" i="2"/>
  <c r="DU374" i="2"/>
  <c r="DU281" i="2"/>
  <c r="DU375" i="2"/>
  <c r="DU282" i="2"/>
  <c r="DU376" i="2"/>
  <c r="DU377" i="2"/>
  <c r="DD7" i="11"/>
  <c r="BM304" i="2"/>
  <c r="BM305" i="2"/>
  <c r="BM306" i="2"/>
  <c r="BM307" i="2"/>
  <c r="BM308" i="2"/>
  <c r="BM309" i="2"/>
  <c r="BM310" i="2"/>
  <c r="BM311" i="2"/>
  <c r="BM312" i="2"/>
  <c r="BM313" i="2"/>
  <c r="BM314" i="2"/>
  <c r="BM315" i="2"/>
  <c r="BM316" i="2"/>
  <c r="BM317" i="2"/>
  <c r="BM318" i="2"/>
  <c r="BM319" i="2"/>
  <c r="BM320" i="2"/>
  <c r="BM321" i="2"/>
  <c r="BM322" i="2"/>
  <c r="BM323" i="2"/>
  <c r="BM324" i="2"/>
  <c r="BM325" i="2"/>
  <c r="BM326" i="2"/>
  <c r="BM327" i="2"/>
  <c r="BM328" i="2"/>
  <c r="BM329" i="2"/>
  <c r="BM330" i="2"/>
  <c r="BM331" i="2"/>
  <c r="BM332" i="2"/>
  <c r="BM333" i="2"/>
  <c r="BM334" i="2"/>
  <c r="BM335" i="2"/>
  <c r="BM336" i="2"/>
  <c r="BM337" i="2"/>
  <c r="BM338" i="2"/>
  <c r="BM339" i="2"/>
  <c r="BM340" i="2"/>
  <c r="BM341" i="2"/>
  <c r="BM342" i="2"/>
  <c r="BM343" i="2"/>
  <c r="BM377" i="2"/>
  <c r="AV7" i="11"/>
  <c r="CH304" i="2"/>
  <c r="CH305" i="2"/>
  <c r="CH306" i="2"/>
  <c r="CH307" i="2"/>
  <c r="CH308" i="2"/>
  <c r="CH309" i="2"/>
  <c r="CH310" i="2"/>
  <c r="CH311" i="2"/>
  <c r="CH312" i="2"/>
  <c r="CH313" i="2"/>
  <c r="CH314" i="2"/>
  <c r="CH315" i="2"/>
  <c r="CH316" i="2"/>
  <c r="CH317" i="2"/>
  <c r="CH318" i="2"/>
  <c r="CH319" i="2"/>
  <c r="CH320" i="2"/>
  <c r="CH321" i="2"/>
  <c r="CH322" i="2"/>
  <c r="CH323" i="2"/>
  <c r="CH324" i="2"/>
  <c r="CH325" i="2"/>
  <c r="CH326" i="2"/>
  <c r="CH327" i="2"/>
  <c r="CH328" i="2"/>
  <c r="CH329" i="2"/>
  <c r="CH330" i="2"/>
  <c r="CH331" i="2"/>
  <c r="CH332" i="2"/>
  <c r="CH333" i="2"/>
  <c r="CH334" i="2"/>
  <c r="CH335" i="2"/>
  <c r="CH336" i="2"/>
  <c r="CH337" i="2"/>
  <c r="CH338" i="2"/>
  <c r="CH339" i="2"/>
  <c r="CH340" i="2"/>
  <c r="CH341" i="2"/>
  <c r="CH342" i="2"/>
  <c r="CH343" i="2"/>
  <c r="CH344" i="2"/>
  <c r="CH345" i="2"/>
  <c r="CH346" i="2"/>
  <c r="CH347" i="2"/>
  <c r="CH348" i="2"/>
  <c r="CH349" i="2"/>
  <c r="CH350" i="2"/>
  <c r="CH351" i="2"/>
  <c r="CH352" i="2"/>
  <c r="CH353" i="2"/>
  <c r="CH354" i="2"/>
  <c r="CH355" i="2"/>
  <c r="CH356" i="2"/>
  <c r="CH357" i="2"/>
  <c r="CH358" i="2"/>
  <c r="CH359" i="2"/>
  <c r="CH360" i="2"/>
  <c r="CH361" i="2"/>
  <c r="CH362" i="2"/>
  <c r="CH363" i="2"/>
  <c r="CH364" i="2"/>
  <c r="CH377" i="2"/>
  <c r="BQ7" i="11"/>
  <c r="CO23" i="14"/>
  <c r="CN3" i="11"/>
  <c r="AN23" i="14"/>
  <c r="AM3" i="11"/>
  <c r="CM23" i="14"/>
  <c r="CL3" i="11"/>
  <c r="EP210" i="2"/>
  <c r="EP211" i="2"/>
  <c r="EP212" i="2"/>
  <c r="EP213" i="2"/>
  <c r="EP214" i="2"/>
  <c r="EP215" i="2"/>
  <c r="EP216" i="2"/>
  <c r="EP217" i="2"/>
  <c r="EP218" i="2"/>
  <c r="EP219" i="2"/>
  <c r="EP220" i="2"/>
  <c r="EP221" i="2"/>
  <c r="EP222" i="2"/>
  <c r="EP223" i="2"/>
  <c r="EP224" i="2"/>
  <c r="EP225" i="2"/>
  <c r="EP226" i="2"/>
  <c r="EP227" i="2"/>
  <c r="EP228" i="2"/>
  <c r="EP229" i="2"/>
  <c r="EP230" i="2"/>
  <c r="EP231" i="2"/>
  <c r="EP232" i="2"/>
  <c r="EP233" i="2"/>
  <c r="EP234" i="2"/>
  <c r="EP235" i="2"/>
  <c r="EP236" i="2"/>
  <c r="EP237" i="2"/>
  <c r="EP238" i="2"/>
  <c r="EP239" i="2"/>
  <c r="EP240" i="2"/>
  <c r="EP241" i="2"/>
  <c r="EP242" i="2"/>
  <c r="EP243" i="2"/>
  <c r="EP244" i="2"/>
  <c r="EP245" i="2"/>
  <c r="EP246" i="2"/>
  <c r="EP247" i="2"/>
  <c r="EP248" i="2"/>
  <c r="EP249" i="2"/>
  <c r="EP250" i="2"/>
  <c r="EP251" i="2"/>
  <c r="EP252" i="2"/>
  <c r="EP253" i="2"/>
  <c r="EP254" i="2"/>
  <c r="EP255" i="2"/>
  <c r="EP256" i="2"/>
  <c r="EP257" i="2"/>
  <c r="EP258" i="2"/>
  <c r="EP259" i="2"/>
  <c r="EP260" i="2"/>
  <c r="EP261" i="2"/>
  <c r="EP262" i="2"/>
  <c r="EP263" i="2"/>
  <c r="EP264" i="2"/>
  <c r="EP265" i="2"/>
  <c r="EP266" i="2"/>
  <c r="EP267" i="2"/>
  <c r="EP268" i="2"/>
  <c r="EP269" i="2"/>
  <c r="EP270" i="2"/>
  <c r="EP271" i="2"/>
  <c r="EP272" i="2"/>
  <c r="EP273" i="2"/>
  <c r="EP274" i="2"/>
  <c r="EP275" i="2"/>
  <c r="EP276" i="2"/>
  <c r="EP277" i="2"/>
  <c r="EP278" i="2"/>
  <c r="EP279" i="2"/>
  <c r="EP280" i="2"/>
  <c r="EP281" i="2"/>
  <c r="EP282" i="2"/>
  <c r="EP283" i="2"/>
  <c r="DY5" i="11"/>
  <c r="DY6" i="11"/>
  <c r="EP304" i="2"/>
  <c r="EP305" i="2"/>
  <c r="EP306" i="2"/>
  <c r="EP307" i="2"/>
  <c r="EP308" i="2"/>
  <c r="EP309" i="2"/>
  <c r="EP310" i="2"/>
  <c r="EP311" i="2"/>
  <c r="EP312" i="2"/>
  <c r="EP313" i="2"/>
  <c r="EP314" i="2"/>
  <c r="EP315" i="2"/>
  <c r="EP316" i="2"/>
  <c r="EP317" i="2"/>
  <c r="EP318" i="2"/>
  <c r="EP319" i="2"/>
  <c r="EP320" i="2"/>
  <c r="EP321" i="2"/>
  <c r="EP322" i="2"/>
  <c r="EP323" i="2"/>
  <c r="EP324" i="2"/>
  <c r="EP325" i="2"/>
  <c r="EP326" i="2"/>
  <c r="EP327" i="2"/>
  <c r="EP328" i="2"/>
  <c r="EP329" i="2"/>
  <c r="EP330" i="2"/>
  <c r="EP331" i="2"/>
  <c r="EP332" i="2"/>
  <c r="EP333" i="2"/>
  <c r="EP334" i="2"/>
  <c r="EP335" i="2"/>
  <c r="EP336" i="2"/>
  <c r="EP337" i="2"/>
  <c r="EP338" i="2"/>
  <c r="EP339" i="2"/>
  <c r="EP340" i="2"/>
  <c r="EP341" i="2"/>
  <c r="EP342" i="2"/>
  <c r="EP343" i="2"/>
  <c r="EP344" i="2"/>
  <c r="EP345" i="2"/>
  <c r="EP346" i="2"/>
  <c r="EP347" i="2"/>
  <c r="EP348" i="2"/>
  <c r="EP349" i="2"/>
  <c r="EP350" i="2"/>
  <c r="EP351" i="2"/>
  <c r="EP352" i="2"/>
  <c r="EP353" i="2"/>
  <c r="EP354" i="2"/>
  <c r="EP355" i="2"/>
  <c r="EP356" i="2"/>
  <c r="EP357" i="2"/>
  <c r="EP358" i="2"/>
  <c r="EP359" i="2"/>
  <c r="EP360" i="2"/>
  <c r="EP361" i="2"/>
  <c r="EP362" i="2"/>
  <c r="EP363" i="2"/>
  <c r="EP364" i="2"/>
  <c r="EP365" i="2"/>
  <c r="EP366" i="2"/>
  <c r="EP367" i="2"/>
  <c r="EP368" i="2"/>
  <c r="EP369" i="2"/>
  <c r="EP370" i="2"/>
  <c r="EP371" i="2"/>
  <c r="EP372" i="2"/>
  <c r="EP373" i="2"/>
  <c r="EP374" i="2"/>
  <c r="EP375" i="2"/>
  <c r="EP376" i="2"/>
  <c r="EP377" i="2"/>
  <c r="DY7" i="11"/>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77" i="2"/>
  <c r="AW7" i="11"/>
  <c r="DT210" i="2"/>
  <c r="DT211" i="2"/>
  <c r="DT212" i="2"/>
  <c r="DT213" i="2"/>
  <c r="DT214" i="2"/>
  <c r="DT215" i="2"/>
  <c r="DT216" i="2"/>
  <c r="DT217" i="2"/>
  <c r="DT218" i="2"/>
  <c r="DT219" i="2"/>
  <c r="DT220" i="2"/>
  <c r="DT221" i="2"/>
  <c r="DT222" i="2"/>
  <c r="DT223" i="2"/>
  <c r="DT224" i="2"/>
  <c r="DT225" i="2"/>
  <c r="DT226" i="2"/>
  <c r="DT227" i="2"/>
  <c r="DT228" i="2"/>
  <c r="DT229" i="2"/>
  <c r="DT230" i="2"/>
  <c r="DT231" i="2"/>
  <c r="DT232" i="2"/>
  <c r="DT233" i="2"/>
  <c r="DT234" i="2"/>
  <c r="DT235" i="2"/>
  <c r="DT236" i="2"/>
  <c r="DT237" i="2"/>
  <c r="DT238" i="2"/>
  <c r="DT239" i="2"/>
  <c r="DT240" i="2"/>
  <c r="DT241" i="2"/>
  <c r="DT242" i="2"/>
  <c r="DT243" i="2"/>
  <c r="DT244" i="2"/>
  <c r="DT245" i="2"/>
  <c r="DT246" i="2"/>
  <c r="DT247" i="2"/>
  <c r="DT248" i="2"/>
  <c r="DT249" i="2"/>
  <c r="DT250" i="2"/>
  <c r="DT251" i="2"/>
  <c r="DT252" i="2"/>
  <c r="DT253" i="2"/>
  <c r="DT254" i="2"/>
  <c r="DT255" i="2"/>
  <c r="DT256" i="2"/>
  <c r="DT257" i="2"/>
  <c r="DT258" i="2"/>
  <c r="DT259" i="2"/>
  <c r="DT260" i="2"/>
  <c r="DT261" i="2"/>
  <c r="DT262" i="2"/>
  <c r="DT263" i="2"/>
  <c r="DT264" i="2"/>
  <c r="DT265" i="2"/>
  <c r="DT266" i="2"/>
  <c r="DT267" i="2"/>
  <c r="DT268" i="2"/>
  <c r="DT269" i="2"/>
  <c r="DT270" i="2"/>
  <c r="DT271" i="2"/>
  <c r="DT272" i="2"/>
  <c r="DT273" i="2"/>
  <c r="DT274" i="2"/>
  <c r="DT275" i="2"/>
  <c r="DT276" i="2"/>
  <c r="DT277" i="2"/>
  <c r="DT278" i="2"/>
  <c r="DT279" i="2"/>
  <c r="DT280" i="2"/>
  <c r="DT281" i="2"/>
  <c r="DT282" i="2"/>
  <c r="DT283" i="2"/>
  <c r="DC5" i="11"/>
  <c r="DC6" i="11"/>
  <c r="DT304" i="2"/>
  <c r="DT305" i="2"/>
  <c r="DT306" i="2"/>
  <c r="DT307" i="2"/>
  <c r="DT308" i="2"/>
  <c r="DT309" i="2"/>
  <c r="DT310" i="2"/>
  <c r="DT311" i="2"/>
  <c r="DT312" i="2"/>
  <c r="DT313" i="2"/>
  <c r="DT314" i="2"/>
  <c r="DT315" i="2"/>
  <c r="DT316" i="2"/>
  <c r="DT317" i="2"/>
  <c r="DT318" i="2"/>
  <c r="DT319" i="2"/>
  <c r="DT320" i="2"/>
  <c r="DT321" i="2"/>
  <c r="DT322" i="2"/>
  <c r="DT323" i="2"/>
  <c r="DT324" i="2"/>
  <c r="DT325" i="2"/>
  <c r="DT326" i="2"/>
  <c r="DT327" i="2"/>
  <c r="DT328" i="2"/>
  <c r="DT329" i="2"/>
  <c r="DT330" i="2"/>
  <c r="DT331" i="2"/>
  <c r="DT332" i="2"/>
  <c r="DT333" i="2"/>
  <c r="DT334" i="2"/>
  <c r="DT335" i="2"/>
  <c r="DT336" i="2"/>
  <c r="DT337" i="2"/>
  <c r="DT338" i="2"/>
  <c r="DT339" i="2"/>
  <c r="DT340" i="2"/>
  <c r="DT341" i="2"/>
  <c r="DT342" i="2"/>
  <c r="DT343" i="2"/>
  <c r="DT344" i="2"/>
  <c r="DT345" i="2"/>
  <c r="DT346" i="2"/>
  <c r="DT347" i="2"/>
  <c r="DT348" i="2"/>
  <c r="DT349" i="2"/>
  <c r="DT350" i="2"/>
  <c r="DT351" i="2"/>
  <c r="DT352" i="2"/>
  <c r="DT353" i="2"/>
  <c r="DT354" i="2"/>
  <c r="DT355" i="2"/>
  <c r="DT356" i="2"/>
  <c r="DT357" i="2"/>
  <c r="DT358" i="2"/>
  <c r="DT359" i="2"/>
  <c r="DT360" i="2"/>
  <c r="DT361" i="2"/>
  <c r="DT362" i="2"/>
  <c r="DT363" i="2"/>
  <c r="DT364" i="2"/>
  <c r="DT365" i="2"/>
  <c r="DT366" i="2"/>
  <c r="DT367" i="2"/>
  <c r="DT368" i="2"/>
  <c r="DT369" i="2"/>
  <c r="DT370" i="2"/>
  <c r="DT371" i="2"/>
  <c r="DT372" i="2"/>
  <c r="DT373" i="2"/>
  <c r="DT374" i="2"/>
  <c r="DT375" i="2"/>
  <c r="DT376" i="2"/>
  <c r="DT377" i="2"/>
  <c r="DC7" i="11"/>
  <c r="ED210" i="2"/>
  <c r="ED304" i="2"/>
  <c r="ED211" i="2"/>
  <c r="ED305" i="2"/>
  <c r="ED212" i="2"/>
  <c r="ED306" i="2"/>
  <c r="ED213" i="2"/>
  <c r="ED307" i="2"/>
  <c r="ED214" i="2"/>
  <c r="ED308" i="2"/>
  <c r="ED215" i="2"/>
  <c r="ED309" i="2"/>
  <c r="ED216" i="2"/>
  <c r="ED310" i="2"/>
  <c r="ED217" i="2"/>
  <c r="ED311" i="2"/>
  <c r="ED218" i="2"/>
  <c r="ED312" i="2"/>
  <c r="ED219" i="2"/>
  <c r="ED313" i="2"/>
  <c r="ED220" i="2"/>
  <c r="ED314" i="2"/>
  <c r="ED221" i="2"/>
  <c r="ED315" i="2"/>
  <c r="ED222" i="2"/>
  <c r="ED316" i="2"/>
  <c r="ED223" i="2"/>
  <c r="ED317" i="2"/>
  <c r="ED224" i="2"/>
  <c r="ED318" i="2"/>
  <c r="ED225" i="2"/>
  <c r="ED319" i="2"/>
  <c r="ED226" i="2"/>
  <c r="ED320" i="2"/>
  <c r="ED227" i="2"/>
  <c r="ED321" i="2"/>
  <c r="ED228" i="2"/>
  <c r="ED322" i="2"/>
  <c r="ED229" i="2"/>
  <c r="ED323" i="2"/>
  <c r="ED230" i="2"/>
  <c r="ED324" i="2"/>
  <c r="ED231" i="2"/>
  <c r="ED325" i="2"/>
  <c r="ED232" i="2"/>
  <c r="ED326" i="2"/>
  <c r="ED233" i="2"/>
  <c r="ED327" i="2"/>
  <c r="ED234" i="2"/>
  <c r="ED328" i="2"/>
  <c r="ED235" i="2"/>
  <c r="ED329" i="2"/>
  <c r="ED236" i="2"/>
  <c r="ED330" i="2"/>
  <c r="ED237" i="2"/>
  <c r="ED331" i="2"/>
  <c r="ED238" i="2"/>
  <c r="ED332" i="2"/>
  <c r="ED239" i="2"/>
  <c r="ED333" i="2"/>
  <c r="ED240" i="2"/>
  <c r="ED334" i="2"/>
  <c r="ED241" i="2"/>
  <c r="ED335" i="2"/>
  <c r="ED242" i="2"/>
  <c r="ED336" i="2"/>
  <c r="ED243" i="2"/>
  <c r="ED337" i="2"/>
  <c r="ED244" i="2"/>
  <c r="ED338" i="2"/>
  <c r="ED245" i="2"/>
  <c r="ED339" i="2"/>
  <c r="ED246" i="2"/>
  <c r="ED340" i="2"/>
  <c r="ED247" i="2"/>
  <c r="ED341" i="2"/>
  <c r="ED248" i="2"/>
  <c r="ED342" i="2"/>
  <c r="ED249" i="2"/>
  <c r="ED343" i="2"/>
  <c r="ED250" i="2"/>
  <c r="ED344" i="2"/>
  <c r="ED251" i="2"/>
  <c r="ED345" i="2"/>
  <c r="ED252" i="2"/>
  <c r="ED346" i="2"/>
  <c r="ED253" i="2"/>
  <c r="ED347" i="2"/>
  <c r="ED254" i="2"/>
  <c r="ED348" i="2"/>
  <c r="ED255" i="2"/>
  <c r="ED349" i="2"/>
  <c r="ED256" i="2"/>
  <c r="ED350" i="2"/>
  <c r="ED257" i="2"/>
  <c r="ED351" i="2"/>
  <c r="ED258" i="2"/>
  <c r="ED352" i="2"/>
  <c r="ED259" i="2"/>
  <c r="ED353" i="2"/>
  <c r="ED260" i="2"/>
  <c r="ED354" i="2"/>
  <c r="ED261" i="2"/>
  <c r="ED355" i="2"/>
  <c r="ED262" i="2"/>
  <c r="ED356" i="2"/>
  <c r="ED263" i="2"/>
  <c r="ED357" i="2"/>
  <c r="ED264" i="2"/>
  <c r="ED358" i="2"/>
  <c r="ED265" i="2"/>
  <c r="ED359" i="2"/>
  <c r="ED266" i="2"/>
  <c r="ED360" i="2"/>
  <c r="ED267" i="2"/>
  <c r="ED361" i="2"/>
  <c r="ED268" i="2"/>
  <c r="ED362" i="2"/>
  <c r="ED269" i="2"/>
  <c r="ED363" i="2"/>
  <c r="ED270" i="2"/>
  <c r="ED364" i="2"/>
  <c r="ED271" i="2"/>
  <c r="ED365" i="2"/>
  <c r="ED272" i="2"/>
  <c r="ED366" i="2"/>
  <c r="ED273" i="2"/>
  <c r="ED367" i="2"/>
  <c r="ED274" i="2"/>
  <c r="ED368" i="2"/>
  <c r="ED275" i="2"/>
  <c r="ED369" i="2"/>
  <c r="ED276" i="2"/>
  <c r="ED370" i="2"/>
  <c r="ED277" i="2"/>
  <c r="ED371" i="2"/>
  <c r="ED278" i="2"/>
  <c r="ED372" i="2"/>
  <c r="ED279" i="2"/>
  <c r="ED373" i="2"/>
  <c r="ED280" i="2"/>
  <c r="ED374" i="2"/>
  <c r="ED281" i="2"/>
  <c r="ED375" i="2"/>
  <c r="ED282" i="2"/>
  <c r="ED376" i="2"/>
  <c r="ED377" i="2"/>
  <c r="DM7" i="11"/>
  <c r="ED283" i="2"/>
  <c r="DM5" i="11"/>
  <c r="DM6" i="11"/>
  <c r="DA210" i="2"/>
  <c r="DA304" i="2"/>
  <c r="DA211" i="2"/>
  <c r="DA305" i="2"/>
  <c r="DA212" i="2"/>
  <c r="DA306" i="2"/>
  <c r="DA213" i="2"/>
  <c r="DA307" i="2"/>
  <c r="DA214" i="2"/>
  <c r="DA308" i="2"/>
  <c r="DA215" i="2"/>
  <c r="DA309" i="2"/>
  <c r="DA216" i="2"/>
  <c r="DA310" i="2"/>
  <c r="DA217" i="2"/>
  <c r="DA311" i="2"/>
  <c r="DA218" i="2"/>
  <c r="DA312" i="2"/>
  <c r="DA219" i="2"/>
  <c r="DA313" i="2"/>
  <c r="DA220" i="2"/>
  <c r="DA314" i="2"/>
  <c r="DA221" i="2"/>
  <c r="DA315" i="2"/>
  <c r="DA222" i="2"/>
  <c r="DA316" i="2"/>
  <c r="DA223" i="2"/>
  <c r="DA317" i="2"/>
  <c r="DA224" i="2"/>
  <c r="DA318" i="2"/>
  <c r="DA225" i="2"/>
  <c r="DA319" i="2"/>
  <c r="DA226" i="2"/>
  <c r="DA320" i="2"/>
  <c r="DA227" i="2"/>
  <c r="DA321" i="2"/>
  <c r="DA228" i="2"/>
  <c r="DA322" i="2"/>
  <c r="DA229" i="2"/>
  <c r="DA323" i="2"/>
  <c r="DA230" i="2"/>
  <c r="DA324" i="2"/>
  <c r="DA231" i="2"/>
  <c r="DA325" i="2"/>
  <c r="DA232" i="2"/>
  <c r="DA326" i="2"/>
  <c r="DA233" i="2"/>
  <c r="DA327" i="2"/>
  <c r="DA234" i="2"/>
  <c r="DA328" i="2"/>
  <c r="DA235" i="2"/>
  <c r="DA329" i="2"/>
  <c r="DA236" i="2"/>
  <c r="DA330" i="2"/>
  <c r="DA237" i="2"/>
  <c r="DA331" i="2"/>
  <c r="DA238" i="2"/>
  <c r="DA332" i="2"/>
  <c r="DA239" i="2"/>
  <c r="DA333" i="2"/>
  <c r="DA240" i="2"/>
  <c r="DA334" i="2"/>
  <c r="DA241" i="2"/>
  <c r="DA335" i="2"/>
  <c r="DA242" i="2"/>
  <c r="DA336" i="2"/>
  <c r="DA243" i="2"/>
  <c r="DA337" i="2"/>
  <c r="DA244" i="2"/>
  <c r="DA338" i="2"/>
  <c r="DA245" i="2"/>
  <c r="DA339" i="2"/>
  <c r="DA246" i="2"/>
  <c r="DA340" i="2"/>
  <c r="DA247" i="2"/>
  <c r="DA341" i="2"/>
  <c r="DA248" i="2"/>
  <c r="DA342" i="2"/>
  <c r="DA249" i="2"/>
  <c r="DA343" i="2"/>
  <c r="DA250" i="2"/>
  <c r="DA344" i="2"/>
  <c r="DA251" i="2"/>
  <c r="DA345" i="2"/>
  <c r="DA252" i="2"/>
  <c r="DA346" i="2"/>
  <c r="DA253" i="2"/>
  <c r="DA347" i="2"/>
  <c r="DA254" i="2"/>
  <c r="DA348" i="2"/>
  <c r="DA255" i="2"/>
  <c r="DA349" i="2"/>
  <c r="DA256" i="2"/>
  <c r="DA350" i="2"/>
  <c r="DA257" i="2"/>
  <c r="DA351" i="2"/>
  <c r="DA258" i="2"/>
  <c r="DA352" i="2"/>
  <c r="DA259" i="2"/>
  <c r="DA353" i="2"/>
  <c r="DA260" i="2"/>
  <c r="DA354" i="2"/>
  <c r="DA261" i="2"/>
  <c r="DA355" i="2"/>
  <c r="DA262" i="2"/>
  <c r="DA356" i="2"/>
  <c r="DA263" i="2"/>
  <c r="DA357" i="2"/>
  <c r="DA264" i="2"/>
  <c r="DA358" i="2"/>
  <c r="DA265" i="2"/>
  <c r="DA359" i="2"/>
  <c r="DA266" i="2"/>
  <c r="DA360" i="2"/>
  <c r="DA267" i="2"/>
  <c r="DA361" i="2"/>
  <c r="DA268" i="2"/>
  <c r="DA362" i="2"/>
  <c r="DA269" i="2"/>
  <c r="DA363" i="2"/>
  <c r="DA270" i="2"/>
  <c r="DA364" i="2"/>
  <c r="DA271" i="2"/>
  <c r="DA365" i="2"/>
  <c r="DA272" i="2"/>
  <c r="DA366" i="2"/>
  <c r="DA273" i="2"/>
  <c r="DA367" i="2"/>
  <c r="DA274" i="2"/>
  <c r="DA368" i="2"/>
  <c r="DA275" i="2"/>
  <c r="DA369" i="2"/>
  <c r="DA276" i="2"/>
  <c r="DA370" i="2"/>
  <c r="DA277" i="2"/>
  <c r="DA371" i="2"/>
  <c r="DA278" i="2"/>
  <c r="DA372" i="2"/>
  <c r="DA279" i="2"/>
  <c r="DA373" i="2"/>
  <c r="DA280" i="2"/>
  <c r="DA374" i="2"/>
  <c r="DA281" i="2"/>
  <c r="DA375" i="2"/>
  <c r="DA282" i="2"/>
  <c r="DA376" i="2"/>
  <c r="DA377" i="2"/>
  <c r="CJ7" i="11"/>
  <c r="BJ3" i="11"/>
  <c r="BK23" i="14"/>
  <c r="FA210" i="2"/>
  <c r="FA304" i="2"/>
  <c r="FA211" i="2"/>
  <c r="FA305" i="2"/>
  <c r="FA212" i="2"/>
  <c r="FA306" i="2"/>
  <c r="FA213" i="2"/>
  <c r="FA307" i="2"/>
  <c r="FA214" i="2"/>
  <c r="FA308" i="2"/>
  <c r="FA215" i="2"/>
  <c r="FA309" i="2"/>
  <c r="FA216" i="2"/>
  <c r="FA310" i="2"/>
  <c r="FA217" i="2"/>
  <c r="FA311" i="2"/>
  <c r="FA218" i="2"/>
  <c r="FA312" i="2"/>
  <c r="FA219" i="2"/>
  <c r="FA313" i="2"/>
  <c r="FA220" i="2"/>
  <c r="FA314" i="2"/>
  <c r="FA221" i="2"/>
  <c r="FA315" i="2"/>
  <c r="FA222" i="2"/>
  <c r="FA316" i="2"/>
  <c r="FA223" i="2"/>
  <c r="FA317" i="2"/>
  <c r="FA224" i="2"/>
  <c r="FA318" i="2"/>
  <c r="FA225" i="2"/>
  <c r="FA319" i="2"/>
  <c r="FA226" i="2"/>
  <c r="FA320" i="2"/>
  <c r="FA227" i="2"/>
  <c r="FA321" i="2"/>
  <c r="FA228" i="2"/>
  <c r="FA322" i="2"/>
  <c r="FA229" i="2"/>
  <c r="FA323" i="2"/>
  <c r="FA230" i="2"/>
  <c r="FA324" i="2"/>
  <c r="FA231" i="2"/>
  <c r="FA325" i="2"/>
  <c r="FA232" i="2"/>
  <c r="FA326" i="2"/>
  <c r="FA233" i="2"/>
  <c r="FA327" i="2"/>
  <c r="FA234" i="2"/>
  <c r="FA328" i="2"/>
  <c r="FA235" i="2"/>
  <c r="FA329" i="2"/>
  <c r="FA236" i="2"/>
  <c r="FA330" i="2"/>
  <c r="FA237" i="2"/>
  <c r="FA331" i="2"/>
  <c r="FA238" i="2"/>
  <c r="FA332" i="2"/>
  <c r="FA239" i="2"/>
  <c r="FA333" i="2"/>
  <c r="FA240" i="2"/>
  <c r="FA334" i="2"/>
  <c r="FA241" i="2"/>
  <c r="FA335" i="2"/>
  <c r="FA242" i="2"/>
  <c r="FA336" i="2"/>
  <c r="FA243" i="2"/>
  <c r="FA337" i="2"/>
  <c r="FA244" i="2"/>
  <c r="FA338" i="2"/>
  <c r="FA245" i="2"/>
  <c r="FA339" i="2"/>
  <c r="FA246" i="2"/>
  <c r="FA340" i="2"/>
  <c r="FA247" i="2"/>
  <c r="FA341" i="2"/>
  <c r="FA248" i="2"/>
  <c r="FA342" i="2"/>
  <c r="FA249" i="2"/>
  <c r="FA343" i="2"/>
  <c r="FA250" i="2"/>
  <c r="FA344" i="2"/>
  <c r="FA251" i="2"/>
  <c r="FA345" i="2"/>
  <c r="FA252" i="2"/>
  <c r="FA346" i="2"/>
  <c r="FA253" i="2"/>
  <c r="FA347" i="2"/>
  <c r="FA254" i="2"/>
  <c r="FA348" i="2"/>
  <c r="FA255" i="2"/>
  <c r="FA349" i="2"/>
  <c r="FA256" i="2"/>
  <c r="FA350" i="2"/>
  <c r="FA257" i="2"/>
  <c r="FA351" i="2"/>
  <c r="FA258" i="2"/>
  <c r="FA352" i="2"/>
  <c r="FA259" i="2"/>
  <c r="FA353" i="2"/>
  <c r="FA260" i="2"/>
  <c r="FA354" i="2"/>
  <c r="FA261" i="2"/>
  <c r="FA355" i="2"/>
  <c r="FA262" i="2"/>
  <c r="FA356" i="2"/>
  <c r="FA263" i="2"/>
  <c r="FA357" i="2"/>
  <c r="FA264" i="2"/>
  <c r="FA358" i="2"/>
  <c r="FA265" i="2"/>
  <c r="FA359" i="2"/>
  <c r="FA266" i="2"/>
  <c r="FA360" i="2"/>
  <c r="FA267" i="2"/>
  <c r="FA361" i="2"/>
  <c r="FA268" i="2"/>
  <c r="FA362" i="2"/>
  <c r="FA269" i="2"/>
  <c r="FA363" i="2"/>
  <c r="FA270" i="2"/>
  <c r="FA364" i="2"/>
  <c r="FA271" i="2"/>
  <c r="FA365" i="2"/>
  <c r="FA272" i="2"/>
  <c r="FA366" i="2"/>
  <c r="FA273" i="2"/>
  <c r="FA367" i="2"/>
  <c r="FA274" i="2"/>
  <c r="FA368" i="2"/>
  <c r="FA275" i="2"/>
  <c r="FA369" i="2"/>
  <c r="FA276" i="2"/>
  <c r="FA370" i="2"/>
  <c r="FA277" i="2"/>
  <c r="FA371" i="2"/>
  <c r="FA278" i="2"/>
  <c r="FA372" i="2"/>
  <c r="FA279" i="2"/>
  <c r="FA373" i="2"/>
  <c r="FA280" i="2"/>
  <c r="FA374" i="2"/>
  <c r="FA281" i="2"/>
  <c r="FA375" i="2"/>
  <c r="FA282" i="2"/>
  <c r="FA376" i="2"/>
  <c r="FA377" i="2"/>
  <c r="EJ7" i="11"/>
  <c r="EI210" i="2"/>
  <c r="EI211" i="2"/>
  <c r="EI212" i="2"/>
  <c r="EI213" i="2"/>
  <c r="EI214" i="2"/>
  <c r="EI215" i="2"/>
  <c r="EI216" i="2"/>
  <c r="EI217" i="2"/>
  <c r="EI218" i="2"/>
  <c r="EI219" i="2"/>
  <c r="EI220" i="2"/>
  <c r="EI221" i="2"/>
  <c r="EI222" i="2"/>
  <c r="EI223" i="2"/>
  <c r="EI224" i="2"/>
  <c r="EI225" i="2"/>
  <c r="EI226" i="2"/>
  <c r="EI227" i="2"/>
  <c r="EI228" i="2"/>
  <c r="EI229" i="2"/>
  <c r="EI230" i="2"/>
  <c r="EI231" i="2"/>
  <c r="EI232" i="2"/>
  <c r="EI233" i="2"/>
  <c r="EI234" i="2"/>
  <c r="EI235" i="2"/>
  <c r="EI236" i="2"/>
  <c r="EI237" i="2"/>
  <c r="EI238" i="2"/>
  <c r="EI239" i="2"/>
  <c r="EI240" i="2"/>
  <c r="EI241" i="2"/>
  <c r="EI242" i="2"/>
  <c r="EI243" i="2"/>
  <c r="EI244" i="2"/>
  <c r="EI245" i="2"/>
  <c r="EI246" i="2"/>
  <c r="EI247" i="2"/>
  <c r="EI248" i="2"/>
  <c r="EI249" i="2"/>
  <c r="EI250" i="2"/>
  <c r="EI251" i="2"/>
  <c r="EI252" i="2"/>
  <c r="EI253" i="2"/>
  <c r="EI254" i="2"/>
  <c r="EI255" i="2"/>
  <c r="EI256" i="2"/>
  <c r="EI257" i="2"/>
  <c r="EI258" i="2"/>
  <c r="EI259" i="2"/>
  <c r="EI260" i="2"/>
  <c r="EI261" i="2"/>
  <c r="EI262" i="2"/>
  <c r="EI263" i="2"/>
  <c r="EI264" i="2"/>
  <c r="EI265" i="2"/>
  <c r="EI266" i="2"/>
  <c r="EI267" i="2"/>
  <c r="EI268" i="2"/>
  <c r="EI269" i="2"/>
  <c r="EI270" i="2"/>
  <c r="EI271" i="2"/>
  <c r="EI272" i="2"/>
  <c r="EI273" i="2"/>
  <c r="EI274" i="2"/>
  <c r="EI275" i="2"/>
  <c r="EI276" i="2"/>
  <c r="EI277" i="2"/>
  <c r="EI278" i="2"/>
  <c r="EI279" i="2"/>
  <c r="EI280" i="2"/>
  <c r="EI281" i="2"/>
  <c r="EI282" i="2"/>
  <c r="EI283" i="2"/>
  <c r="DR5" i="11"/>
  <c r="DR6" i="11"/>
  <c r="EI304" i="2"/>
  <c r="EI305" i="2"/>
  <c r="EI306" i="2"/>
  <c r="EI307" i="2"/>
  <c r="EI308" i="2"/>
  <c r="EI309" i="2"/>
  <c r="EI310" i="2"/>
  <c r="EI311" i="2"/>
  <c r="EI312" i="2"/>
  <c r="EI313" i="2"/>
  <c r="EI314" i="2"/>
  <c r="EI315" i="2"/>
  <c r="EI316" i="2"/>
  <c r="EI317" i="2"/>
  <c r="EI318" i="2"/>
  <c r="EI319" i="2"/>
  <c r="EI320" i="2"/>
  <c r="EI321" i="2"/>
  <c r="EI322" i="2"/>
  <c r="EI323" i="2"/>
  <c r="EI324" i="2"/>
  <c r="EI325" i="2"/>
  <c r="EI326" i="2"/>
  <c r="EI327" i="2"/>
  <c r="EI328" i="2"/>
  <c r="EI329" i="2"/>
  <c r="EI330" i="2"/>
  <c r="EI331" i="2"/>
  <c r="EI332" i="2"/>
  <c r="EI333" i="2"/>
  <c r="EI334" i="2"/>
  <c r="EI335" i="2"/>
  <c r="EI336" i="2"/>
  <c r="EI337" i="2"/>
  <c r="EI338" i="2"/>
  <c r="EI339" i="2"/>
  <c r="EI340" i="2"/>
  <c r="EI341" i="2"/>
  <c r="EI342" i="2"/>
  <c r="EI343" i="2"/>
  <c r="EI344" i="2"/>
  <c r="EI345" i="2"/>
  <c r="EI346" i="2"/>
  <c r="EI347" i="2"/>
  <c r="EI348" i="2"/>
  <c r="EI349" i="2"/>
  <c r="EI350" i="2"/>
  <c r="EI351" i="2"/>
  <c r="EI352" i="2"/>
  <c r="EI353" i="2"/>
  <c r="EI354" i="2"/>
  <c r="EI355" i="2"/>
  <c r="EI356" i="2"/>
  <c r="EI357" i="2"/>
  <c r="EI358" i="2"/>
  <c r="EI359" i="2"/>
  <c r="EI360" i="2"/>
  <c r="EI361" i="2"/>
  <c r="EI362" i="2"/>
  <c r="EI363" i="2"/>
  <c r="EI364" i="2"/>
  <c r="EI365" i="2"/>
  <c r="EI366" i="2"/>
  <c r="EI367" i="2"/>
  <c r="EI368" i="2"/>
  <c r="EI369" i="2"/>
  <c r="EI370" i="2"/>
  <c r="EI371" i="2"/>
  <c r="EI372" i="2"/>
  <c r="EI373" i="2"/>
  <c r="EI374" i="2"/>
  <c r="EI375" i="2"/>
  <c r="EI376" i="2"/>
  <c r="EI377" i="2"/>
  <c r="DR7" i="11"/>
  <c r="CO304" i="2"/>
  <c r="CO305" i="2"/>
  <c r="CO306" i="2"/>
  <c r="CO307" i="2"/>
  <c r="CO308" i="2"/>
  <c r="CO309" i="2"/>
  <c r="CO310" i="2"/>
  <c r="CO311" i="2"/>
  <c r="CO312" i="2"/>
  <c r="CO313" i="2"/>
  <c r="CO314" i="2"/>
  <c r="CO315" i="2"/>
  <c r="CO316" i="2"/>
  <c r="CO317" i="2"/>
  <c r="CO318" i="2"/>
  <c r="CO319" i="2"/>
  <c r="CO320" i="2"/>
  <c r="CO321" i="2"/>
  <c r="CO322" i="2"/>
  <c r="CO323" i="2"/>
  <c r="CO324" i="2"/>
  <c r="CO325" i="2"/>
  <c r="CO326" i="2"/>
  <c r="CO327" i="2"/>
  <c r="CO328" i="2"/>
  <c r="CO329" i="2"/>
  <c r="CO330" i="2"/>
  <c r="CO331" i="2"/>
  <c r="CO332" i="2"/>
  <c r="CO333" i="2"/>
  <c r="CO334" i="2"/>
  <c r="CO335" i="2"/>
  <c r="CO336" i="2"/>
  <c r="CO337" i="2"/>
  <c r="CO338" i="2"/>
  <c r="CO339" i="2"/>
  <c r="CO340" i="2"/>
  <c r="CO341" i="2"/>
  <c r="CO342" i="2"/>
  <c r="CO343" i="2"/>
  <c r="CO344" i="2"/>
  <c r="CO345" i="2"/>
  <c r="CO346" i="2"/>
  <c r="CO347" i="2"/>
  <c r="CO348" i="2"/>
  <c r="CO349" i="2"/>
  <c r="CO350" i="2"/>
  <c r="CO351" i="2"/>
  <c r="CO352" i="2"/>
  <c r="CO353" i="2"/>
  <c r="CO354" i="2"/>
  <c r="CO355" i="2"/>
  <c r="CO356" i="2"/>
  <c r="CO357" i="2"/>
  <c r="CO358" i="2"/>
  <c r="CO359" i="2"/>
  <c r="CO360" i="2"/>
  <c r="CO361" i="2"/>
  <c r="CO362" i="2"/>
  <c r="CO363" i="2"/>
  <c r="CO364" i="2"/>
  <c r="CO365" i="2"/>
  <c r="CO366" i="2"/>
  <c r="CO367" i="2"/>
  <c r="CO368" i="2"/>
  <c r="CO369" i="2"/>
  <c r="CO370" i="2"/>
  <c r="CO371" i="2"/>
  <c r="CO377" i="2"/>
  <c r="BX7" i="11"/>
  <c r="AA23" i="14"/>
  <c r="Z3" i="11"/>
  <c r="BQ3" i="11"/>
  <c r="BR23" i="14"/>
  <c r="EY210" i="2"/>
  <c r="EY211" i="2"/>
  <c r="EY212" i="2"/>
  <c r="EY213" i="2"/>
  <c r="EY214" i="2"/>
  <c r="EY215" i="2"/>
  <c r="EY216" i="2"/>
  <c r="EY217" i="2"/>
  <c r="EY218" i="2"/>
  <c r="EY219" i="2"/>
  <c r="EY220" i="2"/>
  <c r="EY221" i="2"/>
  <c r="EY222" i="2"/>
  <c r="EY223" i="2"/>
  <c r="EY224" i="2"/>
  <c r="EY225" i="2"/>
  <c r="EY226" i="2"/>
  <c r="EY227" i="2"/>
  <c r="EY228" i="2"/>
  <c r="EY229" i="2"/>
  <c r="EY230" i="2"/>
  <c r="EY231" i="2"/>
  <c r="EY232" i="2"/>
  <c r="EY233" i="2"/>
  <c r="EY234" i="2"/>
  <c r="EY235" i="2"/>
  <c r="EY236" i="2"/>
  <c r="EY237" i="2"/>
  <c r="EY238" i="2"/>
  <c r="EY239" i="2"/>
  <c r="EY240" i="2"/>
  <c r="EY241" i="2"/>
  <c r="EY242" i="2"/>
  <c r="EY243" i="2"/>
  <c r="EY244" i="2"/>
  <c r="EY245" i="2"/>
  <c r="EY246" i="2"/>
  <c r="EY247" i="2"/>
  <c r="EY248" i="2"/>
  <c r="EY249" i="2"/>
  <c r="EY250" i="2"/>
  <c r="EY251" i="2"/>
  <c r="EY252" i="2"/>
  <c r="EY253" i="2"/>
  <c r="EY254" i="2"/>
  <c r="EY255" i="2"/>
  <c r="EY256" i="2"/>
  <c r="EY257" i="2"/>
  <c r="EY258" i="2"/>
  <c r="EY259" i="2"/>
  <c r="EY260" i="2"/>
  <c r="EY261" i="2"/>
  <c r="EY262" i="2"/>
  <c r="EY263" i="2"/>
  <c r="EY264" i="2"/>
  <c r="EY265" i="2"/>
  <c r="EY266" i="2"/>
  <c r="EY267" i="2"/>
  <c r="EY268" i="2"/>
  <c r="EY269" i="2"/>
  <c r="EY270" i="2"/>
  <c r="EY271" i="2"/>
  <c r="EY272" i="2"/>
  <c r="EY273" i="2"/>
  <c r="EY274" i="2"/>
  <c r="EY275" i="2"/>
  <c r="EY276" i="2"/>
  <c r="EY277" i="2"/>
  <c r="EY278" i="2"/>
  <c r="EY279" i="2"/>
  <c r="EY280" i="2"/>
  <c r="EY281" i="2"/>
  <c r="EY282" i="2"/>
  <c r="EY283" i="2"/>
  <c r="EH5" i="11"/>
  <c r="EH6" i="11"/>
  <c r="EY304" i="2"/>
  <c r="EY305" i="2"/>
  <c r="EY306" i="2"/>
  <c r="EY307" i="2"/>
  <c r="EY308" i="2"/>
  <c r="EY309" i="2"/>
  <c r="EY310" i="2"/>
  <c r="EY311" i="2"/>
  <c r="EY312" i="2"/>
  <c r="EY313" i="2"/>
  <c r="EY314" i="2"/>
  <c r="EY315" i="2"/>
  <c r="EY316" i="2"/>
  <c r="EY317" i="2"/>
  <c r="EY318" i="2"/>
  <c r="EY319" i="2"/>
  <c r="EY320" i="2"/>
  <c r="EY321" i="2"/>
  <c r="EY322" i="2"/>
  <c r="EY323" i="2"/>
  <c r="EY324" i="2"/>
  <c r="EY325" i="2"/>
  <c r="EY326" i="2"/>
  <c r="EY327" i="2"/>
  <c r="EY328" i="2"/>
  <c r="EY329" i="2"/>
  <c r="EY330" i="2"/>
  <c r="EY331" i="2"/>
  <c r="EY332" i="2"/>
  <c r="EY333" i="2"/>
  <c r="EY334" i="2"/>
  <c r="EY335" i="2"/>
  <c r="EY336" i="2"/>
  <c r="EY337" i="2"/>
  <c r="EY338" i="2"/>
  <c r="EY339" i="2"/>
  <c r="EY340" i="2"/>
  <c r="EY341" i="2"/>
  <c r="EY342" i="2"/>
  <c r="EY343" i="2"/>
  <c r="EY344" i="2"/>
  <c r="EY345" i="2"/>
  <c r="EY346" i="2"/>
  <c r="EY347" i="2"/>
  <c r="EY348" i="2"/>
  <c r="EY349" i="2"/>
  <c r="EY350" i="2"/>
  <c r="EY351" i="2"/>
  <c r="EY352" i="2"/>
  <c r="EY353" i="2"/>
  <c r="EY354" i="2"/>
  <c r="EY355" i="2"/>
  <c r="EY356" i="2"/>
  <c r="EY357" i="2"/>
  <c r="EY358" i="2"/>
  <c r="EY359" i="2"/>
  <c r="EY360" i="2"/>
  <c r="EY361" i="2"/>
  <c r="EY362" i="2"/>
  <c r="EY363" i="2"/>
  <c r="EY364" i="2"/>
  <c r="EY365" i="2"/>
  <c r="EY366" i="2"/>
  <c r="EY367" i="2"/>
  <c r="EY368" i="2"/>
  <c r="EY369" i="2"/>
  <c r="EY370" i="2"/>
  <c r="EY371" i="2"/>
  <c r="EY372" i="2"/>
  <c r="EY373" i="2"/>
  <c r="EY374" i="2"/>
  <c r="EY375" i="2"/>
  <c r="EY376" i="2"/>
  <c r="EY377" i="2"/>
  <c r="EH7" i="11"/>
  <c r="DO210" i="2"/>
  <c r="DO304" i="2"/>
  <c r="DO211" i="2"/>
  <c r="DO305" i="2"/>
  <c r="DO212" i="2"/>
  <c r="DO306" i="2"/>
  <c r="DO213" i="2"/>
  <c r="DO307" i="2"/>
  <c r="DO214" i="2"/>
  <c r="DO308" i="2"/>
  <c r="DO215" i="2"/>
  <c r="DO309" i="2"/>
  <c r="DO216" i="2"/>
  <c r="DO310" i="2"/>
  <c r="DO217" i="2"/>
  <c r="DO311" i="2"/>
  <c r="DO218" i="2"/>
  <c r="DO312" i="2"/>
  <c r="DO219" i="2"/>
  <c r="DO313" i="2"/>
  <c r="DO220" i="2"/>
  <c r="DO314" i="2"/>
  <c r="DO221" i="2"/>
  <c r="DO315" i="2"/>
  <c r="DO222" i="2"/>
  <c r="DO316" i="2"/>
  <c r="DO223" i="2"/>
  <c r="DO317" i="2"/>
  <c r="DO224" i="2"/>
  <c r="DO318" i="2"/>
  <c r="DO225" i="2"/>
  <c r="DO319" i="2"/>
  <c r="DO226" i="2"/>
  <c r="DO320" i="2"/>
  <c r="DO227" i="2"/>
  <c r="DO321" i="2"/>
  <c r="DO228" i="2"/>
  <c r="DO322" i="2"/>
  <c r="DO229" i="2"/>
  <c r="DO323" i="2"/>
  <c r="DO230" i="2"/>
  <c r="DO324" i="2"/>
  <c r="DO231" i="2"/>
  <c r="DO325" i="2"/>
  <c r="DO232" i="2"/>
  <c r="DO326" i="2"/>
  <c r="DO233" i="2"/>
  <c r="DO327" i="2"/>
  <c r="DO234" i="2"/>
  <c r="DO328" i="2"/>
  <c r="DO235" i="2"/>
  <c r="DO329" i="2"/>
  <c r="DO236" i="2"/>
  <c r="DO330" i="2"/>
  <c r="DO237" i="2"/>
  <c r="DO331" i="2"/>
  <c r="DO238" i="2"/>
  <c r="DO332" i="2"/>
  <c r="DO239" i="2"/>
  <c r="DO333" i="2"/>
  <c r="DO240" i="2"/>
  <c r="DO334" i="2"/>
  <c r="DO241" i="2"/>
  <c r="DO335" i="2"/>
  <c r="DO242" i="2"/>
  <c r="DO336" i="2"/>
  <c r="DO243" i="2"/>
  <c r="DO337" i="2"/>
  <c r="DO244" i="2"/>
  <c r="DO338" i="2"/>
  <c r="DO245" i="2"/>
  <c r="DO339" i="2"/>
  <c r="DO246" i="2"/>
  <c r="DO340" i="2"/>
  <c r="DO247" i="2"/>
  <c r="DO341" i="2"/>
  <c r="DO248" i="2"/>
  <c r="DO342" i="2"/>
  <c r="DO249" i="2"/>
  <c r="DO343" i="2"/>
  <c r="DO250" i="2"/>
  <c r="DO344" i="2"/>
  <c r="DO251" i="2"/>
  <c r="DO345" i="2"/>
  <c r="DO252" i="2"/>
  <c r="DO346" i="2"/>
  <c r="DO253" i="2"/>
  <c r="DO347" i="2"/>
  <c r="DO254" i="2"/>
  <c r="DO348" i="2"/>
  <c r="DO255" i="2"/>
  <c r="DO349" i="2"/>
  <c r="DO256" i="2"/>
  <c r="DO350" i="2"/>
  <c r="DO257" i="2"/>
  <c r="DO351" i="2"/>
  <c r="DO258" i="2"/>
  <c r="DO352" i="2"/>
  <c r="DO259" i="2"/>
  <c r="DO353" i="2"/>
  <c r="DO260" i="2"/>
  <c r="DO354" i="2"/>
  <c r="DO261" i="2"/>
  <c r="DO355" i="2"/>
  <c r="DO262" i="2"/>
  <c r="DO356" i="2"/>
  <c r="DO263" i="2"/>
  <c r="DO357" i="2"/>
  <c r="DO264" i="2"/>
  <c r="DO358" i="2"/>
  <c r="DO265" i="2"/>
  <c r="DO359" i="2"/>
  <c r="DO266" i="2"/>
  <c r="DO360" i="2"/>
  <c r="DO267" i="2"/>
  <c r="DO361" i="2"/>
  <c r="DO268" i="2"/>
  <c r="DO362" i="2"/>
  <c r="DO269" i="2"/>
  <c r="DO363" i="2"/>
  <c r="DO270" i="2"/>
  <c r="DO364" i="2"/>
  <c r="DO271" i="2"/>
  <c r="DO365" i="2"/>
  <c r="DO272" i="2"/>
  <c r="DO366" i="2"/>
  <c r="DO273" i="2"/>
  <c r="DO367" i="2"/>
  <c r="DO274" i="2"/>
  <c r="DO368" i="2"/>
  <c r="DO275" i="2"/>
  <c r="DO369" i="2"/>
  <c r="DO276" i="2"/>
  <c r="DO370" i="2"/>
  <c r="DO277" i="2"/>
  <c r="DO371" i="2"/>
  <c r="DO278" i="2"/>
  <c r="DO372" i="2"/>
  <c r="DO279" i="2"/>
  <c r="DO373" i="2"/>
  <c r="DO280" i="2"/>
  <c r="DO374" i="2"/>
  <c r="DO281" i="2"/>
  <c r="DO375" i="2"/>
  <c r="DO282" i="2"/>
  <c r="DO376" i="2"/>
  <c r="DO377" i="2"/>
  <c r="CX7" i="11"/>
  <c r="DO283" i="2"/>
  <c r="CX5" i="11"/>
  <c r="CX6" i="11"/>
  <c r="CN304" i="2"/>
  <c r="CN305" i="2"/>
  <c r="CN306" i="2"/>
  <c r="CN307" i="2"/>
  <c r="CN308" i="2"/>
  <c r="CN309" i="2"/>
  <c r="CN310" i="2"/>
  <c r="CN311" i="2"/>
  <c r="CN312" i="2"/>
  <c r="CN313" i="2"/>
  <c r="CN314" i="2"/>
  <c r="CN315" i="2"/>
  <c r="CN316" i="2"/>
  <c r="CN317" i="2"/>
  <c r="CN318" i="2"/>
  <c r="CN319" i="2"/>
  <c r="CN320" i="2"/>
  <c r="CN321" i="2"/>
  <c r="CN322" i="2"/>
  <c r="CN323" i="2"/>
  <c r="CN324" i="2"/>
  <c r="CN325" i="2"/>
  <c r="CN326" i="2"/>
  <c r="CN327" i="2"/>
  <c r="CN328" i="2"/>
  <c r="CN329" i="2"/>
  <c r="CN330" i="2"/>
  <c r="CN331" i="2"/>
  <c r="CN332" i="2"/>
  <c r="CN333" i="2"/>
  <c r="CN334" i="2"/>
  <c r="CN335" i="2"/>
  <c r="CN336" i="2"/>
  <c r="CN337" i="2"/>
  <c r="CN338" i="2"/>
  <c r="CN339" i="2"/>
  <c r="CN340" i="2"/>
  <c r="CN341" i="2"/>
  <c r="CN342" i="2"/>
  <c r="CN343" i="2"/>
  <c r="CN344" i="2"/>
  <c r="CN345" i="2"/>
  <c r="CN346" i="2"/>
  <c r="CN347" i="2"/>
  <c r="CN348" i="2"/>
  <c r="CN349" i="2"/>
  <c r="CN350" i="2"/>
  <c r="CN351" i="2"/>
  <c r="CN352" i="2"/>
  <c r="CN353" i="2"/>
  <c r="CN354" i="2"/>
  <c r="CN355" i="2"/>
  <c r="CN356" i="2"/>
  <c r="CN357" i="2"/>
  <c r="CN358" i="2"/>
  <c r="CN359" i="2"/>
  <c r="CN360" i="2"/>
  <c r="CN361" i="2"/>
  <c r="CN362" i="2"/>
  <c r="CN363" i="2"/>
  <c r="CN364" i="2"/>
  <c r="CN365" i="2"/>
  <c r="CN366" i="2"/>
  <c r="CN367" i="2"/>
  <c r="CN368" i="2"/>
  <c r="CN369" i="2"/>
  <c r="CN370" i="2"/>
  <c r="CN377" i="2"/>
  <c r="BW7" i="11"/>
  <c r="AG7" i="14"/>
  <c r="AG19" i="14"/>
  <c r="AI313" i="2"/>
  <c r="AI304" i="2"/>
  <c r="AI305" i="2"/>
  <c r="AI306" i="2"/>
  <c r="AI307" i="2"/>
  <c r="AI308" i="2"/>
  <c r="AI309" i="2"/>
  <c r="AI310" i="2"/>
  <c r="AI311" i="2"/>
  <c r="AI312" i="2"/>
  <c r="AI377" i="2"/>
  <c r="R7" i="11"/>
  <c r="AB7" i="14"/>
  <c r="AB19" i="14"/>
  <c r="EU282" i="2"/>
  <c r="EU376" i="2"/>
  <c r="EU210" i="2"/>
  <c r="EU304" i="2"/>
  <c r="EU211" i="2"/>
  <c r="EU305" i="2"/>
  <c r="EU212" i="2"/>
  <c r="EU306" i="2"/>
  <c r="EU213" i="2"/>
  <c r="EU307" i="2"/>
  <c r="EU214" i="2"/>
  <c r="EU308" i="2"/>
  <c r="EU215" i="2"/>
  <c r="EU309" i="2"/>
  <c r="EU216" i="2"/>
  <c r="EU310" i="2"/>
  <c r="EU217" i="2"/>
  <c r="EU311" i="2"/>
  <c r="EU218" i="2"/>
  <c r="EU312" i="2"/>
  <c r="EU219" i="2"/>
  <c r="EU313" i="2"/>
  <c r="EU220" i="2"/>
  <c r="EU314" i="2"/>
  <c r="EU221" i="2"/>
  <c r="EU315" i="2"/>
  <c r="EU222" i="2"/>
  <c r="EU316" i="2"/>
  <c r="EU223" i="2"/>
  <c r="EU317" i="2"/>
  <c r="EU224" i="2"/>
  <c r="EU318" i="2"/>
  <c r="EU225" i="2"/>
  <c r="EU319" i="2"/>
  <c r="EU226" i="2"/>
  <c r="EU320" i="2"/>
  <c r="EU227" i="2"/>
  <c r="EU321" i="2"/>
  <c r="EU228" i="2"/>
  <c r="EU322" i="2"/>
  <c r="EU229" i="2"/>
  <c r="EU323" i="2"/>
  <c r="EU230" i="2"/>
  <c r="EU324" i="2"/>
  <c r="EU231" i="2"/>
  <c r="EU325" i="2"/>
  <c r="EU232" i="2"/>
  <c r="EU326" i="2"/>
  <c r="EU233" i="2"/>
  <c r="EU327" i="2"/>
  <c r="EU234" i="2"/>
  <c r="EU328" i="2"/>
  <c r="EU235" i="2"/>
  <c r="EU329" i="2"/>
  <c r="EU236" i="2"/>
  <c r="EU330" i="2"/>
  <c r="EU237" i="2"/>
  <c r="EU331" i="2"/>
  <c r="EU238" i="2"/>
  <c r="EU332" i="2"/>
  <c r="EU239" i="2"/>
  <c r="EU333" i="2"/>
  <c r="EU240" i="2"/>
  <c r="EU334" i="2"/>
  <c r="EU241" i="2"/>
  <c r="EU335" i="2"/>
  <c r="EU242" i="2"/>
  <c r="EU336" i="2"/>
  <c r="EU243" i="2"/>
  <c r="EU337" i="2"/>
  <c r="EU244" i="2"/>
  <c r="EU338" i="2"/>
  <c r="EU245" i="2"/>
  <c r="EU339" i="2"/>
  <c r="EU246" i="2"/>
  <c r="EU340" i="2"/>
  <c r="EU247" i="2"/>
  <c r="EU341" i="2"/>
  <c r="EU248" i="2"/>
  <c r="EU342" i="2"/>
  <c r="EU249" i="2"/>
  <c r="EU343" i="2"/>
  <c r="EU250" i="2"/>
  <c r="EU344" i="2"/>
  <c r="EU251" i="2"/>
  <c r="EU345" i="2"/>
  <c r="EU252" i="2"/>
  <c r="EU346" i="2"/>
  <c r="EU253" i="2"/>
  <c r="EU347" i="2"/>
  <c r="EU254" i="2"/>
  <c r="EU348" i="2"/>
  <c r="EU255" i="2"/>
  <c r="EU349" i="2"/>
  <c r="EU256" i="2"/>
  <c r="EU350" i="2"/>
  <c r="EU257" i="2"/>
  <c r="EU351" i="2"/>
  <c r="EU258" i="2"/>
  <c r="EU352" i="2"/>
  <c r="EU259" i="2"/>
  <c r="EU353" i="2"/>
  <c r="EU260" i="2"/>
  <c r="EU354" i="2"/>
  <c r="EU261" i="2"/>
  <c r="EU355" i="2"/>
  <c r="EU262" i="2"/>
  <c r="EU356" i="2"/>
  <c r="EU263" i="2"/>
  <c r="EU357" i="2"/>
  <c r="EU264" i="2"/>
  <c r="EU358" i="2"/>
  <c r="EU265" i="2"/>
  <c r="EU359" i="2"/>
  <c r="EU266" i="2"/>
  <c r="EU360" i="2"/>
  <c r="EU267" i="2"/>
  <c r="EU361" i="2"/>
  <c r="EU268" i="2"/>
  <c r="EU362" i="2"/>
  <c r="EU269" i="2"/>
  <c r="EU363" i="2"/>
  <c r="EU270" i="2"/>
  <c r="EU364" i="2"/>
  <c r="EU271" i="2"/>
  <c r="EU365" i="2"/>
  <c r="EU272" i="2"/>
  <c r="EU366" i="2"/>
  <c r="EU273" i="2"/>
  <c r="EU367" i="2"/>
  <c r="EU274" i="2"/>
  <c r="EU368" i="2"/>
  <c r="EU275" i="2"/>
  <c r="EU369" i="2"/>
  <c r="EU276" i="2"/>
  <c r="EU370" i="2"/>
  <c r="EU277" i="2"/>
  <c r="EU371" i="2"/>
  <c r="EU278" i="2"/>
  <c r="EU372" i="2"/>
  <c r="EU279" i="2"/>
  <c r="EU373" i="2"/>
  <c r="EU280" i="2"/>
  <c r="EU374" i="2"/>
  <c r="EU281" i="2"/>
  <c r="EU375" i="2"/>
  <c r="EU377" i="2"/>
  <c r="ED7" i="11"/>
  <c r="BT5" i="11"/>
  <c r="BT6" i="11"/>
  <c r="CT210" i="2"/>
  <c r="CT211" i="2"/>
  <c r="CT212" i="2"/>
  <c r="CT213" i="2"/>
  <c r="CT214" i="2"/>
  <c r="CT215" i="2"/>
  <c r="CT216" i="2"/>
  <c r="CT217" i="2"/>
  <c r="CT218" i="2"/>
  <c r="CT219" i="2"/>
  <c r="CT220" i="2"/>
  <c r="CT221" i="2"/>
  <c r="CT222" i="2"/>
  <c r="CT223" i="2"/>
  <c r="CT224" i="2"/>
  <c r="CT225" i="2"/>
  <c r="CT226" i="2"/>
  <c r="CT227" i="2"/>
  <c r="CT228" i="2"/>
  <c r="CT229" i="2"/>
  <c r="CT230" i="2"/>
  <c r="CT231" i="2"/>
  <c r="CT232" i="2"/>
  <c r="CT233" i="2"/>
  <c r="CT234" i="2"/>
  <c r="CT235" i="2"/>
  <c r="CT236" i="2"/>
  <c r="CT237" i="2"/>
  <c r="CT238" i="2"/>
  <c r="CT239" i="2"/>
  <c r="CT240" i="2"/>
  <c r="CT241" i="2"/>
  <c r="CT242" i="2"/>
  <c r="CT243" i="2"/>
  <c r="CT244" i="2"/>
  <c r="CT245" i="2"/>
  <c r="CT246" i="2"/>
  <c r="CT247" i="2"/>
  <c r="CT248" i="2"/>
  <c r="CT249" i="2"/>
  <c r="CT250" i="2"/>
  <c r="CT251" i="2"/>
  <c r="CT252" i="2"/>
  <c r="CT253" i="2"/>
  <c r="CT254" i="2"/>
  <c r="CT255" i="2"/>
  <c r="CT256" i="2"/>
  <c r="CT257" i="2"/>
  <c r="CT258" i="2"/>
  <c r="CT259" i="2"/>
  <c r="CT260" i="2"/>
  <c r="CT261" i="2"/>
  <c r="CT262" i="2"/>
  <c r="CT263" i="2"/>
  <c r="CT264" i="2"/>
  <c r="CT265" i="2"/>
  <c r="CT266" i="2"/>
  <c r="CT267" i="2"/>
  <c r="CT268" i="2"/>
  <c r="CT269" i="2"/>
  <c r="CT270" i="2"/>
  <c r="CT271" i="2"/>
  <c r="CT272" i="2"/>
  <c r="CT273" i="2"/>
  <c r="CT274" i="2"/>
  <c r="CT275" i="2"/>
  <c r="CT276" i="2"/>
  <c r="CT277" i="2"/>
  <c r="CT278" i="2"/>
  <c r="CT279" i="2"/>
  <c r="CT280" i="2"/>
  <c r="CT281" i="2"/>
  <c r="CT282" i="2"/>
  <c r="CT283" i="2"/>
  <c r="CC5" i="11"/>
  <c r="CC6" i="11"/>
  <c r="DJ282" i="2"/>
  <c r="DJ376" i="2"/>
  <c r="DJ210" i="2"/>
  <c r="DJ304" i="2"/>
  <c r="DJ211" i="2"/>
  <c r="DJ305" i="2"/>
  <c r="DJ212" i="2"/>
  <c r="DJ306" i="2"/>
  <c r="DJ213" i="2"/>
  <c r="DJ307" i="2"/>
  <c r="DJ214" i="2"/>
  <c r="DJ308" i="2"/>
  <c r="DJ215" i="2"/>
  <c r="DJ309" i="2"/>
  <c r="DJ216" i="2"/>
  <c r="DJ310" i="2"/>
  <c r="DJ217" i="2"/>
  <c r="DJ311" i="2"/>
  <c r="DJ218" i="2"/>
  <c r="DJ312" i="2"/>
  <c r="DJ219" i="2"/>
  <c r="DJ313" i="2"/>
  <c r="DJ220" i="2"/>
  <c r="DJ314" i="2"/>
  <c r="DJ221" i="2"/>
  <c r="DJ315" i="2"/>
  <c r="DJ222" i="2"/>
  <c r="DJ316" i="2"/>
  <c r="DJ223" i="2"/>
  <c r="DJ317" i="2"/>
  <c r="DJ224" i="2"/>
  <c r="DJ318" i="2"/>
  <c r="DJ225" i="2"/>
  <c r="DJ319" i="2"/>
  <c r="DJ226" i="2"/>
  <c r="DJ320" i="2"/>
  <c r="DJ227" i="2"/>
  <c r="DJ321" i="2"/>
  <c r="DJ228" i="2"/>
  <c r="DJ322" i="2"/>
  <c r="DJ229" i="2"/>
  <c r="DJ323" i="2"/>
  <c r="DJ230" i="2"/>
  <c r="DJ324" i="2"/>
  <c r="DJ231" i="2"/>
  <c r="DJ325" i="2"/>
  <c r="DJ232" i="2"/>
  <c r="DJ326" i="2"/>
  <c r="DJ233" i="2"/>
  <c r="DJ327" i="2"/>
  <c r="DJ234" i="2"/>
  <c r="DJ328" i="2"/>
  <c r="DJ235" i="2"/>
  <c r="DJ329" i="2"/>
  <c r="DJ236" i="2"/>
  <c r="DJ330" i="2"/>
  <c r="DJ237" i="2"/>
  <c r="DJ331" i="2"/>
  <c r="DJ238" i="2"/>
  <c r="DJ332" i="2"/>
  <c r="DJ239" i="2"/>
  <c r="DJ333" i="2"/>
  <c r="DJ240" i="2"/>
  <c r="DJ334" i="2"/>
  <c r="DJ241" i="2"/>
  <c r="DJ335" i="2"/>
  <c r="DJ242" i="2"/>
  <c r="DJ336" i="2"/>
  <c r="DJ243" i="2"/>
  <c r="DJ337" i="2"/>
  <c r="DJ244" i="2"/>
  <c r="DJ338" i="2"/>
  <c r="DJ245" i="2"/>
  <c r="DJ339" i="2"/>
  <c r="DJ246" i="2"/>
  <c r="DJ340" i="2"/>
  <c r="DJ247" i="2"/>
  <c r="DJ341" i="2"/>
  <c r="DJ248" i="2"/>
  <c r="DJ342" i="2"/>
  <c r="DJ249" i="2"/>
  <c r="DJ343" i="2"/>
  <c r="DJ250" i="2"/>
  <c r="DJ344" i="2"/>
  <c r="DJ251" i="2"/>
  <c r="DJ345" i="2"/>
  <c r="DJ252" i="2"/>
  <c r="DJ346" i="2"/>
  <c r="DJ253" i="2"/>
  <c r="DJ347" i="2"/>
  <c r="DJ254" i="2"/>
  <c r="DJ348" i="2"/>
  <c r="DJ255" i="2"/>
  <c r="DJ349" i="2"/>
  <c r="DJ256" i="2"/>
  <c r="DJ350" i="2"/>
  <c r="DJ257" i="2"/>
  <c r="DJ351" i="2"/>
  <c r="DJ258" i="2"/>
  <c r="DJ352" i="2"/>
  <c r="DJ259" i="2"/>
  <c r="DJ353" i="2"/>
  <c r="DJ260" i="2"/>
  <c r="DJ354" i="2"/>
  <c r="DJ261" i="2"/>
  <c r="DJ355" i="2"/>
  <c r="DJ262" i="2"/>
  <c r="DJ356" i="2"/>
  <c r="DJ263" i="2"/>
  <c r="DJ357" i="2"/>
  <c r="DJ264" i="2"/>
  <c r="DJ358" i="2"/>
  <c r="DJ265" i="2"/>
  <c r="DJ359" i="2"/>
  <c r="DJ266" i="2"/>
  <c r="DJ360" i="2"/>
  <c r="DJ267" i="2"/>
  <c r="DJ361" i="2"/>
  <c r="DJ268" i="2"/>
  <c r="DJ362" i="2"/>
  <c r="DJ269" i="2"/>
  <c r="DJ363" i="2"/>
  <c r="DJ270" i="2"/>
  <c r="DJ364" i="2"/>
  <c r="DJ271" i="2"/>
  <c r="DJ365" i="2"/>
  <c r="DJ272" i="2"/>
  <c r="DJ366" i="2"/>
  <c r="DJ273" i="2"/>
  <c r="DJ367" i="2"/>
  <c r="DJ274" i="2"/>
  <c r="DJ368" i="2"/>
  <c r="DJ275" i="2"/>
  <c r="DJ369" i="2"/>
  <c r="DJ276" i="2"/>
  <c r="DJ370" i="2"/>
  <c r="DJ277" i="2"/>
  <c r="DJ371" i="2"/>
  <c r="DJ278" i="2"/>
  <c r="DJ372" i="2"/>
  <c r="DJ279" i="2"/>
  <c r="DJ373" i="2"/>
  <c r="DJ280" i="2"/>
  <c r="DJ374" i="2"/>
  <c r="DJ281" i="2"/>
  <c r="DJ375" i="2"/>
  <c r="DJ377" i="2"/>
  <c r="CS7" i="11"/>
  <c r="DC283" i="2"/>
  <c r="CL5" i="11"/>
  <c r="CL6" i="11"/>
  <c r="CK367"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77" i="2"/>
  <c r="BT7" i="11"/>
  <c r="AT7" i="14"/>
  <c r="AT19" i="14"/>
  <c r="AT5" i="11"/>
  <c r="AT6" i="11"/>
  <c r="BR7" i="14"/>
  <c r="BR19" i="14"/>
  <c r="CD360" i="2"/>
  <c r="CD304" i="2"/>
  <c r="CD305" i="2"/>
  <c r="CD306" i="2"/>
  <c r="CD307" i="2"/>
  <c r="CD308" i="2"/>
  <c r="CD309" i="2"/>
  <c r="CD310" i="2"/>
  <c r="CD311" i="2"/>
  <c r="CD312" i="2"/>
  <c r="CD313" i="2"/>
  <c r="CD314" i="2"/>
  <c r="CD315" i="2"/>
  <c r="CD316" i="2"/>
  <c r="CD317" i="2"/>
  <c r="CD318" i="2"/>
  <c r="CD319" i="2"/>
  <c r="CD320" i="2"/>
  <c r="CD321" i="2"/>
  <c r="CD322" i="2"/>
  <c r="CD323" i="2"/>
  <c r="CD324" i="2"/>
  <c r="CD325" i="2"/>
  <c r="CD326" i="2"/>
  <c r="CD327" i="2"/>
  <c r="CD328" i="2"/>
  <c r="CD329" i="2"/>
  <c r="CD330" i="2"/>
  <c r="CD331" i="2"/>
  <c r="CD332" i="2"/>
  <c r="CD333" i="2"/>
  <c r="CD334" i="2"/>
  <c r="CD335" i="2"/>
  <c r="CD336" i="2"/>
  <c r="CD337" i="2"/>
  <c r="CD338" i="2"/>
  <c r="CD339" i="2"/>
  <c r="CD340" i="2"/>
  <c r="CD341" i="2"/>
  <c r="CD342" i="2"/>
  <c r="CD343" i="2"/>
  <c r="CD344" i="2"/>
  <c r="CD345" i="2"/>
  <c r="CD346" i="2"/>
  <c r="CD347" i="2"/>
  <c r="CD348" i="2"/>
  <c r="CD349" i="2"/>
  <c r="CD350" i="2"/>
  <c r="CD351" i="2"/>
  <c r="CD352" i="2"/>
  <c r="CD353" i="2"/>
  <c r="CD354" i="2"/>
  <c r="CD355" i="2"/>
  <c r="CD356" i="2"/>
  <c r="CD357" i="2"/>
  <c r="CD358" i="2"/>
  <c r="CD359" i="2"/>
  <c r="CD377" i="2"/>
  <c r="BM7" i="11"/>
  <c r="BC7" i="14"/>
  <c r="BC19" i="14"/>
  <c r="Y5" i="11"/>
  <c r="Y6" i="11"/>
  <c r="CF362" i="2"/>
  <c r="CF304" i="2"/>
  <c r="CF305" i="2"/>
  <c r="CF306" i="2"/>
  <c r="CF307" i="2"/>
  <c r="CF308" i="2"/>
  <c r="CF309" i="2"/>
  <c r="CF310" i="2"/>
  <c r="CF311" i="2"/>
  <c r="CF312" i="2"/>
  <c r="CF313" i="2"/>
  <c r="CF314" i="2"/>
  <c r="CF315" i="2"/>
  <c r="CF316" i="2"/>
  <c r="CF317" i="2"/>
  <c r="CF318" i="2"/>
  <c r="CF319" i="2"/>
  <c r="CF320" i="2"/>
  <c r="CF321" i="2"/>
  <c r="CF322" i="2"/>
  <c r="CF323" i="2"/>
  <c r="CF324" i="2"/>
  <c r="CF325" i="2"/>
  <c r="CF326" i="2"/>
  <c r="CF327" i="2"/>
  <c r="CF328" i="2"/>
  <c r="CF329" i="2"/>
  <c r="CF330" i="2"/>
  <c r="CF331" i="2"/>
  <c r="CF332" i="2"/>
  <c r="CF333" i="2"/>
  <c r="CF334" i="2"/>
  <c r="CF335" i="2"/>
  <c r="CF336" i="2"/>
  <c r="CF337" i="2"/>
  <c r="CF338" i="2"/>
  <c r="CF339" i="2"/>
  <c r="CF340" i="2"/>
  <c r="CF341" i="2"/>
  <c r="CF342" i="2"/>
  <c r="CF343" i="2"/>
  <c r="CF344" i="2"/>
  <c r="CF345" i="2"/>
  <c r="CF346" i="2"/>
  <c r="CF347" i="2"/>
  <c r="CF348" i="2"/>
  <c r="CF349" i="2"/>
  <c r="CF350" i="2"/>
  <c r="CF351" i="2"/>
  <c r="CF352" i="2"/>
  <c r="CF353" i="2"/>
  <c r="CF354" i="2"/>
  <c r="CF355" i="2"/>
  <c r="CF356" i="2"/>
  <c r="CF357" i="2"/>
  <c r="CF358" i="2"/>
  <c r="CF359" i="2"/>
  <c r="CF360" i="2"/>
  <c r="CF361" i="2"/>
  <c r="CF377" i="2"/>
  <c r="BO7" i="11"/>
  <c r="BS5" i="11"/>
  <c r="BS6" i="11"/>
  <c r="DE283" i="2"/>
  <c r="CO7" i="14"/>
  <c r="CO19" i="14"/>
  <c r="N5" i="11"/>
  <c r="N6" i="11"/>
  <c r="BB5" i="11"/>
  <c r="BB6" i="11"/>
  <c r="AA5" i="11"/>
  <c r="AA6" i="11"/>
  <c r="K5" i="11"/>
  <c r="K6" i="11"/>
  <c r="AQ5" i="11"/>
  <c r="AQ6" i="11"/>
  <c r="AZ7" i="14"/>
  <c r="AZ19" i="14"/>
  <c r="BR5" i="11"/>
  <c r="BR6" i="11"/>
  <c r="EB282" i="2"/>
  <c r="EB376" i="2"/>
  <c r="EB210" i="2"/>
  <c r="EB304" i="2"/>
  <c r="EB211" i="2"/>
  <c r="EB305" i="2"/>
  <c r="EB212" i="2"/>
  <c r="EB306" i="2"/>
  <c r="EB213" i="2"/>
  <c r="EB307" i="2"/>
  <c r="EB214" i="2"/>
  <c r="EB308" i="2"/>
  <c r="EB215" i="2"/>
  <c r="EB309" i="2"/>
  <c r="EB216" i="2"/>
  <c r="EB310" i="2"/>
  <c r="EB217" i="2"/>
  <c r="EB311" i="2"/>
  <c r="EB218" i="2"/>
  <c r="EB312" i="2"/>
  <c r="EB219" i="2"/>
  <c r="EB313" i="2"/>
  <c r="EB220" i="2"/>
  <c r="EB314" i="2"/>
  <c r="EB221" i="2"/>
  <c r="EB315" i="2"/>
  <c r="EB222" i="2"/>
  <c r="EB316" i="2"/>
  <c r="EB223" i="2"/>
  <c r="EB317" i="2"/>
  <c r="EB224" i="2"/>
  <c r="EB318" i="2"/>
  <c r="EB225" i="2"/>
  <c r="EB319" i="2"/>
  <c r="EB226" i="2"/>
  <c r="EB320" i="2"/>
  <c r="EB227" i="2"/>
  <c r="EB321" i="2"/>
  <c r="EB228" i="2"/>
  <c r="EB322" i="2"/>
  <c r="EB229" i="2"/>
  <c r="EB323" i="2"/>
  <c r="EB230" i="2"/>
  <c r="EB324" i="2"/>
  <c r="EB231" i="2"/>
  <c r="EB325" i="2"/>
  <c r="EB232" i="2"/>
  <c r="EB326" i="2"/>
  <c r="EB233" i="2"/>
  <c r="EB327" i="2"/>
  <c r="EB234" i="2"/>
  <c r="EB328" i="2"/>
  <c r="EB235" i="2"/>
  <c r="EB329" i="2"/>
  <c r="EB236" i="2"/>
  <c r="EB330" i="2"/>
  <c r="EB237" i="2"/>
  <c r="EB331" i="2"/>
  <c r="EB238" i="2"/>
  <c r="EB332" i="2"/>
  <c r="EB239" i="2"/>
  <c r="EB333" i="2"/>
  <c r="EB240" i="2"/>
  <c r="EB334" i="2"/>
  <c r="EB241" i="2"/>
  <c r="EB335" i="2"/>
  <c r="EB242" i="2"/>
  <c r="EB336" i="2"/>
  <c r="EB243" i="2"/>
  <c r="EB337" i="2"/>
  <c r="EB244" i="2"/>
  <c r="EB338" i="2"/>
  <c r="EB245" i="2"/>
  <c r="EB339" i="2"/>
  <c r="EB246" i="2"/>
  <c r="EB340" i="2"/>
  <c r="EB247" i="2"/>
  <c r="EB341" i="2"/>
  <c r="EB248" i="2"/>
  <c r="EB342" i="2"/>
  <c r="EB249" i="2"/>
  <c r="EB343" i="2"/>
  <c r="EB250" i="2"/>
  <c r="EB344" i="2"/>
  <c r="EB251" i="2"/>
  <c r="EB345" i="2"/>
  <c r="EB252" i="2"/>
  <c r="EB346" i="2"/>
  <c r="EB253" i="2"/>
  <c r="EB347" i="2"/>
  <c r="EB254" i="2"/>
  <c r="EB348" i="2"/>
  <c r="EB255" i="2"/>
  <c r="EB349" i="2"/>
  <c r="EB256" i="2"/>
  <c r="EB350" i="2"/>
  <c r="EB257" i="2"/>
  <c r="EB351" i="2"/>
  <c r="EB258" i="2"/>
  <c r="EB352" i="2"/>
  <c r="EB259" i="2"/>
  <c r="EB353" i="2"/>
  <c r="EB260" i="2"/>
  <c r="EB354" i="2"/>
  <c r="EB261" i="2"/>
  <c r="EB355" i="2"/>
  <c r="EB262" i="2"/>
  <c r="EB356" i="2"/>
  <c r="EB263" i="2"/>
  <c r="EB357" i="2"/>
  <c r="EB264" i="2"/>
  <c r="EB358" i="2"/>
  <c r="EB265" i="2"/>
  <c r="EB359" i="2"/>
  <c r="EB266" i="2"/>
  <c r="EB360" i="2"/>
  <c r="EB267" i="2"/>
  <c r="EB361" i="2"/>
  <c r="EB268" i="2"/>
  <c r="EB362" i="2"/>
  <c r="EB269" i="2"/>
  <c r="EB363" i="2"/>
  <c r="EB270" i="2"/>
  <c r="EB364" i="2"/>
  <c r="EB271" i="2"/>
  <c r="EB365" i="2"/>
  <c r="EB272" i="2"/>
  <c r="EB366" i="2"/>
  <c r="EB273" i="2"/>
  <c r="EB367" i="2"/>
  <c r="EB274" i="2"/>
  <c r="EB368" i="2"/>
  <c r="EB275" i="2"/>
  <c r="EB369" i="2"/>
  <c r="EB276" i="2"/>
  <c r="EB370" i="2"/>
  <c r="EB277" i="2"/>
  <c r="EB371" i="2"/>
  <c r="EB278" i="2"/>
  <c r="EB372" i="2"/>
  <c r="EB279" i="2"/>
  <c r="EB373" i="2"/>
  <c r="EB280" i="2"/>
  <c r="EB374" i="2"/>
  <c r="EB281" i="2"/>
  <c r="EB375" i="2"/>
  <c r="EB377" i="2"/>
  <c r="DK7" i="11"/>
  <c r="AY7" i="14"/>
  <c r="AY19" i="14"/>
  <c r="CC7" i="14"/>
  <c r="CC19" i="14"/>
  <c r="U7" i="14"/>
  <c r="U19" i="14"/>
  <c r="AZ5" i="11"/>
  <c r="AZ6" i="11"/>
  <c r="AF5" i="11"/>
  <c r="AF6" i="11"/>
  <c r="CY283" i="2"/>
  <c r="CH5" i="11"/>
  <c r="CH6" i="11"/>
  <c r="CI7" i="14"/>
  <c r="CI19" i="14"/>
  <c r="BD5" i="11"/>
  <c r="BD6" i="11"/>
  <c r="AU5" i="11"/>
  <c r="AU6" i="11"/>
  <c r="DD283" i="2"/>
  <c r="CN7" i="14"/>
  <c r="CN19" i="14"/>
  <c r="BW5" i="11"/>
  <c r="BW6" i="11"/>
  <c r="Z304" i="2"/>
  <c r="Z377" i="2"/>
  <c r="AC304" i="2"/>
  <c r="AC305" i="2"/>
  <c r="AC306" i="2"/>
  <c r="AC307" i="2"/>
  <c r="AC377" i="2"/>
  <c r="AE304" i="2"/>
  <c r="AE305" i="2"/>
  <c r="AE306" i="2"/>
  <c r="AE307" i="2"/>
  <c r="AE308" i="2"/>
  <c r="AE309" i="2"/>
  <c r="AE377" i="2"/>
  <c r="AF304" i="2"/>
  <c r="AF305" i="2"/>
  <c r="AF306" i="2"/>
  <c r="AF307" i="2"/>
  <c r="AF308" i="2"/>
  <c r="AF309" i="2"/>
  <c r="AF310" i="2"/>
  <c r="AF377" i="2"/>
  <c r="AG304" i="2"/>
  <c r="AG305" i="2"/>
  <c r="AG306" i="2"/>
  <c r="AG307" i="2"/>
  <c r="AG308" i="2"/>
  <c r="AG309" i="2"/>
  <c r="AG310" i="2"/>
  <c r="AG311" i="2"/>
  <c r="AG377" i="2"/>
  <c r="AH304" i="2"/>
  <c r="AH305" i="2"/>
  <c r="AH306" i="2"/>
  <c r="AH307" i="2"/>
  <c r="AH308" i="2"/>
  <c r="AH309" i="2"/>
  <c r="AH310" i="2"/>
  <c r="AH311" i="2"/>
  <c r="AH312" i="2"/>
  <c r="AH377" i="2"/>
  <c r="AL304" i="2"/>
  <c r="AL305" i="2"/>
  <c r="AL306" i="2"/>
  <c r="AL307" i="2"/>
  <c r="AL308" i="2"/>
  <c r="AL309" i="2"/>
  <c r="AL310" i="2"/>
  <c r="AL311" i="2"/>
  <c r="AL312" i="2"/>
  <c r="AL313" i="2"/>
  <c r="AL314" i="2"/>
  <c r="AL315" i="2"/>
  <c r="AL316" i="2"/>
  <c r="AL377" i="2"/>
  <c r="AN304" i="2"/>
  <c r="AN305" i="2"/>
  <c r="AN306" i="2"/>
  <c r="AN307" i="2"/>
  <c r="AN308" i="2"/>
  <c r="AN309" i="2"/>
  <c r="AN310" i="2"/>
  <c r="AN311" i="2"/>
  <c r="AN312" i="2"/>
  <c r="AN313" i="2"/>
  <c r="AN314" i="2"/>
  <c r="AN315" i="2"/>
  <c r="AN316" i="2"/>
  <c r="AN317" i="2"/>
  <c r="AN318" i="2"/>
  <c r="AN377" i="2"/>
  <c r="AP304" i="2"/>
  <c r="AP305" i="2"/>
  <c r="AP306" i="2"/>
  <c r="AP307" i="2"/>
  <c r="AP308" i="2"/>
  <c r="AP309" i="2"/>
  <c r="AP310" i="2"/>
  <c r="AP311" i="2"/>
  <c r="AP312" i="2"/>
  <c r="AP313" i="2"/>
  <c r="AP314" i="2"/>
  <c r="AP315" i="2"/>
  <c r="AP316" i="2"/>
  <c r="AP317" i="2"/>
  <c r="AP318" i="2"/>
  <c r="AP319" i="2"/>
  <c r="AP320" i="2"/>
  <c r="AP377" i="2"/>
  <c r="AQ304" i="2"/>
  <c r="AQ305" i="2"/>
  <c r="AQ306" i="2"/>
  <c r="AQ307" i="2"/>
  <c r="AQ308" i="2"/>
  <c r="AQ309" i="2"/>
  <c r="AQ310" i="2"/>
  <c r="AQ311" i="2"/>
  <c r="AQ312" i="2"/>
  <c r="AQ313" i="2"/>
  <c r="AQ314" i="2"/>
  <c r="AQ315" i="2"/>
  <c r="AQ316" i="2"/>
  <c r="AQ317" i="2"/>
  <c r="AQ318" i="2"/>
  <c r="AQ319" i="2"/>
  <c r="AQ320" i="2"/>
  <c r="AQ321" i="2"/>
  <c r="AQ377" i="2"/>
  <c r="AR304" i="2"/>
  <c r="AR305" i="2"/>
  <c r="AR306" i="2"/>
  <c r="AR307" i="2"/>
  <c r="AR308" i="2"/>
  <c r="AR309" i="2"/>
  <c r="AR310" i="2"/>
  <c r="AR311" i="2"/>
  <c r="AR312" i="2"/>
  <c r="AR313" i="2"/>
  <c r="AR314" i="2"/>
  <c r="AR315" i="2"/>
  <c r="AR316" i="2"/>
  <c r="AR317" i="2"/>
  <c r="AR318" i="2"/>
  <c r="AR319" i="2"/>
  <c r="AR320" i="2"/>
  <c r="AR321" i="2"/>
  <c r="AR322" i="2"/>
  <c r="AR377" i="2"/>
  <c r="AS304" i="2"/>
  <c r="AS305" i="2"/>
  <c r="AS306" i="2"/>
  <c r="AS307" i="2"/>
  <c r="AS308" i="2"/>
  <c r="AS309" i="2"/>
  <c r="AS310" i="2"/>
  <c r="AS311" i="2"/>
  <c r="AS312" i="2"/>
  <c r="AS313" i="2"/>
  <c r="AS314" i="2"/>
  <c r="AS315" i="2"/>
  <c r="AS316" i="2"/>
  <c r="AS317" i="2"/>
  <c r="AS318" i="2"/>
  <c r="AS319" i="2"/>
  <c r="AS320" i="2"/>
  <c r="AS321" i="2"/>
  <c r="AS322" i="2"/>
  <c r="AS323" i="2"/>
  <c r="AS377" i="2"/>
  <c r="AT304" i="2"/>
  <c r="AT305" i="2"/>
  <c r="AT306" i="2"/>
  <c r="AT307" i="2"/>
  <c r="AT308" i="2"/>
  <c r="AT309" i="2"/>
  <c r="AT310" i="2"/>
  <c r="AT311" i="2"/>
  <c r="AT312" i="2"/>
  <c r="AT313" i="2"/>
  <c r="AT314" i="2"/>
  <c r="AT315" i="2"/>
  <c r="AT316" i="2"/>
  <c r="AT317" i="2"/>
  <c r="AT318" i="2"/>
  <c r="AT319" i="2"/>
  <c r="AT320" i="2"/>
  <c r="AT321" i="2"/>
  <c r="AT322" i="2"/>
  <c r="AT323" i="2"/>
  <c r="AT324" i="2"/>
  <c r="AT377" i="2"/>
  <c r="AW304" i="2"/>
  <c r="AW305" i="2"/>
  <c r="AW306" i="2"/>
  <c r="AW307" i="2"/>
  <c r="AW308" i="2"/>
  <c r="AW309" i="2"/>
  <c r="AW310" i="2"/>
  <c r="AW311" i="2"/>
  <c r="AW312" i="2"/>
  <c r="AW313" i="2"/>
  <c r="AW314" i="2"/>
  <c r="AW315" i="2"/>
  <c r="AW316" i="2"/>
  <c r="AW317" i="2"/>
  <c r="AW318" i="2"/>
  <c r="AW319" i="2"/>
  <c r="AW320" i="2"/>
  <c r="AW321" i="2"/>
  <c r="AW322" i="2"/>
  <c r="AW323" i="2"/>
  <c r="AW324" i="2"/>
  <c r="AW325" i="2"/>
  <c r="AW326" i="2"/>
  <c r="AW327" i="2"/>
  <c r="AW377" i="2"/>
  <c r="AZ304" i="2"/>
  <c r="AZ305" i="2"/>
  <c r="AZ306" i="2"/>
  <c r="AZ307" i="2"/>
  <c r="AZ308" i="2"/>
  <c r="AZ309" i="2"/>
  <c r="AZ310" i="2"/>
  <c r="AZ311" i="2"/>
  <c r="AZ312" i="2"/>
  <c r="AZ313" i="2"/>
  <c r="AZ314" i="2"/>
  <c r="AZ315" i="2"/>
  <c r="AZ316" i="2"/>
  <c r="AZ317" i="2"/>
  <c r="AZ318" i="2"/>
  <c r="AZ319" i="2"/>
  <c r="AZ320" i="2"/>
  <c r="AZ321" i="2"/>
  <c r="AZ322" i="2"/>
  <c r="AZ323" i="2"/>
  <c r="AZ324" i="2"/>
  <c r="AZ325" i="2"/>
  <c r="AZ326" i="2"/>
  <c r="AZ327" i="2"/>
  <c r="AZ328" i="2"/>
  <c r="AZ329" i="2"/>
  <c r="AZ330" i="2"/>
  <c r="AZ377"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77"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77"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77"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77"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77" i="2"/>
  <c r="BK304" i="2"/>
  <c r="BK305" i="2"/>
  <c r="BK306" i="2"/>
  <c r="BK307" i="2"/>
  <c r="BK308" i="2"/>
  <c r="BK309" i="2"/>
  <c r="BK310" i="2"/>
  <c r="BK311" i="2"/>
  <c r="BK312" i="2"/>
  <c r="BK313" i="2"/>
  <c r="BK314" i="2"/>
  <c r="BK315" i="2"/>
  <c r="BK316" i="2"/>
  <c r="BK317" i="2"/>
  <c r="BK318" i="2"/>
  <c r="BK319" i="2"/>
  <c r="BK320" i="2"/>
  <c r="BK321" i="2"/>
  <c r="BK322" i="2"/>
  <c r="BK323" i="2"/>
  <c r="BK324" i="2"/>
  <c r="BK325" i="2"/>
  <c r="BK326" i="2"/>
  <c r="BK327" i="2"/>
  <c r="BK328" i="2"/>
  <c r="BK329" i="2"/>
  <c r="BK330" i="2"/>
  <c r="BK331" i="2"/>
  <c r="BK332" i="2"/>
  <c r="BK333" i="2"/>
  <c r="BK334" i="2"/>
  <c r="BK335" i="2"/>
  <c r="BK336" i="2"/>
  <c r="BK337" i="2"/>
  <c r="BK338" i="2"/>
  <c r="BK339" i="2"/>
  <c r="BK340" i="2"/>
  <c r="BK341" i="2"/>
  <c r="BK377" i="2"/>
  <c r="BP304" i="2"/>
  <c r="BP305" i="2"/>
  <c r="BP306" i="2"/>
  <c r="BP307" i="2"/>
  <c r="BP308" i="2"/>
  <c r="BP309" i="2"/>
  <c r="BP310" i="2"/>
  <c r="BP311" i="2"/>
  <c r="BP312" i="2"/>
  <c r="BP313" i="2"/>
  <c r="BP314" i="2"/>
  <c r="BP315" i="2"/>
  <c r="BP316" i="2"/>
  <c r="BP317" i="2"/>
  <c r="BP318" i="2"/>
  <c r="BP319" i="2"/>
  <c r="BP320" i="2"/>
  <c r="BP321" i="2"/>
  <c r="BP322" i="2"/>
  <c r="BP323" i="2"/>
  <c r="BP324" i="2"/>
  <c r="BP325" i="2"/>
  <c r="BP326" i="2"/>
  <c r="BP327" i="2"/>
  <c r="BP328" i="2"/>
  <c r="BP329" i="2"/>
  <c r="BP330" i="2"/>
  <c r="BP331" i="2"/>
  <c r="BP332" i="2"/>
  <c r="BP333" i="2"/>
  <c r="BP334" i="2"/>
  <c r="BP335" i="2"/>
  <c r="BP336" i="2"/>
  <c r="BP337" i="2"/>
  <c r="BP338" i="2"/>
  <c r="BP339" i="2"/>
  <c r="BP340" i="2"/>
  <c r="BP341" i="2"/>
  <c r="BP342" i="2"/>
  <c r="BP343" i="2"/>
  <c r="BP344" i="2"/>
  <c r="BP345" i="2"/>
  <c r="BP346" i="2"/>
  <c r="BP377" i="2"/>
  <c r="BQ304" i="2"/>
  <c r="BQ305" i="2"/>
  <c r="BQ306" i="2"/>
  <c r="BQ307" i="2"/>
  <c r="BQ308" i="2"/>
  <c r="BQ309" i="2"/>
  <c r="BQ310" i="2"/>
  <c r="BQ311" i="2"/>
  <c r="BQ312" i="2"/>
  <c r="BQ313" i="2"/>
  <c r="BQ314" i="2"/>
  <c r="BQ315" i="2"/>
  <c r="BQ316" i="2"/>
  <c r="BQ317" i="2"/>
  <c r="BQ318" i="2"/>
  <c r="BQ319" i="2"/>
  <c r="BQ320" i="2"/>
  <c r="BQ321" i="2"/>
  <c r="BQ322" i="2"/>
  <c r="BQ323" i="2"/>
  <c r="BQ324" i="2"/>
  <c r="BQ325" i="2"/>
  <c r="BQ326" i="2"/>
  <c r="BQ327" i="2"/>
  <c r="BQ328" i="2"/>
  <c r="BQ329" i="2"/>
  <c r="BQ330" i="2"/>
  <c r="BQ331" i="2"/>
  <c r="BQ332" i="2"/>
  <c r="BQ333" i="2"/>
  <c r="BQ334" i="2"/>
  <c r="BQ335" i="2"/>
  <c r="BQ336" i="2"/>
  <c r="BQ337" i="2"/>
  <c r="BQ338" i="2"/>
  <c r="BQ339" i="2"/>
  <c r="BQ340" i="2"/>
  <c r="BQ341" i="2"/>
  <c r="BQ342" i="2"/>
  <c r="BQ343" i="2"/>
  <c r="BQ344" i="2"/>
  <c r="BQ345" i="2"/>
  <c r="BQ346" i="2"/>
  <c r="BQ347" i="2"/>
  <c r="BQ377" i="2"/>
  <c r="BS304" i="2"/>
  <c r="BS305" i="2"/>
  <c r="BS306" i="2"/>
  <c r="BS307" i="2"/>
  <c r="BS308" i="2"/>
  <c r="BS309" i="2"/>
  <c r="BS310" i="2"/>
  <c r="BS311" i="2"/>
  <c r="BS312" i="2"/>
  <c r="BS313" i="2"/>
  <c r="BS314" i="2"/>
  <c r="BS315" i="2"/>
  <c r="BS316" i="2"/>
  <c r="BS317" i="2"/>
  <c r="BS318" i="2"/>
  <c r="BS319" i="2"/>
  <c r="BS320" i="2"/>
  <c r="BS321" i="2"/>
  <c r="BS322" i="2"/>
  <c r="BS323" i="2"/>
  <c r="BS324" i="2"/>
  <c r="BS325" i="2"/>
  <c r="BS326" i="2"/>
  <c r="BS327" i="2"/>
  <c r="BS328" i="2"/>
  <c r="BS329" i="2"/>
  <c r="BS330" i="2"/>
  <c r="BS331" i="2"/>
  <c r="BS332" i="2"/>
  <c r="BS333" i="2"/>
  <c r="BS334" i="2"/>
  <c r="BS335" i="2"/>
  <c r="BS336" i="2"/>
  <c r="BS337" i="2"/>
  <c r="BS338" i="2"/>
  <c r="BS339" i="2"/>
  <c r="BS340" i="2"/>
  <c r="BS341" i="2"/>
  <c r="BS342" i="2"/>
  <c r="BS343" i="2"/>
  <c r="BS344" i="2"/>
  <c r="BS345" i="2"/>
  <c r="BS346" i="2"/>
  <c r="BS347" i="2"/>
  <c r="BS348" i="2"/>
  <c r="BS349" i="2"/>
  <c r="BS377" i="2"/>
  <c r="BU304" i="2"/>
  <c r="BU305" i="2"/>
  <c r="BU306" i="2"/>
  <c r="BU307" i="2"/>
  <c r="BU308" i="2"/>
  <c r="BU309" i="2"/>
  <c r="BU310" i="2"/>
  <c r="BU311" i="2"/>
  <c r="BU312" i="2"/>
  <c r="BU313" i="2"/>
  <c r="BU314" i="2"/>
  <c r="BU315" i="2"/>
  <c r="BU316" i="2"/>
  <c r="BU317" i="2"/>
  <c r="BU318" i="2"/>
  <c r="BU319" i="2"/>
  <c r="BU320" i="2"/>
  <c r="BU321" i="2"/>
  <c r="BU322" i="2"/>
  <c r="BU323" i="2"/>
  <c r="BU324" i="2"/>
  <c r="BU325" i="2"/>
  <c r="BU326" i="2"/>
  <c r="BU327" i="2"/>
  <c r="BU328" i="2"/>
  <c r="BU329" i="2"/>
  <c r="BU330" i="2"/>
  <c r="BU331" i="2"/>
  <c r="BU332" i="2"/>
  <c r="BU333" i="2"/>
  <c r="BU334" i="2"/>
  <c r="BU335" i="2"/>
  <c r="BU336" i="2"/>
  <c r="BU337" i="2"/>
  <c r="BU338" i="2"/>
  <c r="BU339" i="2"/>
  <c r="BU340" i="2"/>
  <c r="BU341" i="2"/>
  <c r="BU342" i="2"/>
  <c r="BU343" i="2"/>
  <c r="BU344" i="2"/>
  <c r="BU345" i="2"/>
  <c r="BU346" i="2"/>
  <c r="BU347" i="2"/>
  <c r="BU348" i="2"/>
  <c r="BU349" i="2"/>
  <c r="BU350" i="2"/>
  <c r="BU351" i="2"/>
  <c r="BU377" i="2"/>
  <c r="BV304" i="2"/>
  <c r="BV305" i="2"/>
  <c r="BV306" i="2"/>
  <c r="BV307" i="2"/>
  <c r="BV308" i="2"/>
  <c r="BV309" i="2"/>
  <c r="BV310" i="2"/>
  <c r="BV311" i="2"/>
  <c r="BV312" i="2"/>
  <c r="BV313" i="2"/>
  <c r="BV314" i="2"/>
  <c r="BV315" i="2"/>
  <c r="BV316" i="2"/>
  <c r="BV317" i="2"/>
  <c r="BV318" i="2"/>
  <c r="BV319" i="2"/>
  <c r="BV320" i="2"/>
  <c r="BV321" i="2"/>
  <c r="BV322" i="2"/>
  <c r="BV323" i="2"/>
  <c r="BV324" i="2"/>
  <c r="BV325" i="2"/>
  <c r="BV326" i="2"/>
  <c r="BV327" i="2"/>
  <c r="BV328" i="2"/>
  <c r="BV329" i="2"/>
  <c r="BV330" i="2"/>
  <c r="BV331" i="2"/>
  <c r="BV332" i="2"/>
  <c r="BV333" i="2"/>
  <c r="BV334" i="2"/>
  <c r="BV335" i="2"/>
  <c r="BV336" i="2"/>
  <c r="BV337" i="2"/>
  <c r="BV338" i="2"/>
  <c r="BV339" i="2"/>
  <c r="BV340" i="2"/>
  <c r="BV341" i="2"/>
  <c r="BV342" i="2"/>
  <c r="BV343" i="2"/>
  <c r="BV344" i="2"/>
  <c r="BV345" i="2"/>
  <c r="BV346" i="2"/>
  <c r="BV347" i="2"/>
  <c r="BV348" i="2"/>
  <c r="BV349" i="2"/>
  <c r="BV350" i="2"/>
  <c r="BV351" i="2"/>
  <c r="BV352" i="2"/>
  <c r="BV377" i="2"/>
  <c r="BX304" i="2"/>
  <c r="BX305" i="2"/>
  <c r="BX306" i="2"/>
  <c r="BX307" i="2"/>
  <c r="BX308" i="2"/>
  <c r="BX309" i="2"/>
  <c r="BX310" i="2"/>
  <c r="BX311" i="2"/>
  <c r="BX312" i="2"/>
  <c r="BX313" i="2"/>
  <c r="BX314" i="2"/>
  <c r="BX315" i="2"/>
  <c r="BX316" i="2"/>
  <c r="BX317" i="2"/>
  <c r="BX318" i="2"/>
  <c r="BX319" i="2"/>
  <c r="BX320" i="2"/>
  <c r="BX321" i="2"/>
  <c r="BX322" i="2"/>
  <c r="BX323" i="2"/>
  <c r="BX324" i="2"/>
  <c r="BX325" i="2"/>
  <c r="BX326" i="2"/>
  <c r="BX327" i="2"/>
  <c r="BX328" i="2"/>
  <c r="BX329" i="2"/>
  <c r="BX330" i="2"/>
  <c r="BX331" i="2"/>
  <c r="BX332" i="2"/>
  <c r="BX333" i="2"/>
  <c r="BX334" i="2"/>
  <c r="BX335" i="2"/>
  <c r="BX336" i="2"/>
  <c r="BX337" i="2"/>
  <c r="BX338" i="2"/>
  <c r="BX339" i="2"/>
  <c r="BX340" i="2"/>
  <c r="BX341" i="2"/>
  <c r="BX342" i="2"/>
  <c r="BX343" i="2"/>
  <c r="BX344" i="2"/>
  <c r="BX345" i="2"/>
  <c r="BX346" i="2"/>
  <c r="BX347" i="2"/>
  <c r="BX348" i="2"/>
  <c r="BX349" i="2"/>
  <c r="BX350" i="2"/>
  <c r="BX351" i="2"/>
  <c r="BX352" i="2"/>
  <c r="BX353" i="2"/>
  <c r="BX354" i="2"/>
  <c r="BX377"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77"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77" i="2"/>
  <c r="CI304" i="2"/>
  <c r="CI305" i="2"/>
  <c r="CI306" i="2"/>
  <c r="CI307" i="2"/>
  <c r="CI308" i="2"/>
  <c r="CI309" i="2"/>
  <c r="CI310" i="2"/>
  <c r="CI311" i="2"/>
  <c r="CI312" i="2"/>
  <c r="CI313" i="2"/>
  <c r="CI314" i="2"/>
  <c r="CI315" i="2"/>
  <c r="CI316" i="2"/>
  <c r="CI317" i="2"/>
  <c r="CI318" i="2"/>
  <c r="CI319" i="2"/>
  <c r="CI320" i="2"/>
  <c r="CI321" i="2"/>
  <c r="CI322" i="2"/>
  <c r="CI323" i="2"/>
  <c r="CI324" i="2"/>
  <c r="CI325" i="2"/>
  <c r="CI326" i="2"/>
  <c r="CI327" i="2"/>
  <c r="CI328" i="2"/>
  <c r="CI329" i="2"/>
  <c r="CI330" i="2"/>
  <c r="CI331" i="2"/>
  <c r="CI332" i="2"/>
  <c r="CI333" i="2"/>
  <c r="CI334" i="2"/>
  <c r="CI335" i="2"/>
  <c r="CI336" i="2"/>
  <c r="CI337" i="2"/>
  <c r="CI338" i="2"/>
  <c r="CI339" i="2"/>
  <c r="CI340" i="2"/>
  <c r="CI341" i="2"/>
  <c r="CI342" i="2"/>
  <c r="CI343" i="2"/>
  <c r="CI344" i="2"/>
  <c r="CI345" i="2"/>
  <c r="CI346" i="2"/>
  <c r="CI347" i="2"/>
  <c r="CI348" i="2"/>
  <c r="CI349" i="2"/>
  <c r="CI350" i="2"/>
  <c r="CI351" i="2"/>
  <c r="CI352" i="2"/>
  <c r="CI353" i="2"/>
  <c r="CI354" i="2"/>
  <c r="CI355" i="2"/>
  <c r="CI356" i="2"/>
  <c r="CI357" i="2"/>
  <c r="CI358" i="2"/>
  <c r="CI359" i="2"/>
  <c r="CI360" i="2"/>
  <c r="CI361" i="2"/>
  <c r="CI362" i="2"/>
  <c r="CI363" i="2"/>
  <c r="CI364" i="2"/>
  <c r="CI365" i="2"/>
  <c r="CI377" i="2"/>
  <c r="CJ304" i="2"/>
  <c r="CJ305" i="2"/>
  <c r="CJ306" i="2"/>
  <c r="CJ307" i="2"/>
  <c r="CJ308" i="2"/>
  <c r="CJ309" i="2"/>
  <c r="CJ310" i="2"/>
  <c r="CJ311" i="2"/>
  <c r="CJ312" i="2"/>
  <c r="CJ313" i="2"/>
  <c r="CJ314" i="2"/>
  <c r="CJ315" i="2"/>
  <c r="CJ316" i="2"/>
  <c r="CJ317" i="2"/>
  <c r="CJ318" i="2"/>
  <c r="CJ319" i="2"/>
  <c r="CJ320" i="2"/>
  <c r="CJ321" i="2"/>
  <c r="CJ322" i="2"/>
  <c r="CJ323" i="2"/>
  <c r="CJ324" i="2"/>
  <c r="CJ325" i="2"/>
  <c r="CJ326" i="2"/>
  <c r="CJ327" i="2"/>
  <c r="CJ328" i="2"/>
  <c r="CJ329" i="2"/>
  <c r="CJ330" i="2"/>
  <c r="CJ331" i="2"/>
  <c r="CJ332" i="2"/>
  <c r="CJ333" i="2"/>
  <c r="CJ334" i="2"/>
  <c r="CJ335" i="2"/>
  <c r="CJ336" i="2"/>
  <c r="CJ337" i="2"/>
  <c r="CJ338" i="2"/>
  <c r="CJ339" i="2"/>
  <c r="CJ340" i="2"/>
  <c r="CJ341" i="2"/>
  <c r="CJ342" i="2"/>
  <c r="CJ343" i="2"/>
  <c r="CJ344" i="2"/>
  <c r="CJ345" i="2"/>
  <c r="CJ346" i="2"/>
  <c r="CJ347" i="2"/>
  <c r="CJ348" i="2"/>
  <c r="CJ349" i="2"/>
  <c r="CJ350" i="2"/>
  <c r="CJ351" i="2"/>
  <c r="CJ352" i="2"/>
  <c r="CJ353" i="2"/>
  <c r="CJ354" i="2"/>
  <c r="CJ355" i="2"/>
  <c r="CJ356" i="2"/>
  <c r="CJ357" i="2"/>
  <c r="CJ358" i="2"/>
  <c r="CJ359" i="2"/>
  <c r="CJ360" i="2"/>
  <c r="CJ361" i="2"/>
  <c r="CJ362" i="2"/>
  <c r="CJ363" i="2"/>
  <c r="CJ364" i="2"/>
  <c r="CJ365" i="2"/>
  <c r="CJ366" i="2"/>
  <c r="CJ377" i="2"/>
  <c r="CL304" i="2"/>
  <c r="CL305" i="2"/>
  <c r="CL306" i="2"/>
  <c r="CL307" i="2"/>
  <c r="CL308" i="2"/>
  <c r="CL309" i="2"/>
  <c r="CL310" i="2"/>
  <c r="CL311" i="2"/>
  <c r="CL312" i="2"/>
  <c r="CL313" i="2"/>
  <c r="CL314" i="2"/>
  <c r="CL315" i="2"/>
  <c r="CL316" i="2"/>
  <c r="CL317" i="2"/>
  <c r="CL318" i="2"/>
  <c r="CL319" i="2"/>
  <c r="CL320" i="2"/>
  <c r="CL321" i="2"/>
  <c r="CL322" i="2"/>
  <c r="CL323" i="2"/>
  <c r="CL324" i="2"/>
  <c r="CL325" i="2"/>
  <c r="CL326" i="2"/>
  <c r="CL327" i="2"/>
  <c r="CL328" i="2"/>
  <c r="CL329" i="2"/>
  <c r="CL330" i="2"/>
  <c r="CL331" i="2"/>
  <c r="CL332" i="2"/>
  <c r="CL333" i="2"/>
  <c r="CL334" i="2"/>
  <c r="CL335" i="2"/>
  <c r="CL336" i="2"/>
  <c r="CL337" i="2"/>
  <c r="CL338" i="2"/>
  <c r="CL339" i="2"/>
  <c r="CL340" i="2"/>
  <c r="CL341" i="2"/>
  <c r="CL342" i="2"/>
  <c r="CL343" i="2"/>
  <c r="CL344" i="2"/>
  <c r="CL345" i="2"/>
  <c r="CL346" i="2"/>
  <c r="CL347" i="2"/>
  <c r="CL348" i="2"/>
  <c r="CL349" i="2"/>
  <c r="CL350" i="2"/>
  <c r="CL351" i="2"/>
  <c r="CL352" i="2"/>
  <c r="CL353" i="2"/>
  <c r="CL354" i="2"/>
  <c r="CL355" i="2"/>
  <c r="CL356" i="2"/>
  <c r="CL357" i="2"/>
  <c r="CL358" i="2"/>
  <c r="CL359" i="2"/>
  <c r="CL360" i="2"/>
  <c r="CL361" i="2"/>
  <c r="CL362" i="2"/>
  <c r="CL363" i="2"/>
  <c r="CL364" i="2"/>
  <c r="CL365" i="2"/>
  <c r="CL366" i="2"/>
  <c r="CL367" i="2"/>
  <c r="CL368" i="2"/>
  <c r="CL377" i="2"/>
  <c r="CM304" i="2"/>
  <c r="CM305" i="2"/>
  <c r="CM306" i="2"/>
  <c r="CM307" i="2"/>
  <c r="CM308" i="2"/>
  <c r="CM309" i="2"/>
  <c r="CM310" i="2"/>
  <c r="CM311" i="2"/>
  <c r="CM312" i="2"/>
  <c r="CM313" i="2"/>
  <c r="CM314" i="2"/>
  <c r="CM315" i="2"/>
  <c r="CM316" i="2"/>
  <c r="CM317" i="2"/>
  <c r="CM318" i="2"/>
  <c r="CM319" i="2"/>
  <c r="CM320" i="2"/>
  <c r="CM321" i="2"/>
  <c r="CM322" i="2"/>
  <c r="CM323" i="2"/>
  <c r="CM324" i="2"/>
  <c r="CM325" i="2"/>
  <c r="CM326" i="2"/>
  <c r="CM327" i="2"/>
  <c r="CM328" i="2"/>
  <c r="CM329" i="2"/>
  <c r="CM330" i="2"/>
  <c r="CM331" i="2"/>
  <c r="CM332" i="2"/>
  <c r="CM333" i="2"/>
  <c r="CM334" i="2"/>
  <c r="CM335" i="2"/>
  <c r="CM336" i="2"/>
  <c r="CM337" i="2"/>
  <c r="CM338" i="2"/>
  <c r="CM339" i="2"/>
  <c r="CM340" i="2"/>
  <c r="CM341" i="2"/>
  <c r="CM342" i="2"/>
  <c r="CM343" i="2"/>
  <c r="CM344" i="2"/>
  <c r="CM345" i="2"/>
  <c r="CM346" i="2"/>
  <c r="CM347" i="2"/>
  <c r="CM348" i="2"/>
  <c r="CM349" i="2"/>
  <c r="CM350" i="2"/>
  <c r="CM351" i="2"/>
  <c r="CM352" i="2"/>
  <c r="CM353" i="2"/>
  <c r="CM354" i="2"/>
  <c r="CM355" i="2"/>
  <c r="CM356" i="2"/>
  <c r="CM357" i="2"/>
  <c r="CM358" i="2"/>
  <c r="CM359" i="2"/>
  <c r="CM360" i="2"/>
  <c r="CM361" i="2"/>
  <c r="CM362" i="2"/>
  <c r="CM363" i="2"/>
  <c r="CM364" i="2"/>
  <c r="CM365" i="2"/>
  <c r="CM366" i="2"/>
  <c r="CM367" i="2"/>
  <c r="CM368" i="2"/>
  <c r="CM369" i="2"/>
  <c r="CM377" i="2"/>
  <c r="CQ304" i="2"/>
  <c r="CQ305" i="2"/>
  <c r="CQ306" i="2"/>
  <c r="CQ307" i="2"/>
  <c r="CQ308" i="2"/>
  <c r="CQ309" i="2"/>
  <c r="CQ310" i="2"/>
  <c r="CQ311" i="2"/>
  <c r="CQ312" i="2"/>
  <c r="CQ313" i="2"/>
  <c r="CQ314" i="2"/>
  <c r="CQ315" i="2"/>
  <c r="CQ316" i="2"/>
  <c r="CQ317" i="2"/>
  <c r="CQ318" i="2"/>
  <c r="CQ319" i="2"/>
  <c r="CQ320" i="2"/>
  <c r="CQ321" i="2"/>
  <c r="CQ322" i="2"/>
  <c r="CQ323" i="2"/>
  <c r="CQ324" i="2"/>
  <c r="CQ325" i="2"/>
  <c r="CQ326" i="2"/>
  <c r="CQ327" i="2"/>
  <c r="CQ328" i="2"/>
  <c r="CQ329" i="2"/>
  <c r="CQ330" i="2"/>
  <c r="CQ331" i="2"/>
  <c r="CQ332" i="2"/>
  <c r="CQ333" i="2"/>
  <c r="CQ334" i="2"/>
  <c r="CQ335" i="2"/>
  <c r="CQ336" i="2"/>
  <c r="CQ337" i="2"/>
  <c r="CQ338" i="2"/>
  <c r="CQ339" i="2"/>
  <c r="CQ340" i="2"/>
  <c r="CQ341" i="2"/>
  <c r="CQ342" i="2"/>
  <c r="CQ343" i="2"/>
  <c r="CQ344" i="2"/>
  <c r="CQ345" i="2"/>
  <c r="CQ346" i="2"/>
  <c r="CQ347" i="2"/>
  <c r="CQ348" i="2"/>
  <c r="CQ349" i="2"/>
  <c r="CQ350" i="2"/>
  <c r="CQ351" i="2"/>
  <c r="CQ352" i="2"/>
  <c r="CQ353" i="2"/>
  <c r="CQ354" i="2"/>
  <c r="CQ355" i="2"/>
  <c r="CQ356" i="2"/>
  <c r="CQ357" i="2"/>
  <c r="CQ358" i="2"/>
  <c r="CQ359" i="2"/>
  <c r="CQ360" i="2"/>
  <c r="CQ361" i="2"/>
  <c r="CQ362" i="2"/>
  <c r="CQ363" i="2"/>
  <c r="CQ364" i="2"/>
  <c r="CQ365" i="2"/>
  <c r="CQ366" i="2"/>
  <c r="CQ367" i="2"/>
  <c r="CQ368" i="2"/>
  <c r="CQ369" i="2"/>
  <c r="CQ370" i="2"/>
  <c r="CQ371" i="2"/>
  <c r="CQ372" i="2"/>
  <c r="CQ373" i="2"/>
  <c r="CQ377" i="2"/>
  <c r="CS304" i="2"/>
  <c r="CS305" i="2"/>
  <c r="CS306" i="2"/>
  <c r="CS307" i="2"/>
  <c r="CS308" i="2"/>
  <c r="CS309" i="2"/>
  <c r="CS310" i="2"/>
  <c r="CS311" i="2"/>
  <c r="CS312" i="2"/>
  <c r="CS313" i="2"/>
  <c r="CS314" i="2"/>
  <c r="CS315" i="2"/>
  <c r="CS316" i="2"/>
  <c r="CS317" i="2"/>
  <c r="CS318" i="2"/>
  <c r="CS319" i="2"/>
  <c r="CS320" i="2"/>
  <c r="CS321" i="2"/>
  <c r="CS322" i="2"/>
  <c r="CS323" i="2"/>
  <c r="CS324" i="2"/>
  <c r="CS325" i="2"/>
  <c r="CS326" i="2"/>
  <c r="CS327" i="2"/>
  <c r="CS328" i="2"/>
  <c r="CS329" i="2"/>
  <c r="CS330" i="2"/>
  <c r="CS331" i="2"/>
  <c r="CS332" i="2"/>
  <c r="CS333" i="2"/>
  <c r="CS334" i="2"/>
  <c r="CS335" i="2"/>
  <c r="CS336" i="2"/>
  <c r="CS337" i="2"/>
  <c r="CS338" i="2"/>
  <c r="CS339" i="2"/>
  <c r="CS340" i="2"/>
  <c r="CS341" i="2"/>
  <c r="CS342" i="2"/>
  <c r="CS343" i="2"/>
  <c r="CS344" i="2"/>
  <c r="CS345" i="2"/>
  <c r="CS346" i="2"/>
  <c r="CS347" i="2"/>
  <c r="CS348" i="2"/>
  <c r="CS349" i="2"/>
  <c r="CS350" i="2"/>
  <c r="CS351" i="2"/>
  <c r="CS352" i="2"/>
  <c r="CS353" i="2"/>
  <c r="CS354" i="2"/>
  <c r="CS355" i="2"/>
  <c r="CS356" i="2"/>
  <c r="CS357" i="2"/>
  <c r="CS358" i="2"/>
  <c r="CS359" i="2"/>
  <c r="CS360" i="2"/>
  <c r="CS361" i="2"/>
  <c r="CS362" i="2"/>
  <c r="CS363" i="2"/>
  <c r="CS364" i="2"/>
  <c r="CS365" i="2"/>
  <c r="CS366" i="2"/>
  <c r="CS367" i="2"/>
  <c r="CS368" i="2"/>
  <c r="CS369" i="2"/>
  <c r="CS370" i="2"/>
  <c r="CS371" i="2"/>
  <c r="CS372" i="2"/>
  <c r="CS373" i="2"/>
  <c r="CS374" i="2"/>
  <c r="CS375" i="2"/>
  <c r="CS377" i="2"/>
  <c r="CT304" i="2"/>
  <c r="CT305" i="2"/>
  <c r="CT306" i="2"/>
  <c r="CT307" i="2"/>
  <c r="CT308" i="2"/>
  <c r="CT309" i="2"/>
  <c r="CT310" i="2"/>
  <c r="CT311" i="2"/>
  <c r="CT312" i="2"/>
  <c r="CT313" i="2"/>
  <c r="CT314" i="2"/>
  <c r="CT315" i="2"/>
  <c r="CT316" i="2"/>
  <c r="CT317" i="2"/>
  <c r="CT318" i="2"/>
  <c r="CT319" i="2"/>
  <c r="CT320" i="2"/>
  <c r="CT321" i="2"/>
  <c r="CT322" i="2"/>
  <c r="CT323" i="2"/>
  <c r="CT324" i="2"/>
  <c r="CT325" i="2"/>
  <c r="CT326" i="2"/>
  <c r="CT327" i="2"/>
  <c r="CT328" i="2"/>
  <c r="CT329" i="2"/>
  <c r="CT330" i="2"/>
  <c r="CT331" i="2"/>
  <c r="CT332" i="2"/>
  <c r="CT333" i="2"/>
  <c r="CT334" i="2"/>
  <c r="CT335" i="2"/>
  <c r="CT336" i="2"/>
  <c r="CT337" i="2"/>
  <c r="CT338" i="2"/>
  <c r="CT339" i="2"/>
  <c r="CT340" i="2"/>
  <c r="CT341" i="2"/>
  <c r="CT342" i="2"/>
  <c r="CT343" i="2"/>
  <c r="CT344" i="2"/>
  <c r="CT345" i="2"/>
  <c r="CT346" i="2"/>
  <c r="CT347" i="2"/>
  <c r="CT348" i="2"/>
  <c r="CT349" i="2"/>
  <c r="CT350" i="2"/>
  <c r="CT351" i="2"/>
  <c r="CT352" i="2"/>
  <c r="CT353" i="2"/>
  <c r="CT354" i="2"/>
  <c r="CT355" i="2"/>
  <c r="CT356" i="2"/>
  <c r="CT357" i="2"/>
  <c r="CT358" i="2"/>
  <c r="CT359" i="2"/>
  <c r="CT360" i="2"/>
  <c r="CT361" i="2"/>
  <c r="CT362" i="2"/>
  <c r="CT363" i="2"/>
  <c r="CT364" i="2"/>
  <c r="CT365" i="2"/>
  <c r="CT366" i="2"/>
  <c r="CT367" i="2"/>
  <c r="CT368" i="2"/>
  <c r="CT369" i="2"/>
  <c r="CT370" i="2"/>
  <c r="CT371" i="2"/>
  <c r="CT372" i="2"/>
  <c r="CT373" i="2"/>
  <c r="CT374" i="2"/>
  <c r="CT375" i="2"/>
  <c r="CT376" i="2"/>
  <c r="CT377" i="2"/>
  <c r="CW210" i="2"/>
  <c r="CW304" i="2"/>
  <c r="CW211" i="2"/>
  <c r="CW305" i="2"/>
  <c r="CW212" i="2"/>
  <c r="CW306" i="2"/>
  <c r="CW213" i="2"/>
  <c r="CW307" i="2"/>
  <c r="CW214" i="2"/>
  <c r="CW308" i="2"/>
  <c r="CW215" i="2"/>
  <c r="CW309" i="2"/>
  <c r="CW216" i="2"/>
  <c r="CW310" i="2"/>
  <c r="CW217" i="2"/>
  <c r="CW311" i="2"/>
  <c r="CW218" i="2"/>
  <c r="CW312" i="2"/>
  <c r="CW219" i="2"/>
  <c r="CW313" i="2"/>
  <c r="CW220" i="2"/>
  <c r="CW314" i="2"/>
  <c r="CW221" i="2"/>
  <c r="CW315" i="2"/>
  <c r="CW222" i="2"/>
  <c r="CW316" i="2"/>
  <c r="CW223" i="2"/>
  <c r="CW317" i="2"/>
  <c r="CW224" i="2"/>
  <c r="CW318" i="2"/>
  <c r="CW225" i="2"/>
  <c r="CW319" i="2"/>
  <c r="CW226" i="2"/>
  <c r="CW320" i="2"/>
  <c r="CW227" i="2"/>
  <c r="CW321" i="2"/>
  <c r="CW228" i="2"/>
  <c r="CW322" i="2"/>
  <c r="CW229" i="2"/>
  <c r="CW323" i="2"/>
  <c r="CW230" i="2"/>
  <c r="CW324" i="2"/>
  <c r="CW231" i="2"/>
  <c r="CW325" i="2"/>
  <c r="CW232" i="2"/>
  <c r="CW326" i="2"/>
  <c r="CW233" i="2"/>
  <c r="CW327" i="2"/>
  <c r="CW234" i="2"/>
  <c r="CW328" i="2"/>
  <c r="CW235" i="2"/>
  <c r="CW329" i="2"/>
  <c r="CW236" i="2"/>
  <c r="CW330" i="2"/>
  <c r="CW237" i="2"/>
  <c r="CW331" i="2"/>
  <c r="CW238" i="2"/>
  <c r="CW332" i="2"/>
  <c r="CW239" i="2"/>
  <c r="CW333" i="2"/>
  <c r="CW240" i="2"/>
  <c r="CW334" i="2"/>
  <c r="CW241" i="2"/>
  <c r="CW335" i="2"/>
  <c r="CW242" i="2"/>
  <c r="CW336" i="2"/>
  <c r="CW243" i="2"/>
  <c r="CW337" i="2"/>
  <c r="CW244" i="2"/>
  <c r="CW338" i="2"/>
  <c r="CW245" i="2"/>
  <c r="CW339" i="2"/>
  <c r="CW246" i="2"/>
  <c r="CW340" i="2"/>
  <c r="CW247" i="2"/>
  <c r="CW341" i="2"/>
  <c r="CW248" i="2"/>
  <c r="CW342" i="2"/>
  <c r="CW249" i="2"/>
  <c r="CW343" i="2"/>
  <c r="CW250" i="2"/>
  <c r="CW344" i="2"/>
  <c r="CW251" i="2"/>
  <c r="CW345" i="2"/>
  <c r="CW252" i="2"/>
  <c r="CW346" i="2"/>
  <c r="CW253" i="2"/>
  <c r="CW347" i="2"/>
  <c r="CW254" i="2"/>
  <c r="CW348" i="2"/>
  <c r="CW255" i="2"/>
  <c r="CW349" i="2"/>
  <c r="CW256" i="2"/>
  <c r="CW350" i="2"/>
  <c r="CW257" i="2"/>
  <c r="CW351" i="2"/>
  <c r="CW258" i="2"/>
  <c r="CW352" i="2"/>
  <c r="CW259" i="2"/>
  <c r="CW353" i="2"/>
  <c r="CW260" i="2"/>
  <c r="CW354" i="2"/>
  <c r="CW261" i="2"/>
  <c r="CW355" i="2"/>
  <c r="CW262" i="2"/>
  <c r="CW356" i="2"/>
  <c r="CW263" i="2"/>
  <c r="CW357" i="2"/>
  <c r="CW264" i="2"/>
  <c r="CW358" i="2"/>
  <c r="CW265" i="2"/>
  <c r="CW359" i="2"/>
  <c r="CW266" i="2"/>
  <c r="CW360" i="2"/>
  <c r="CW267" i="2"/>
  <c r="CW361" i="2"/>
  <c r="CW268" i="2"/>
  <c r="CW362" i="2"/>
  <c r="CW269" i="2"/>
  <c r="CW363" i="2"/>
  <c r="CW270" i="2"/>
  <c r="CW364" i="2"/>
  <c r="CW271" i="2"/>
  <c r="CW365" i="2"/>
  <c r="CW272" i="2"/>
  <c r="CW366" i="2"/>
  <c r="CW273" i="2"/>
  <c r="CW367" i="2"/>
  <c r="CW274" i="2"/>
  <c r="CW368" i="2"/>
  <c r="CW275" i="2"/>
  <c r="CW369" i="2"/>
  <c r="CW276" i="2"/>
  <c r="CW370" i="2"/>
  <c r="CW277" i="2"/>
  <c r="CW371" i="2"/>
  <c r="CW278" i="2"/>
  <c r="CW372" i="2"/>
  <c r="CW279" i="2"/>
  <c r="CW373" i="2"/>
  <c r="CW280" i="2"/>
  <c r="CW374" i="2"/>
  <c r="CW281" i="2"/>
  <c r="CW375" i="2"/>
  <c r="CW282" i="2"/>
  <c r="CW376" i="2"/>
  <c r="CW377" i="2"/>
  <c r="DG210" i="2"/>
  <c r="DG304" i="2"/>
  <c r="DG211" i="2"/>
  <c r="DG305" i="2"/>
  <c r="DG212" i="2"/>
  <c r="DG306" i="2"/>
  <c r="DG213" i="2"/>
  <c r="DG307" i="2"/>
  <c r="DG214" i="2"/>
  <c r="DG308" i="2"/>
  <c r="DG215" i="2"/>
  <c r="DG309" i="2"/>
  <c r="DG216" i="2"/>
  <c r="DG310" i="2"/>
  <c r="DG217" i="2"/>
  <c r="DG311" i="2"/>
  <c r="DG218" i="2"/>
  <c r="DG312" i="2"/>
  <c r="DG219" i="2"/>
  <c r="DG313" i="2"/>
  <c r="DG220" i="2"/>
  <c r="DG314" i="2"/>
  <c r="DG221" i="2"/>
  <c r="DG315" i="2"/>
  <c r="DG222" i="2"/>
  <c r="DG316" i="2"/>
  <c r="DG223" i="2"/>
  <c r="DG317" i="2"/>
  <c r="DG224" i="2"/>
  <c r="DG318" i="2"/>
  <c r="DG225" i="2"/>
  <c r="DG319" i="2"/>
  <c r="DG226" i="2"/>
  <c r="DG320" i="2"/>
  <c r="DG227" i="2"/>
  <c r="DG321" i="2"/>
  <c r="DG228" i="2"/>
  <c r="DG322" i="2"/>
  <c r="DG229" i="2"/>
  <c r="DG323" i="2"/>
  <c r="DG230" i="2"/>
  <c r="DG324" i="2"/>
  <c r="DG231" i="2"/>
  <c r="DG325" i="2"/>
  <c r="DG232" i="2"/>
  <c r="DG326" i="2"/>
  <c r="DG233" i="2"/>
  <c r="DG327" i="2"/>
  <c r="DG234" i="2"/>
  <c r="DG328" i="2"/>
  <c r="DG235" i="2"/>
  <c r="DG329" i="2"/>
  <c r="DG236" i="2"/>
  <c r="DG330" i="2"/>
  <c r="DG237" i="2"/>
  <c r="DG331" i="2"/>
  <c r="DG238" i="2"/>
  <c r="DG332" i="2"/>
  <c r="DG239" i="2"/>
  <c r="DG333" i="2"/>
  <c r="DG240" i="2"/>
  <c r="DG334" i="2"/>
  <c r="DG241" i="2"/>
  <c r="DG335" i="2"/>
  <c r="DG242" i="2"/>
  <c r="DG336" i="2"/>
  <c r="DG243" i="2"/>
  <c r="DG337" i="2"/>
  <c r="DG244" i="2"/>
  <c r="DG338" i="2"/>
  <c r="DG245" i="2"/>
  <c r="DG339" i="2"/>
  <c r="DG246" i="2"/>
  <c r="DG340" i="2"/>
  <c r="DG247" i="2"/>
  <c r="DG341" i="2"/>
  <c r="DG248" i="2"/>
  <c r="DG342" i="2"/>
  <c r="DG249" i="2"/>
  <c r="DG343" i="2"/>
  <c r="DG250" i="2"/>
  <c r="DG344" i="2"/>
  <c r="DG251" i="2"/>
  <c r="DG345" i="2"/>
  <c r="DG252" i="2"/>
  <c r="DG346" i="2"/>
  <c r="DG253" i="2"/>
  <c r="DG347" i="2"/>
  <c r="DG254" i="2"/>
  <c r="DG348" i="2"/>
  <c r="DG255" i="2"/>
  <c r="DG349" i="2"/>
  <c r="DG256" i="2"/>
  <c r="DG350" i="2"/>
  <c r="DG257" i="2"/>
  <c r="DG351" i="2"/>
  <c r="DG258" i="2"/>
  <c r="DG352" i="2"/>
  <c r="DG259" i="2"/>
  <c r="DG353" i="2"/>
  <c r="DG260" i="2"/>
  <c r="DG354" i="2"/>
  <c r="DG261" i="2"/>
  <c r="DG355" i="2"/>
  <c r="DG262" i="2"/>
  <c r="DG356" i="2"/>
  <c r="DG263" i="2"/>
  <c r="DG357" i="2"/>
  <c r="DG264" i="2"/>
  <c r="DG358" i="2"/>
  <c r="DG265" i="2"/>
  <c r="DG359" i="2"/>
  <c r="DG266" i="2"/>
  <c r="DG360" i="2"/>
  <c r="DG267" i="2"/>
  <c r="DG361" i="2"/>
  <c r="DG268" i="2"/>
  <c r="DG362" i="2"/>
  <c r="DG269" i="2"/>
  <c r="DG363" i="2"/>
  <c r="DG270" i="2"/>
  <c r="DG364" i="2"/>
  <c r="DG271" i="2"/>
  <c r="DG365" i="2"/>
  <c r="DG272" i="2"/>
  <c r="DG366" i="2"/>
  <c r="DG273" i="2"/>
  <c r="DG367" i="2"/>
  <c r="DG274" i="2"/>
  <c r="DG368" i="2"/>
  <c r="DG275" i="2"/>
  <c r="DG369" i="2"/>
  <c r="DG276" i="2"/>
  <c r="DG370" i="2"/>
  <c r="DG277" i="2"/>
  <c r="DG371" i="2"/>
  <c r="DG278" i="2"/>
  <c r="DG372" i="2"/>
  <c r="DG279" i="2"/>
  <c r="DG373" i="2"/>
  <c r="DG280" i="2"/>
  <c r="DG374" i="2"/>
  <c r="DG281" i="2"/>
  <c r="DG375" i="2"/>
  <c r="DG282" i="2"/>
  <c r="DG376" i="2"/>
  <c r="DG377" i="2"/>
  <c r="DK210" i="2"/>
  <c r="DK304" i="2"/>
  <c r="DK211" i="2"/>
  <c r="DK305" i="2"/>
  <c r="DK212" i="2"/>
  <c r="DK306" i="2"/>
  <c r="DK213" i="2"/>
  <c r="DK307" i="2"/>
  <c r="DK214" i="2"/>
  <c r="DK308" i="2"/>
  <c r="DK215" i="2"/>
  <c r="DK309" i="2"/>
  <c r="DK216" i="2"/>
  <c r="DK310" i="2"/>
  <c r="DK217" i="2"/>
  <c r="DK311" i="2"/>
  <c r="DK218" i="2"/>
  <c r="DK312" i="2"/>
  <c r="DK219" i="2"/>
  <c r="DK313" i="2"/>
  <c r="DK220" i="2"/>
  <c r="DK314" i="2"/>
  <c r="DK221" i="2"/>
  <c r="DK315" i="2"/>
  <c r="DK222" i="2"/>
  <c r="DK316" i="2"/>
  <c r="DK223" i="2"/>
  <c r="DK317" i="2"/>
  <c r="DK224" i="2"/>
  <c r="DK318" i="2"/>
  <c r="DK225" i="2"/>
  <c r="DK319" i="2"/>
  <c r="DK226" i="2"/>
  <c r="DK320" i="2"/>
  <c r="DK227" i="2"/>
  <c r="DK321" i="2"/>
  <c r="DK228" i="2"/>
  <c r="DK322" i="2"/>
  <c r="DK229" i="2"/>
  <c r="DK323" i="2"/>
  <c r="DK230" i="2"/>
  <c r="DK324" i="2"/>
  <c r="DK231" i="2"/>
  <c r="DK325" i="2"/>
  <c r="DK232" i="2"/>
  <c r="DK326" i="2"/>
  <c r="DK233" i="2"/>
  <c r="DK327" i="2"/>
  <c r="DK234" i="2"/>
  <c r="DK328" i="2"/>
  <c r="DK235" i="2"/>
  <c r="DK329" i="2"/>
  <c r="DK236" i="2"/>
  <c r="DK330" i="2"/>
  <c r="DK237" i="2"/>
  <c r="DK331" i="2"/>
  <c r="DK238" i="2"/>
  <c r="DK332" i="2"/>
  <c r="DK239" i="2"/>
  <c r="DK333" i="2"/>
  <c r="DK240" i="2"/>
  <c r="DK334" i="2"/>
  <c r="DK241" i="2"/>
  <c r="DK335" i="2"/>
  <c r="DK242" i="2"/>
  <c r="DK336" i="2"/>
  <c r="DK243" i="2"/>
  <c r="DK337" i="2"/>
  <c r="DK244" i="2"/>
  <c r="DK338" i="2"/>
  <c r="DK245" i="2"/>
  <c r="DK339" i="2"/>
  <c r="DK246" i="2"/>
  <c r="DK340" i="2"/>
  <c r="DK247" i="2"/>
  <c r="DK341" i="2"/>
  <c r="DK248" i="2"/>
  <c r="DK342" i="2"/>
  <c r="DK249" i="2"/>
  <c r="DK343" i="2"/>
  <c r="DK250" i="2"/>
  <c r="DK344" i="2"/>
  <c r="DK251" i="2"/>
  <c r="DK345" i="2"/>
  <c r="DK252" i="2"/>
  <c r="DK346" i="2"/>
  <c r="DK253" i="2"/>
  <c r="DK347" i="2"/>
  <c r="DK254" i="2"/>
  <c r="DK348" i="2"/>
  <c r="DK255" i="2"/>
  <c r="DK349" i="2"/>
  <c r="DK256" i="2"/>
  <c r="DK350" i="2"/>
  <c r="DK257" i="2"/>
  <c r="DK351" i="2"/>
  <c r="DK258" i="2"/>
  <c r="DK352" i="2"/>
  <c r="DK259" i="2"/>
  <c r="DK353" i="2"/>
  <c r="DK260" i="2"/>
  <c r="DK354" i="2"/>
  <c r="DK261" i="2"/>
  <c r="DK355" i="2"/>
  <c r="DK262" i="2"/>
  <c r="DK356" i="2"/>
  <c r="DK263" i="2"/>
  <c r="DK357" i="2"/>
  <c r="DK264" i="2"/>
  <c r="DK358" i="2"/>
  <c r="DK265" i="2"/>
  <c r="DK359" i="2"/>
  <c r="DK266" i="2"/>
  <c r="DK360" i="2"/>
  <c r="DK267" i="2"/>
  <c r="DK361" i="2"/>
  <c r="DK268" i="2"/>
  <c r="DK362" i="2"/>
  <c r="DK269" i="2"/>
  <c r="DK363" i="2"/>
  <c r="DK270" i="2"/>
  <c r="DK364" i="2"/>
  <c r="DK271" i="2"/>
  <c r="DK365" i="2"/>
  <c r="DK272" i="2"/>
  <c r="DK366" i="2"/>
  <c r="DK273" i="2"/>
  <c r="DK367" i="2"/>
  <c r="DK274" i="2"/>
  <c r="DK368" i="2"/>
  <c r="DK275" i="2"/>
  <c r="DK369" i="2"/>
  <c r="DK276" i="2"/>
  <c r="DK370" i="2"/>
  <c r="DK277" i="2"/>
  <c r="DK371" i="2"/>
  <c r="DK278" i="2"/>
  <c r="DK372" i="2"/>
  <c r="DK279" i="2"/>
  <c r="DK373" i="2"/>
  <c r="DK280" i="2"/>
  <c r="DK374" i="2"/>
  <c r="DK281" i="2"/>
  <c r="DK375" i="2"/>
  <c r="DK282" i="2"/>
  <c r="DK376" i="2"/>
  <c r="DK377" i="2"/>
  <c r="DM210" i="2"/>
  <c r="DM304" i="2"/>
  <c r="DM211" i="2"/>
  <c r="DM305" i="2"/>
  <c r="DM212" i="2"/>
  <c r="DM306" i="2"/>
  <c r="DM213" i="2"/>
  <c r="DM307" i="2"/>
  <c r="DM214" i="2"/>
  <c r="DM308" i="2"/>
  <c r="DM215" i="2"/>
  <c r="DM309" i="2"/>
  <c r="DM216" i="2"/>
  <c r="DM310" i="2"/>
  <c r="DM217" i="2"/>
  <c r="DM311" i="2"/>
  <c r="DM218" i="2"/>
  <c r="DM312" i="2"/>
  <c r="DM219" i="2"/>
  <c r="DM313" i="2"/>
  <c r="DM220" i="2"/>
  <c r="DM314" i="2"/>
  <c r="DM221" i="2"/>
  <c r="DM315" i="2"/>
  <c r="DM222" i="2"/>
  <c r="DM316" i="2"/>
  <c r="DM223" i="2"/>
  <c r="DM317" i="2"/>
  <c r="DM224" i="2"/>
  <c r="DM318" i="2"/>
  <c r="DM225" i="2"/>
  <c r="DM319" i="2"/>
  <c r="DM226" i="2"/>
  <c r="DM320" i="2"/>
  <c r="DM227" i="2"/>
  <c r="DM321" i="2"/>
  <c r="DM228" i="2"/>
  <c r="DM322" i="2"/>
  <c r="DM229" i="2"/>
  <c r="DM323" i="2"/>
  <c r="DM230" i="2"/>
  <c r="DM324" i="2"/>
  <c r="DM231" i="2"/>
  <c r="DM325" i="2"/>
  <c r="DM232" i="2"/>
  <c r="DM326" i="2"/>
  <c r="DM233" i="2"/>
  <c r="DM327" i="2"/>
  <c r="DM234" i="2"/>
  <c r="DM328" i="2"/>
  <c r="DM235" i="2"/>
  <c r="DM329" i="2"/>
  <c r="DM236" i="2"/>
  <c r="DM330" i="2"/>
  <c r="DM237" i="2"/>
  <c r="DM331" i="2"/>
  <c r="DM238" i="2"/>
  <c r="DM332" i="2"/>
  <c r="DM239" i="2"/>
  <c r="DM333" i="2"/>
  <c r="DM240" i="2"/>
  <c r="DM334" i="2"/>
  <c r="DM241" i="2"/>
  <c r="DM335" i="2"/>
  <c r="DM242" i="2"/>
  <c r="DM336" i="2"/>
  <c r="DM243" i="2"/>
  <c r="DM337" i="2"/>
  <c r="DM244" i="2"/>
  <c r="DM338" i="2"/>
  <c r="DM245" i="2"/>
  <c r="DM339" i="2"/>
  <c r="DM246" i="2"/>
  <c r="DM340" i="2"/>
  <c r="DM247" i="2"/>
  <c r="DM341" i="2"/>
  <c r="DM248" i="2"/>
  <c r="DM342" i="2"/>
  <c r="DM249" i="2"/>
  <c r="DM343" i="2"/>
  <c r="DM250" i="2"/>
  <c r="DM344" i="2"/>
  <c r="DM251" i="2"/>
  <c r="DM345" i="2"/>
  <c r="DM252" i="2"/>
  <c r="DM346" i="2"/>
  <c r="DM253" i="2"/>
  <c r="DM347" i="2"/>
  <c r="DM254" i="2"/>
  <c r="DM348" i="2"/>
  <c r="DM255" i="2"/>
  <c r="DM349" i="2"/>
  <c r="DM256" i="2"/>
  <c r="DM350" i="2"/>
  <c r="DM257" i="2"/>
  <c r="DM351" i="2"/>
  <c r="DM258" i="2"/>
  <c r="DM352" i="2"/>
  <c r="DM259" i="2"/>
  <c r="DM353" i="2"/>
  <c r="DM260" i="2"/>
  <c r="DM354" i="2"/>
  <c r="DM261" i="2"/>
  <c r="DM355" i="2"/>
  <c r="DM262" i="2"/>
  <c r="DM356" i="2"/>
  <c r="DM263" i="2"/>
  <c r="DM357" i="2"/>
  <c r="DM264" i="2"/>
  <c r="DM358" i="2"/>
  <c r="DM265" i="2"/>
  <c r="DM359" i="2"/>
  <c r="DM266" i="2"/>
  <c r="DM360" i="2"/>
  <c r="DM267" i="2"/>
  <c r="DM361" i="2"/>
  <c r="DM268" i="2"/>
  <c r="DM362" i="2"/>
  <c r="DM269" i="2"/>
  <c r="DM363" i="2"/>
  <c r="DM270" i="2"/>
  <c r="DM364" i="2"/>
  <c r="DM271" i="2"/>
  <c r="DM365" i="2"/>
  <c r="DM272" i="2"/>
  <c r="DM366" i="2"/>
  <c r="DM273" i="2"/>
  <c r="DM367" i="2"/>
  <c r="DM274" i="2"/>
  <c r="DM368" i="2"/>
  <c r="DM275" i="2"/>
  <c r="DM369" i="2"/>
  <c r="DM276" i="2"/>
  <c r="DM370" i="2"/>
  <c r="DM277" i="2"/>
  <c r="DM371" i="2"/>
  <c r="DM278" i="2"/>
  <c r="DM372" i="2"/>
  <c r="DM279" i="2"/>
  <c r="DM373" i="2"/>
  <c r="DM280" i="2"/>
  <c r="DM374" i="2"/>
  <c r="DM281" i="2"/>
  <c r="DM375" i="2"/>
  <c r="DM282" i="2"/>
  <c r="DM376" i="2"/>
  <c r="DM377" i="2"/>
  <c r="DN210" i="2"/>
  <c r="DN304" i="2"/>
  <c r="DN211" i="2"/>
  <c r="DN305" i="2"/>
  <c r="DN212" i="2"/>
  <c r="DN306" i="2"/>
  <c r="DN213" i="2"/>
  <c r="DN307" i="2"/>
  <c r="DN214" i="2"/>
  <c r="DN308" i="2"/>
  <c r="DN215" i="2"/>
  <c r="DN309" i="2"/>
  <c r="DN216" i="2"/>
  <c r="DN310" i="2"/>
  <c r="DN217" i="2"/>
  <c r="DN311" i="2"/>
  <c r="DN218" i="2"/>
  <c r="DN312" i="2"/>
  <c r="DN219" i="2"/>
  <c r="DN313" i="2"/>
  <c r="DN220" i="2"/>
  <c r="DN314" i="2"/>
  <c r="DN221" i="2"/>
  <c r="DN315" i="2"/>
  <c r="DN222" i="2"/>
  <c r="DN316" i="2"/>
  <c r="DN223" i="2"/>
  <c r="DN317" i="2"/>
  <c r="DN224" i="2"/>
  <c r="DN318" i="2"/>
  <c r="DN225" i="2"/>
  <c r="DN319" i="2"/>
  <c r="DN226" i="2"/>
  <c r="DN320" i="2"/>
  <c r="DN227" i="2"/>
  <c r="DN321" i="2"/>
  <c r="DN228" i="2"/>
  <c r="DN322" i="2"/>
  <c r="DN229" i="2"/>
  <c r="DN323" i="2"/>
  <c r="DN230" i="2"/>
  <c r="DN324" i="2"/>
  <c r="DN231" i="2"/>
  <c r="DN325" i="2"/>
  <c r="DN232" i="2"/>
  <c r="DN326" i="2"/>
  <c r="DN233" i="2"/>
  <c r="DN327" i="2"/>
  <c r="DN234" i="2"/>
  <c r="DN328" i="2"/>
  <c r="DN235" i="2"/>
  <c r="DN329" i="2"/>
  <c r="DN236" i="2"/>
  <c r="DN330" i="2"/>
  <c r="DN237" i="2"/>
  <c r="DN331" i="2"/>
  <c r="DN238" i="2"/>
  <c r="DN332" i="2"/>
  <c r="DN239" i="2"/>
  <c r="DN333" i="2"/>
  <c r="DN240" i="2"/>
  <c r="DN334" i="2"/>
  <c r="DN241" i="2"/>
  <c r="DN335" i="2"/>
  <c r="DN242" i="2"/>
  <c r="DN336" i="2"/>
  <c r="DN243" i="2"/>
  <c r="DN337" i="2"/>
  <c r="DN244" i="2"/>
  <c r="DN338" i="2"/>
  <c r="DN245" i="2"/>
  <c r="DN339" i="2"/>
  <c r="DN246" i="2"/>
  <c r="DN340" i="2"/>
  <c r="DN247" i="2"/>
  <c r="DN341" i="2"/>
  <c r="DN248" i="2"/>
  <c r="DN342" i="2"/>
  <c r="DN249" i="2"/>
  <c r="DN343" i="2"/>
  <c r="DN250" i="2"/>
  <c r="DN344" i="2"/>
  <c r="DN251" i="2"/>
  <c r="DN345" i="2"/>
  <c r="DN252" i="2"/>
  <c r="DN346" i="2"/>
  <c r="DN253" i="2"/>
  <c r="DN347" i="2"/>
  <c r="DN254" i="2"/>
  <c r="DN348" i="2"/>
  <c r="DN255" i="2"/>
  <c r="DN349" i="2"/>
  <c r="DN256" i="2"/>
  <c r="DN350" i="2"/>
  <c r="DN257" i="2"/>
  <c r="DN351" i="2"/>
  <c r="DN258" i="2"/>
  <c r="DN352" i="2"/>
  <c r="DN259" i="2"/>
  <c r="DN353" i="2"/>
  <c r="DN260" i="2"/>
  <c r="DN354" i="2"/>
  <c r="DN261" i="2"/>
  <c r="DN355" i="2"/>
  <c r="DN262" i="2"/>
  <c r="DN356" i="2"/>
  <c r="DN263" i="2"/>
  <c r="DN357" i="2"/>
  <c r="DN264" i="2"/>
  <c r="DN358" i="2"/>
  <c r="DN265" i="2"/>
  <c r="DN359" i="2"/>
  <c r="DN266" i="2"/>
  <c r="DN360" i="2"/>
  <c r="DN267" i="2"/>
  <c r="DN361" i="2"/>
  <c r="DN268" i="2"/>
  <c r="DN362" i="2"/>
  <c r="DN269" i="2"/>
  <c r="DN363" i="2"/>
  <c r="DN270" i="2"/>
  <c r="DN364" i="2"/>
  <c r="DN271" i="2"/>
  <c r="DN365" i="2"/>
  <c r="DN272" i="2"/>
  <c r="DN366" i="2"/>
  <c r="DN273" i="2"/>
  <c r="DN367" i="2"/>
  <c r="DN274" i="2"/>
  <c r="DN368" i="2"/>
  <c r="DN275" i="2"/>
  <c r="DN369" i="2"/>
  <c r="DN276" i="2"/>
  <c r="DN370" i="2"/>
  <c r="DN277" i="2"/>
  <c r="DN371" i="2"/>
  <c r="DN278" i="2"/>
  <c r="DN372" i="2"/>
  <c r="DN279" i="2"/>
  <c r="DN373" i="2"/>
  <c r="DN280" i="2"/>
  <c r="DN374" i="2"/>
  <c r="DN281" i="2"/>
  <c r="DN375" i="2"/>
  <c r="DN282" i="2"/>
  <c r="DN376" i="2"/>
  <c r="DN377" i="2"/>
  <c r="DP210" i="2"/>
  <c r="DP304" i="2"/>
  <c r="DP211" i="2"/>
  <c r="DP305" i="2"/>
  <c r="DP212" i="2"/>
  <c r="DP306" i="2"/>
  <c r="DP213" i="2"/>
  <c r="DP307" i="2"/>
  <c r="DP214" i="2"/>
  <c r="DP308" i="2"/>
  <c r="DP215" i="2"/>
  <c r="DP309" i="2"/>
  <c r="DP216" i="2"/>
  <c r="DP310" i="2"/>
  <c r="DP217" i="2"/>
  <c r="DP311" i="2"/>
  <c r="DP218" i="2"/>
  <c r="DP312" i="2"/>
  <c r="DP219" i="2"/>
  <c r="DP313" i="2"/>
  <c r="DP220" i="2"/>
  <c r="DP314" i="2"/>
  <c r="DP221" i="2"/>
  <c r="DP315" i="2"/>
  <c r="DP222" i="2"/>
  <c r="DP316" i="2"/>
  <c r="DP223" i="2"/>
  <c r="DP317" i="2"/>
  <c r="DP224" i="2"/>
  <c r="DP318" i="2"/>
  <c r="DP225" i="2"/>
  <c r="DP319" i="2"/>
  <c r="DP226" i="2"/>
  <c r="DP320" i="2"/>
  <c r="DP227" i="2"/>
  <c r="DP321" i="2"/>
  <c r="DP228" i="2"/>
  <c r="DP322" i="2"/>
  <c r="DP229" i="2"/>
  <c r="DP323" i="2"/>
  <c r="DP230" i="2"/>
  <c r="DP324" i="2"/>
  <c r="DP231" i="2"/>
  <c r="DP325" i="2"/>
  <c r="DP232" i="2"/>
  <c r="DP326" i="2"/>
  <c r="DP233" i="2"/>
  <c r="DP327" i="2"/>
  <c r="DP234" i="2"/>
  <c r="DP328" i="2"/>
  <c r="DP235" i="2"/>
  <c r="DP329" i="2"/>
  <c r="DP236" i="2"/>
  <c r="DP330" i="2"/>
  <c r="DP237" i="2"/>
  <c r="DP331" i="2"/>
  <c r="DP238" i="2"/>
  <c r="DP332" i="2"/>
  <c r="DP239" i="2"/>
  <c r="DP333" i="2"/>
  <c r="DP240" i="2"/>
  <c r="DP334" i="2"/>
  <c r="DP241" i="2"/>
  <c r="DP335" i="2"/>
  <c r="DP242" i="2"/>
  <c r="DP336" i="2"/>
  <c r="DP243" i="2"/>
  <c r="DP337" i="2"/>
  <c r="DP244" i="2"/>
  <c r="DP338" i="2"/>
  <c r="DP245" i="2"/>
  <c r="DP339" i="2"/>
  <c r="DP246" i="2"/>
  <c r="DP340" i="2"/>
  <c r="DP247" i="2"/>
  <c r="DP341" i="2"/>
  <c r="DP248" i="2"/>
  <c r="DP342" i="2"/>
  <c r="DP249" i="2"/>
  <c r="DP343" i="2"/>
  <c r="DP250" i="2"/>
  <c r="DP344" i="2"/>
  <c r="DP251" i="2"/>
  <c r="DP345" i="2"/>
  <c r="DP252" i="2"/>
  <c r="DP346" i="2"/>
  <c r="DP253" i="2"/>
  <c r="DP347" i="2"/>
  <c r="DP254" i="2"/>
  <c r="DP348" i="2"/>
  <c r="DP255" i="2"/>
  <c r="DP349" i="2"/>
  <c r="DP256" i="2"/>
  <c r="DP350" i="2"/>
  <c r="DP257" i="2"/>
  <c r="DP351" i="2"/>
  <c r="DP258" i="2"/>
  <c r="DP352" i="2"/>
  <c r="DP259" i="2"/>
  <c r="DP353" i="2"/>
  <c r="DP260" i="2"/>
  <c r="DP354" i="2"/>
  <c r="DP261" i="2"/>
  <c r="DP355" i="2"/>
  <c r="DP262" i="2"/>
  <c r="DP356" i="2"/>
  <c r="DP263" i="2"/>
  <c r="DP357" i="2"/>
  <c r="DP264" i="2"/>
  <c r="DP358" i="2"/>
  <c r="DP265" i="2"/>
  <c r="DP359" i="2"/>
  <c r="DP266" i="2"/>
  <c r="DP360" i="2"/>
  <c r="DP267" i="2"/>
  <c r="DP361" i="2"/>
  <c r="DP268" i="2"/>
  <c r="DP362" i="2"/>
  <c r="DP269" i="2"/>
  <c r="DP363" i="2"/>
  <c r="DP270" i="2"/>
  <c r="DP364" i="2"/>
  <c r="DP271" i="2"/>
  <c r="DP365" i="2"/>
  <c r="DP272" i="2"/>
  <c r="DP366" i="2"/>
  <c r="DP273" i="2"/>
  <c r="DP367" i="2"/>
  <c r="DP274" i="2"/>
  <c r="DP368" i="2"/>
  <c r="DP275" i="2"/>
  <c r="DP369" i="2"/>
  <c r="DP276" i="2"/>
  <c r="DP370" i="2"/>
  <c r="DP277" i="2"/>
  <c r="DP371" i="2"/>
  <c r="DP278" i="2"/>
  <c r="DP372" i="2"/>
  <c r="DP279" i="2"/>
  <c r="DP373" i="2"/>
  <c r="DP280" i="2"/>
  <c r="DP374" i="2"/>
  <c r="DP281" i="2"/>
  <c r="DP375" i="2"/>
  <c r="DP282" i="2"/>
  <c r="DP376" i="2"/>
  <c r="DP377" i="2"/>
  <c r="DR210" i="2"/>
  <c r="DR304" i="2"/>
  <c r="DR211" i="2"/>
  <c r="DR305" i="2"/>
  <c r="DR212" i="2"/>
  <c r="DR306" i="2"/>
  <c r="DR213" i="2"/>
  <c r="DR307" i="2"/>
  <c r="DR214" i="2"/>
  <c r="DR308" i="2"/>
  <c r="DR215" i="2"/>
  <c r="DR309" i="2"/>
  <c r="DR216" i="2"/>
  <c r="DR310" i="2"/>
  <c r="DR217" i="2"/>
  <c r="DR311" i="2"/>
  <c r="DR218" i="2"/>
  <c r="DR312" i="2"/>
  <c r="DR219" i="2"/>
  <c r="DR313" i="2"/>
  <c r="DR220" i="2"/>
  <c r="DR314" i="2"/>
  <c r="DR221" i="2"/>
  <c r="DR315" i="2"/>
  <c r="DR222" i="2"/>
  <c r="DR316" i="2"/>
  <c r="DR223" i="2"/>
  <c r="DR317" i="2"/>
  <c r="DR224" i="2"/>
  <c r="DR318" i="2"/>
  <c r="DR225" i="2"/>
  <c r="DR319" i="2"/>
  <c r="DR226" i="2"/>
  <c r="DR320" i="2"/>
  <c r="DR227" i="2"/>
  <c r="DR321" i="2"/>
  <c r="DR228" i="2"/>
  <c r="DR322" i="2"/>
  <c r="DR229" i="2"/>
  <c r="DR323" i="2"/>
  <c r="DR230" i="2"/>
  <c r="DR324" i="2"/>
  <c r="DR231" i="2"/>
  <c r="DR325" i="2"/>
  <c r="DR232" i="2"/>
  <c r="DR326" i="2"/>
  <c r="DR233" i="2"/>
  <c r="DR327" i="2"/>
  <c r="DR234" i="2"/>
  <c r="DR328" i="2"/>
  <c r="DR235" i="2"/>
  <c r="DR329" i="2"/>
  <c r="DR236" i="2"/>
  <c r="DR330" i="2"/>
  <c r="DR237" i="2"/>
  <c r="DR331" i="2"/>
  <c r="DR238" i="2"/>
  <c r="DR332" i="2"/>
  <c r="DR239" i="2"/>
  <c r="DR333" i="2"/>
  <c r="DR240" i="2"/>
  <c r="DR334" i="2"/>
  <c r="DR241" i="2"/>
  <c r="DR335" i="2"/>
  <c r="DR242" i="2"/>
  <c r="DR336" i="2"/>
  <c r="DR243" i="2"/>
  <c r="DR337" i="2"/>
  <c r="DR244" i="2"/>
  <c r="DR338" i="2"/>
  <c r="DR245" i="2"/>
  <c r="DR339" i="2"/>
  <c r="DR246" i="2"/>
  <c r="DR340" i="2"/>
  <c r="DR247" i="2"/>
  <c r="DR341" i="2"/>
  <c r="DR248" i="2"/>
  <c r="DR342" i="2"/>
  <c r="DR249" i="2"/>
  <c r="DR343" i="2"/>
  <c r="DR250" i="2"/>
  <c r="DR344" i="2"/>
  <c r="DR251" i="2"/>
  <c r="DR345" i="2"/>
  <c r="DR252" i="2"/>
  <c r="DR346" i="2"/>
  <c r="DR253" i="2"/>
  <c r="DR347" i="2"/>
  <c r="DR254" i="2"/>
  <c r="DR348" i="2"/>
  <c r="DR255" i="2"/>
  <c r="DR349" i="2"/>
  <c r="DR256" i="2"/>
  <c r="DR350" i="2"/>
  <c r="DR257" i="2"/>
  <c r="DR351" i="2"/>
  <c r="DR258" i="2"/>
  <c r="DR352" i="2"/>
  <c r="DR259" i="2"/>
  <c r="DR353" i="2"/>
  <c r="DR260" i="2"/>
  <c r="DR354" i="2"/>
  <c r="DR261" i="2"/>
  <c r="DR355" i="2"/>
  <c r="DR262" i="2"/>
  <c r="DR356" i="2"/>
  <c r="DR263" i="2"/>
  <c r="DR357" i="2"/>
  <c r="DR264" i="2"/>
  <c r="DR358" i="2"/>
  <c r="DR265" i="2"/>
  <c r="DR359" i="2"/>
  <c r="DR266" i="2"/>
  <c r="DR360" i="2"/>
  <c r="DR267" i="2"/>
  <c r="DR361" i="2"/>
  <c r="DR268" i="2"/>
  <c r="DR362" i="2"/>
  <c r="DR269" i="2"/>
  <c r="DR363" i="2"/>
  <c r="DR270" i="2"/>
  <c r="DR364" i="2"/>
  <c r="DR271" i="2"/>
  <c r="DR365" i="2"/>
  <c r="DR272" i="2"/>
  <c r="DR366" i="2"/>
  <c r="DR273" i="2"/>
  <c r="DR367" i="2"/>
  <c r="DR274" i="2"/>
  <c r="DR368" i="2"/>
  <c r="DR275" i="2"/>
  <c r="DR369" i="2"/>
  <c r="DR276" i="2"/>
  <c r="DR370" i="2"/>
  <c r="DR277" i="2"/>
  <c r="DR371" i="2"/>
  <c r="DR278" i="2"/>
  <c r="DR372" i="2"/>
  <c r="DR279" i="2"/>
  <c r="DR373" i="2"/>
  <c r="DR280" i="2"/>
  <c r="DR374" i="2"/>
  <c r="DR281" i="2"/>
  <c r="DR375" i="2"/>
  <c r="DR282" i="2"/>
  <c r="DR376" i="2"/>
  <c r="DR377" i="2"/>
  <c r="DV210" i="2"/>
  <c r="DV304" i="2"/>
  <c r="DV211" i="2"/>
  <c r="DV305" i="2"/>
  <c r="DV212" i="2"/>
  <c r="DV306" i="2"/>
  <c r="DV213" i="2"/>
  <c r="DV307" i="2"/>
  <c r="DV214" i="2"/>
  <c r="DV308" i="2"/>
  <c r="DV215" i="2"/>
  <c r="DV309" i="2"/>
  <c r="DV216" i="2"/>
  <c r="DV310" i="2"/>
  <c r="DV217" i="2"/>
  <c r="DV311" i="2"/>
  <c r="DV218" i="2"/>
  <c r="DV312" i="2"/>
  <c r="DV219" i="2"/>
  <c r="DV313" i="2"/>
  <c r="DV220" i="2"/>
  <c r="DV314" i="2"/>
  <c r="DV221" i="2"/>
  <c r="DV315" i="2"/>
  <c r="DV222" i="2"/>
  <c r="DV316" i="2"/>
  <c r="DV223" i="2"/>
  <c r="DV317" i="2"/>
  <c r="DV224" i="2"/>
  <c r="DV318" i="2"/>
  <c r="DV225" i="2"/>
  <c r="DV319" i="2"/>
  <c r="DV226" i="2"/>
  <c r="DV320" i="2"/>
  <c r="DV227" i="2"/>
  <c r="DV321" i="2"/>
  <c r="DV228" i="2"/>
  <c r="DV322" i="2"/>
  <c r="DV229" i="2"/>
  <c r="DV323" i="2"/>
  <c r="DV230" i="2"/>
  <c r="DV324" i="2"/>
  <c r="DV231" i="2"/>
  <c r="DV325" i="2"/>
  <c r="DV232" i="2"/>
  <c r="DV326" i="2"/>
  <c r="DV233" i="2"/>
  <c r="DV327" i="2"/>
  <c r="DV234" i="2"/>
  <c r="DV328" i="2"/>
  <c r="DV235" i="2"/>
  <c r="DV329" i="2"/>
  <c r="DV236" i="2"/>
  <c r="DV330" i="2"/>
  <c r="DV237" i="2"/>
  <c r="DV331" i="2"/>
  <c r="DV238" i="2"/>
  <c r="DV332" i="2"/>
  <c r="DV239" i="2"/>
  <c r="DV333" i="2"/>
  <c r="DV240" i="2"/>
  <c r="DV334" i="2"/>
  <c r="DV241" i="2"/>
  <c r="DV335" i="2"/>
  <c r="DV242" i="2"/>
  <c r="DV336" i="2"/>
  <c r="DV243" i="2"/>
  <c r="DV337" i="2"/>
  <c r="DV244" i="2"/>
  <c r="DV338" i="2"/>
  <c r="DV245" i="2"/>
  <c r="DV339" i="2"/>
  <c r="DV246" i="2"/>
  <c r="DV340" i="2"/>
  <c r="DV247" i="2"/>
  <c r="DV341" i="2"/>
  <c r="DV248" i="2"/>
  <c r="DV342" i="2"/>
  <c r="DV249" i="2"/>
  <c r="DV343" i="2"/>
  <c r="DV250" i="2"/>
  <c r="DV344" i="2"/>
  <c r="DV251" i="2"/>
  <c r="DV345" i="2"/>
  <c r="DV252" i="2"/>
  <c r="DV346" i="2"/>
  <c r="DV253" i="2"/>
  <c r="DV347" i="2"/>
  <c r="DV254" i="2"/>
  <c r="DV348" i="2"/>
  <c r="DV255" i="2"/>
  <c r="DV349" i="2"/>
  <c r="DV256" i="2"/>
  <c r="DV350" i="2"/>
  <c r="DV257" i="2"/>
  <c r="DV351" i="2"/>
  <c r="DV258" i="2"/>
  <c r="DV352" i="2"/>
  <c r="DV259" i="2"/>
  <c r="DV353" i="2"/>
  <c r="DV260" i="2"/>
  <c r="DV354" i="2"/>
  <c r="DV261" i="2"/>
  <c r="DV355" i="2"/>
  <c r="DV262" i="2"/>
  <c r="DV356" i="2"/>
  <c r="DV263" i="2"/>
  <c r="DV357" i="2"/>
  <c r="DV264" i="2"/>
  <c r="DV358" i="2"/>
  <c r="DV265" i="2"/>
  <c r="DV359" i="2"/>
  <c r="DV266" i="2"/>
  <c r="DV360" i="2"/>
  <c r="DV267" i="2"/>
  <c r="DV361" i="2"/>
  <c r="DV268" i="2"/>
  <c r="DV362" i="2"/>
  <c r="DV269" i="2"/>
  <c r="DV363" i="2"/>
  <c r="DV270" i="2"/>
  <c r="DV364" i="2"/>
  <c r="DV271" i="2"/>
  <c r="DV365" i="2"/>
  <c r="DV272" i="2"/>
  <c r="DV366" i="2"/>
  <c r="DV273" i="2"/>
  <c r="DV367" i="2"/>
  <c r="DV274" i="2"/>
  <c r="DV368" i="2"/>
  <c r="DV275" i="2"/>
  <c r="DV369" i="2"/>
  <c r="DV276" i="2"/>
  <c r="DV370" i="2"/>
  <c r="DV277" i="2"/>
  <c r="DV371" i="2"/>
  <c r="DV278" i="2"/>
  <c r="DV372" i="2"/>
  <c r="DV279" i="2"/>
  <c r="DV373" i="2"/>
  <c r="DV280" i="2"/>
  <c r="DV374" i="2"/>
  <c r="DV281" i="2"/>
  <c r="DV375" i="2"/>
  <c r="DV282" i="2"/>
  <c r="DV376" i="2"/>
  <c r="DV377" i="2"/>
  <c r="DW210" i="2"/>
  <c r="DW304" i="2"/>
  <c r="DW211" i="2"/>
  <c r="DW305" i="2"/>
  <c r="DW212" i="2"/>
  <c r="DW306" i="2"/>
  <c r="DW213" i="2"/>
  <c r="DW307" i="2"/>
  <c r="DW214" i="2"/>
  <c r="DW308" i="2"/>
  <c r="DW215" i="2"/>
  <c r="DW309" i="2"/>
  <c r="DW216" i="2"/>
  <c r="DW310" i="2"/>
  <c r="DW217" i="2"/>
  <c r="DW311" i="2"/>
  <c r="DW218" i="2"/>
  <c r="DW312" i="2"/>
  <c r="DW219" i="2"/>
  <c r="DW313" i="2"/>
  <c r="DW220" i="2"/>
  <c r="DW314" i="2"/>
  <c r="DW221" i="2"/>
  <c r="DW315" i="2"/>
  <c r="DW222" i="2"/>
  <c r="DW316" i="2"/>
  <c r="DW223" i="2"/>
  <c r="DW317" i="2"/>
  <c r="DW224" i="2"/>
  <c r="DW318" i="2"/>
  <c r="DW225" i="2"/>
  <c r="DW319" i="2"/>
  <c r="DW226" i="2"/>
  <c r="DW320" i="2"/>
  <c r="DW227" i="2"/>
  <c r="DW321" i="2"/>
  <c r="DW228" i="2"/>
  <c r="DW322" i="2"/>
  <c r="DW229" i="2"/>
  <c r="DW323" i="2"/>
  <c r="DW230" i="2"/>
  <c r="DW324" i="2"/>
  <c r="DW231" i="2"/>
  <c r="DW325" i="2"/>
  <c r="DW232" i="2"/>
  <c r="DW326" i="2"/>
  <c r="DW233" i="2"/>
  <c r="DW327" i="2"/>
  <c r="DW234" i="2"/>
  <c r="DW328" i="2"/>
  <c r="DW235" i="2"/>
  <c r="DW329" i="2"/>
  <c r="DW236" i="2"/>
  <c r="DW330" i="2"/>
  <c r="DW237" i="2"/>
  <c r="DW331" i="2"/>
  <c r="DW238" i="2"/>
  <c r="DW332" i="2"/>
  <c r="DW239" i="2"/>
  <c r="DW333" i="2"/>
  <c r="DW240" i="2"/>
  <c r="DW334" i="2"/>
  <c r="DW241" i="2"/>
  <c r="DW335" i="2"/>
  <c r="DW242" i="2"/>
  <c r="DW336" i="2"/>
  <c r="DW243" i="2"/>
  <c r="DW337" i="2"/>
  <c r="DW244" i="2"/>
  <c r="DW338" i="2"/>
  <c r="DW245" i="2"/>
  <c r="DW339" i="2"/>
  <c r="DW246" i="2"/>
  <c r="DW340" i="2"/>
  <c r="DW247" i="2"/>
  <c r="DW341" i="2"/>
  <c r="DW248" i="2"/>
  <c r="DW342" i="2"/>
  <c r="DW249" i="2"/>
  <c r="DW343" i="2"/>
  <c r="DW250" i="2"/>
  <c r="DW344" i="2"/>
  <c r="DW251" i="2"/>
  <c r="DW345" i="2"/>
  <c r="DW252" i="2"/>
  <c r="DW346" i="2"/>
  <c r="DW253" i="2"/>
  <c r="DW347" i="2"/>
  <c r="DW254" i="2"/>
  <c r="DW348" i="2"/>
  <c r="DW255" i="2"/>
  <c r="DW349" i="2"/>
  <c r="DW256" i="2"/>
  <c r="DW350" i="2"/>
  <c r="DW257" i="2"/>
  <c r="DW351" i="2"/>
  <c r="DW258" i="2"/>
  <c r="DW352" i="2"/>
  <c r="DW259" i="2"/>
  <c r="DW353" i="2"/>
  <c r="DW260" i="2"/>
  <c r="DW354" i="2"/>
  <c r="DW261" i="2"/>
  <c r="DW355" i="2"/>
  <c r="DW262" i="2"/>
  <c r="DW356" i="2"/>
  <c r="DW263" i="2"/>
  <c r="DW357" i="2"/>
  <c r="DW264" i="2"/>
  <c r="DW358" i="2"/>
  <c r="DW265" i="2"/>
  <c r="DW359" i="2"/>
  <c r="DW266" i="2"/>
  <c r="DW360" i="2"/>
  <c r="DW267" i="2"/>
  <c r="DW361" i="2"/>
  <c r="DW268" i="2"/>
  <c r="DW362" i="2"/>
  <c r="DW269" i="2"/>
  <c r="DW363" i="2"/>
  <c r="DW270" i="2"/>
  <c r="DW364" i="2"/>
  <c r="DW271" i="2"/>
  <c r="DW365" i="2"/>
  <c r="DW272" i="2"/>
  <c r="DW366" i="2"/>
  <c r="DW273" i="2"/>
  <c r="DW367" i="2"/>
  <c r="DW274" i="2"/>
  <c r="DW368" i="2"/>
  <c r="DW275" i="2"/>
  <c r="DW369" i="2"/>
  <c r="DW276" i="2"/>
  <c r="DW370" i="2"/>
  <c r="DW277" i="2"/>
  <c r="DW371" i="2"/>
  <c r="DW278" i="2"/>
  <c r="DW372" i="2"/>
  <c r="DW279" i="2"/>
  <c r="DW373" i="2"/>
  <c r="DW280" i="2"/>
  <c r="DW374" i="2"/>
  <c r="DW281" i="2"/>
  <c r="DW375" i="2"/>
  <c r="DW282" i="2"/>
  <c r="DW376" i="2"/>
  <c r="DW377" i="2"/>
  <c r="EA304" i="2"/>
  <c r="EA305" i="2"/>
  <c r="EA306" i="2"/>
  <c r="EA307" i="2"/>
  <c r="EA308" i="2"/>
  <c r="EA309" i="2"/>
  <c r="EA310" i="2"/>
  <c r="EA311" i="2"/>
  <c r="EA312" i="2"/>
  <c r="EA313" i="2"/>
  <c r="EA314" i="2"/>
  <c r="EA315" i="2"/>
  <c r="EA316" i="2"/>
  <c r="EA317" i="2"/>
  <c r="EA318" i="2"/>
  <c r="EA319" i="2"/>
  <c r="EA320" i="2"/>
  <c r="EA321" i="2"/>
  <c r="EA322" i="2"/>
  <c r="EA323" i="2"/>
  <c r="EA324" i="2"/>
  <c r="EA325" i="2"/>
  <c r="EA326" i="2"/>
  <c r="EA327" i="2"/>
  <c r="EA328" i="2"/>
  <c r="EA329" i="2"/>
  <c r="EA330" i="2"/>
  <c r="EA331" i="2"/>
  <c r="EA332" i="2"/>
  <c r="EA333" i="2"/>
  <c r="EA334" i="2"/>
  <c r="EA335" i="2"/>
  <c r="EA336" i="2"/>
  <c r="EA337" i="2"/>
  <c r="EA338" i="2"/>
  <c r="EA339" i="2"/>
  <c r="EA340" i="2"/>
  <c r="EA341" i="2"/>
  <c r="EA342" i="2"/>
  <c r="EA343" i="2"/>
  <c r="EA344" i="2"/>
  <c r="EA345" i="2"/>
  <c r="EA346" i="2"/>
  <c r="EA347" i="2"/>
  <c r="EA348" i="2"/>
  <c r="EA349" i="2"/>
  <c r="EA350" i="2"/>
  <c r="EA351" i="2"/>
  <c r="EA352" i="2"/>
  <c r="EA353" i="2"/>
  <c r="EA354" i="2"/>
  <c r="EA355" i="2"/>
  <c r="EA356" i="2"/>
  <c r="EA357" i="2"/>
  <c r="EA358" i="2"/>
  <c r="EA359" i="2"/>
  <c r="EA360" i="2"/>
  <c r="EA361" i="2"/>
  <c r="EA362" i="2"/>
  <c r="EA363" i="2"/>
  <c r="EA364" i="2"/>
  <c r="EA365" i="2"/>
  <c r="EA366" i="2"/>
  <c r="EA367" i="2"/>
  <c r="EA368" i="2"/>
  <c r="EA369" i="2"/>
  <c r="EA370" i="2"/>
  <c r="EA371" i="2"/>
  <c r="EA372" i="2"/>
  <c r="EA373" i="2"/>
  <c r="EA374" i="2"/>
  <c r="EA375" i="2"/>
  <c r="EA376" i="2"/>
  <c r="EA377" i="2"/>
  <c r="EF210" i="2"/>
  <c r="EF304" i="2"/>
  <c r="EF211" i="2"/>
  <c r="EF305" i="2"/>
  <c r="EF212" i="2"/>
  <c r="EF306" i="2"/>
  <c r="EF213" i="2"/>
  <c r="EF307" i="2"/>
  <c r="EF214" i="2"/>
  <c r="EF308" i="2"/>
  <c r="EF215" i="2"/>
  <c r="EF309" i="2"/>
  <c r="EF216" i="2"/>
  <c r="EF310" i="2"/>
  <c r="EF217" i="2"/>
  <c r="EF311" i="2"/>
  <c r="EF218" i="2"/>
  <c r="EF312" i="2"/>
  <c r="EF219" i="2"/>
  <c r="EF313" i="2"/>
  <c r="EF220" i="2"/>
  <c r="EF314" i="2"/>
  <c r="EF221" i="2"/>
  <c r="EF315" i="2"/>
  <c r="EF222" i="2"/>
  <c r="EF316" i="2"/>
  <c r="EF223" i="2"/>
  <c r="EF317" i="2"/>
  <c r="EF224" i="2"/>
  <c r="EF318" i="2"/>
  <c r="EF225" i="2"/>
  <c r="EF319" i="2"/>
  <c r="EF226" i="2"/>
  <c r="EF320" i="2"/>
  <c r="EF227" i="2"/>
  <c r="EF321" i="2"/>
  <c r="EF228" i="2"/>
  <c r="EF322" i="2"/>
  <c r="EF229" i="2"/>
  <c r="EF323" i="2"/>
  <c r="EF230" i="2"/>
  <c r="EF324" i="2"/>
  <c r="EF231" i="2"/>
  <c r="EF325" i="2"/>
  <c r="EF232" i="2"/>
  <c r="EF326" i="2"/>
  <c r="EF233" i="2"/>
  <c r="EF327" i="2"/>
  <c r="EF234" i="2"/>
  <c r="EF328" i="2"/>
  <c r="EF235" i="2"/>
  <c r="EF329" i="2"/>
  <c r="EF236" i="2"/>
  <c r="EF330" i="2"/>
  <c r="EF237" i="2"/>
  <c r="EF331" i="2"/>
  <c r="EF238" i="2"/>
  <c r="EF332" i="2"/>
  <c r="EF239" i="2"/>
  <c r="EF333" i="2"/>
  <c r="EF240" i="2"/>
  <c r="EF334" i="2"/>
  <c r="EF241" i="2"/>
  <c r="EF335" i="2"/>
  <c r="EF242" i="2"/>
  <c r="EF336" i="2"/>
  <c r="EF243" i="2"/>
  <c r="EF337" i="2"/>
  <c r="EF244" i="2"/>
  <c r="EF338" i="2"/>
  <c r="EF245" i="2"/>
  <c r="EF339" i="2"/>
  <c r="EF246" i="2"/>
  <c r="EF340" i="2"/>
  <c r="EF247" i="2"/>
  <c r="EF341" i="2"/>
  <c r="EF248" i="2"/>
  <c r="EF342" i="2"/>
  <c r="EF249" i="2"/>
  <c r="EF343" i="2"/>
  <c r="EF250" i="2"/>
  <c r="EF344" i="2"/>
  <c r="EF251" i="2"/>
  <c r="EF345" i="2"/>
  <c r="EF252" i="2"/>
  <c r="EF346" i="2"/>
  <c r="EF253" i="2"/>
  <c r="EF347" i="2"/>
  <c r="EF254" i="2"/>
  <c r="EF348" i="2"/>
  <c r="EF255" i="2"/>
  <c r="EF349" i="2"/>
  <c r="EF256" i="2"/>
  <c r="EF350" i="2"/>
  <c r="EF257" i="2"/>
  <c r="EF351" i="2"/>
  <c r="EF258" i="2"/>
  <c r="EF352" i="2"/>
  <c r="EF259" i="2"/>
  <c r="EF353" i="2"/>
  <c r="EF260" i="2"/>
  <c r="EF354" i="2"/>
  <c r="EF261" i="2"/>
  <c r="EF355" i="2"/>
  <c r="EF262" i="2"/>
  <c r="EF356" i="2"/>
  <c r="EF263" i="2"/>
  <c r="EF357" i="2"/>
  <c r="EF264" i="2"/>
  <c r="EF358" i="2"/>
  <c r="EF265" i="2"/>
  <c r="EF359" i="2"/>
  <c r="EF266" i="2"/>
  <c r="EF360" i="2"/>
  <c r="EF267" i="2"/>
  <c r="EF361" i="2"/>
  <c r="EF268" i="2"/>
  <c r="EF362" i="2"/>
  <c r="EF269" i="2"/>
  <c r="EF363" i="2"/>
  <c r="EF270" i="2"/>
  <c r="EF364" i="2"/>
  <c r="EF271" i="2"/>
  <c r="EF365" i="2"/>
  <c r="EF272" i="2"/>
  <c r="EF366" i="2"/>
  <c r="EF273" i="2"/>
  <c r="EF367" i="2"/>
  <c r="EF274" i="2"/>
  <c r="EF368" i="2"/>
  <c r="EF275" i="2"/>
  <c r="EF369" i="2"/>
  <c r="EF276" i="2"/>
  <c r="EF370" i="2"/>
  <c r="EF277" i="2"/>
  <c r="EF371" i="2"/>
  <c r="EF278" i="2"/>
  <c r="EF372" i="2"/>
  <c r="EF279" i="2"/>
  <c r="EF373" i="2"/>
  <c r="EF280" i="2"/>
  <c r="EF374" i="2"/>
  <c r="EF281" i="2"/>
  <c r="EF375" i="2"/>
  <c r="EF282" i="2"/>
  <c r="EF376" i="2"/>
  <c r="EF377" i="2"/>
  <c r="EG210" i="2"/>
  <c r="EG304" i="2"/>
  <c r="EG211" i="2"/>
  <c r="EG305" i="2"/>
  <c r="EG212" i="2"/>
  <c r="EG306" i="2"/>
  <c r="EG213" i="2"/>
  <c r="EG307" i="2"/>
  <c r="EG214" i="2"/>
  <c r="EG308" i="2"/>
  <c r="EG215" i="2"/>
  <c r="EG309" i="2"/>
  <c r="EG216" i="2"/>
  <c r="EG310" i="2"/>
  <c r="EG217" i="2"/>
  <c r="EG311" i="2"/>
  <c r="EG218" i="2"/>
  <c r="EG312" i="2"/>
  <c r="EG219" i="2"/>
  <c r="EG313" i="2"/>
  <c r="EG220" i="2"/>
  <c r="EG314" i="2"/>
  <c r="EG221" i="2"/>
  <c r="EG315" i="2"/>
  <c r="EG222" i="2"/>
  <c r="EG316" i="2"/>
  <c r="EG223" i="2"/>
  <c r="EG317" i="2"/>
  <c r="EG224" i="2"/>
  <c r="EG318" i="2"/>
  <c r="EG225" i="2"/>
  <c r="EG319" i="2"/>
  <c r="EG226" i="2"/>
  <c r="EG320" i="2"/>
  <c r="EG227" i="2"/>
  <c r="EG321" i="2"/>
  <c r="EG228" i="2"/>
  <c r="EG322" i="2"/>
  <c r="EG229" i="2"/>
  <c r="EG323" i="2"/>
  <c r="EG230" i="2"/>
  <c r="EG324" i="2"/>
  <c r="EG231" i="2"/>
  <c r="EG325" i="2"/>
  <c r="EG232" i="2"/>
  <c r="EG326" i="2"/>
  <c r="EG233" i="2"/>
  <c r="EG327" i="2"/>
  <c r="EG234" i="2"/>
  <c r="EG328" i="2"/>
  <c r="EG235" i="2"/>
  <c r="EG329" i="2"/>
  <c r="EG236" i="2"/>
  <c r="EG330" i="2"/>
  <c r="EG237" i="2"/>
  <c r="EG331" i="2"/>
  <c r="EG238" i="2"/>
  <c r="EG332" i="2"/>
  <c r="EG239" i="2"/>
  <c r="EG333" i="2"/>
  <c r="EG240" i="2"/>
  <c r="EG334" i="2"/>
  <c r="EG241" i="2"/>
  <c r="EG335" i="2"/>
  <c r="EG242" i="2"/>
  <c r="EG336" i="2"/>
  <c r="EG243" i="2"/>
  <c r="EG337" i="2"/>
  <c r="EG244" i="2"/>
  <c r="EG338" i="2"/>
  <c r="EG245" i="2"/>
  <c r="EG339" i="2"/>
  <c r="EG246" i="2"/>
  <c r="EG340" i="2"/>
  <c r="EG247" i="2"/>
  <c r="EG341" i="2"/>
  <c r="EG248" i="2"/>
  <c r="EG342" i="2"/>
  <c r="EG249" i="2"/>
  <c r="EG343" i="2"/>
  <c r="EG250" i="2"/>
  <c r="EG344" i="2"/>
  <c r="EG251" i="2"/>
  <c r="EG345" i="2"/>
  <c r="EG252" i="2"/>
  <c r="EG346" i="2"/>
  <c r="EG253" i="2"/>
  <c r="EG347" i="2"/>
  <c r="EG254" i="2"/>
  <c r="EG348" i="2"/>
  <c r="EG255" i="2"/>
  <c r="EG349" i="2"/>
  <c r="EG256" i="2"/>
  <c r="EG350" i="2"/>
  <c r="EG257" i="2"/>
  <c r="EG351" i="2"/>
  <c r="EG258" i="2"/>
  <c r="EG352" i="2"/>
  <c r="EG259" i="2"/>
  <c r="EG353" i="2"/>
  <c r="EG260" i="2"/>
  <c r="EG354" i="2"/>
  <c r="EG261" i="2"/>
  <c r="EG355" i="2"/>
  <c r="EG262" i="2"/>
  <c r="EG356" i="2"/>
  <c r="EG263" i="2"/>
  <c r="EG357" i="2"/>
  <c r="EG264" i="2"/>
  <c r="EG358" i="2"/>
  <c r="EG265" i="2"/>
  <c r="EG359" i="2"/>
  <c r="EG266" i="2"/>
  <c r="EG360" i="2"/>
  <c r="EG267" i="2"/>
  <c r="EG361" i="2"/>
  <c r="EG268" i="2"/>
  <c r="EG362" i="2"/>
  <c r="EG269" i="2"/>
  <c r="EG363" i="2"/>
  <c r="EG270" i="2"/>
  <c r="EG364" i="2"/>
  <c r="EG271" i="2"/>
  <c r="EG365" i="2"/>
  <c r="EG272" i="2"/>
  <c r="EG366" i="2"/>
  <c r="EG273" i="2"/>
  <c r="EG367" i="2"/>
  <c r="EG274" i="2"/>
  <c r="EG368" i="2"/>
  <c r="EG275" i="2"/>
  <c r="EG369" i="2"/>
  <c r="EG276" i="2"/>
  <c r="EG370" i="2"/>
  <c r="EG277" i="2"/>
  <c r="EG371" i="2"/>
  <c r="EG278" i="2"/>
  <c r="EG372" i="2"/>
  <c r="EG279" i="2"/>
  <c r="EG373" i="2"/>
  <c r="EG280" i="2"/>
  <c r="EG374" i="2"/>
  <c r="EG281" i="2"/>
  <c r="EG375" i="2"/>
  <c r="EG282" i="2"/>
  <c r="EG376" i="2"/>
  <c r="EG377" i="2"/>
  <c r="EJ210" i="2"/>
  <c r="EJ304" i="2"/>
  <c r="EJ211" i="2"/>
  <c r="EJ305" i="2"/>
  <c r="EJ212" i="2"/>
  <c r="EJ306" i="2"/>
  <c r="EJ213" i="2"/>
  <c r="EJ307" i="2"/>
  <c r="EJ214" i="2"/>
  <c r="EJ308" i="2"/>
  <c r="EJ215" i="2"/>
  <c r="EJ309" i="2"/>
  <c r="EJ216" i="2"/>
  <c r="EJ310" i="2"/>
  <c r="EJ217" i="2"/>
  <c r="EJ311" i="2"/>
  <c r="EJ218" i="2"/>
  <c r="EJ312" i="2"/>
  <c r="EJ219" i="2"/>
  <c r="EJ313" i="2"/>
  <c r="EJ220" i="2"/>
  <c r="EJ314" i="2"/>
  <c r="EJ221" i="2"/>
  <c r="EJ315" i="2"/>
  <c r="EJ222" i="2"/>
  <c r="EJ316" i="2"/>
  <c r="EJ223" i="2"/>
  <c r="EJ317" i="2"/>
  <c r="EJ224" i="2"/>
  <c r="EJ318" i="2"/>
  <c r="EJ225" i="2"/>
  <c r="EJ319" i="2"/>
  <c r="EJ226" i="2"/>
  <c r="EJ320" i="2"/>
  <c r="EJ227" i="2"/>
  <c r="EJ321" i="2"/>
  <c r="EJ228" i="2"/>
  <c r="EJ322" i="2"/>
  <c r="EJ229" i="2"/>
  <c r="EJ323" i="2"/>
  <c r="EJ230" i="2"/>
  <c r="EJ324" i="2"/>
  <c r="EJ231" i="2"/>
  <c r="EJ325" i="2"/>
  <c r="EJ232" i="2"/>
  <c r="EJ326" i="2"/>
  <c r="EJ233" i="2"/>
  <c r="EJ327" i="2"/>
  <c r="EJ234" i="2"/>
  <c r="EJ328" i="2"/>
  <c r="EJ235" i="2"/>
  <c r="EJ329" i="2"/>
  <c r="EJ236" i="2"/>
  <c r="EJ330" i="2"/>
  <c r="EJ237" i="2"/>
  <c r="EJ331" i="2"/>
  <c r="EJ238" i="2"/>
  <c r="EJ332" i="2"/>
  <c r="EJ239" i="2"/>
  <c r="EJ333" i="2"/>
  <c r="EJ240" i="2"/>
  <c r="EJ334" i="2"/>
  <c r="EJ241" i="2"/>
  <c r="EJ335" i="2"/>
  <c r="EJ242" i="2"/>
  <c r="EJ336" i="2"/>
  <c r="EJ243" i="2"/>
  <c r="EJ337" i="2"/>
  <c r="EJ244" i="2"/>
  <c r="EJ338" i="2"/>
  <c r="EJ245" i="2"/>
  <c r="EJ339" i="2"/>
  <c r="EJ246" i="2"/>
  <c r="EJ340" i="2"/>
  <c r="EJ247" i="2"/>
  <c r="EJ341" i="2"/>
  <c r="EJ248" i="2"/>
  <c r="EJ342" i="2"/>
  <c r="EJ249" i="2"/>
  <c r="EJ343" i="2"/>
  <c r="EJ250" i="2"/>
  <c r="EJ344" i="2"/>
  <c r="EJ251" i="2"/>
  <c r="EJ345" i="2"/>
  <c r="EJ252" i="2"/>
  <c r="EJ346" i="2"/>
  <c r="EJ253" i="2"/>
  <c r="EJ347" i="2"/>
  <c r="EJ254" i="2"/>
  <c r="EJ348" i="2"/>
  <c r="EJ255" i="2"/>
  <c r="EJ349" i="2"/>
  <c r="EJ256" i="2"/>
  <c r="EJ350" i="2"/>
  <c r="EJ257" i="2"/>
  <c r="EJ351" i="2"/>
  <c r="EJ258" i="2"/>
  <c r="EJ352" i="2"/>
  <c r="EJ259" i="2"/>
  <c r="EJ353" i="2"/>
  <c r="EJ260" i="2"/>
  <c r="EJ354" i="2"/>
  <c r="EJ261" i="2"/>
  <c r="EJ355" i="2"/>
  <c r="EJ262" i="2"/>
  <c r="EJ356" i="2"/>
  <c r="EJ263" i="2"/>
  <c r="EJ357" i="2"/>
  <c r="EJ264" i="2"/>
  <c r="EJ358" i="2"/>
  <c r="EJ265" i="2"/>
  <c r="EJ359" i="2"/>
  <c r="EJ266" i="2"/>
  <c r="EJ360" i="2"/>
  <c r="EJ267" i="2"/>
  <c r="EJ361" i="2"/>
  <c r="EJ268" i="2"/>
  <c r="EJ362" i="2"/>
  <c r="EJ269" i="2"/>
  <c r="EJ363" i="2"/>
  <c r="EJ270" i="2"/>
  <c r="EJ364" i="2"/>
  <c r="EJ271" i="2"/>
  <c r="EJ365" i="2"/>
  <c r="EJ272" i="2"/>
  <c r="EJ366" i="2"/>
  <c r="EJ273" i="2"/>
  <c r="EJ367" i="2"/>
  <c r="EJ274" i="2"/>
  <c r="EJ368" i="2"/>
  <c r="EJ275" i="2"/>
  <c r="EJ369" i="2"/>
  <c r="EJ276" i="2"/>
  <c r="EJ370" i="2"/>
  <c r="EJ277" i="2"/>
  <c r="EJ371" i="2"/>
  <c r="EJ278" i="2"/>
  <c r="EJ372" i="2"/>
  <c r="EJ279" i="2"/>
  <c r="EJ373" i="2"/>
  <c r="EJ280" i="2"/>
  <c r="EJ374" i="2"/>
  <c r="EJ281" i="2"/>
  <c r="EJ375" i="2"/>
  <c r="EJ282" i="2"/>
  <c r="EJ376" i="2"/>
  <c r="EJ377" i="2"/>
  <c r="EO210" i="2"/>
  <c r="EO304" i="2"/>
  <c r="EO211" i="2"/>
  <c r="EO305" i="2"/>
  <c r="EO212" i="2"/>
  <c r="EO306" i="2"/>
  <c r="EO213" i="2"/>
  <c r="EO307" i="2"/>
  <c r="EO214" i="2"/>
  <c r="EO308" i="2"/>
  <c r="EO215" i="2"/>
  <c r="EO309" i="2"/>
  <c r="EO216" i="2"/>
  <c r="EO310" i="2"/>
  <c r="EO217" i="2"/>
  <c r="EO311" i="2"/>
  <c r="EO218" i="2"/>
  <c r="EO312" i="2"/>
  <c r="EO219" i="2"/>
  <c r="EO313" i="2"/>
  <c r="EO220" i="2"/>
  <c r="EO314" i="2"/>
  <c r="EO221" i="2"/>
  <c r="EO315" i="2"/>
  <c r="EO222" i="2"/>
  <c r="EO316" i="2"/>
  <c r="EO223" i="2"/>
  <c r="EO317" i="2"/>
  <c r="EO224" i="2"/>
  <c r="EO318" i="2"/>
  <c r="EO225" i="2"/>
  <c r="EO319" i="2"/>
  <c r="EO226" i="2"/>
  <c r="EO320" i="2"/>
  <c r="EO227" i="2"/>
  <c r="EO321" i="2"/>
  <c r="EO228" i="2"/>
  <c r="EO322" i="2"/>
  <c r="EO229" i="2"/>
  <c r="EO323" i="2"/>
  <c r="EO230" i="2"/>
  <c r="EO324" i="2"/>
  <c r="EO231" i="2"/>
  <c r="EO325" i="2"/>
  <c r="EO232" i="2"/>
  <c r="EO326" i="2"/>
  <c r="EO233" i="2"/>
  <c r="EO327" i="2"/>
  <c r="EO234" i="2"/>
  <c r="EO328" i="2"/>
  <c r="EO235" i="2"/>
  <c r="EO329" i="2"/>
  <c r="EO236" i="2"/>
  <c r="EO330" i="2"/>
  <c r="EO237" i="2"/>
  <c r="EO331" i="2"/>
  <c r="EO238" i="2"/>
  <c r="EO332" i="2"/>
  <c r="EO239" i="2"/>
  <c r="EO333" i="2"/>
  <c r="EO240" i="2"/>
  <c r="EO334" i="2"/>
  <c r="EO241" i="2"/>
  <c r="EO335" i="2"/>
  <c r="EO242" i="2"/>
  <c r="EO336" i="2"/>
  <c r="EO243" i="2"/>
  <c r="EO337" i="2"/>
  <c r="EO244" i="2"/>
  <c r="EO338" i="2"/>
  <c r="EO245" i="2"/>
  <c r="EO339" i="2"/>
  <c r="EO246" i="2"/>
  <c r="EO340" i="2"/>
  <c r="EO247" i="2"/>
  <c r="EO341" i="2"/>
  <c r="EO248" i="2"/>
  <c r="EO342" i="2"/>
  <c r="EO249" i="2"/>
  <c r="EO343" i="2"/>
  <c r="EO250" i="2"/>
  <c r="EO344" i="2"/>
  <c r="EO251" i="2"/>
  <c r="EO345" i="2"/>
  <c r="EO252" i="2"/>
  <c r="EO346" i="2"/>
  <c r="EO253" i="2"/>
  <c r="EO347" i="2"/>
  <c r="EO254" i="2"/>
  <c r="EO348" i="2"/>
  <c r="EO255" i="2"/>
  <c r="EO349" i="2"/>
  <c r="EO256" i="2"/>
  <c r="EO350" i="2"/>
  <c r="EO257" i="2"/>
  <c r="EO351" i="2"/>
  <c r="EO258" i="2"/>
  <c r="EO352" i="2"/>
  <c r="EO259" i="2"/>
  <c r="EO353" i="2"/>
  <c r="EO260" i="2"/>
  <c r="EO354" i="2"/>
  <c r="EO261" i="2"/>
  <c r="EO355" i="2"/>
  <c r="EO262" i="2"/>
  <c r="EO356" i="2"/>
  <c r="EO263" i="2"/>
  <c r="EO357" i="2"/>
  <c r="EO264" i="2"/>
  <c r="EO358" i="2"/>
  <c r="EO265" i="2"/>
  <c r="EO359" i="2"/>
  <c r="EO266" i="2"/>
  <c r="EO360" i="2"/>
  <c r="EO267" i="2"/>
  <c r="EO361" i="2"/>
  <c r="EO268" i="2"/>
  <c r="EO362" i="2"/>
  <c r="EO269" i="2"/>
  <c r="EO363" i="2"/>
  <c r="EO270" i="2"/>
  <c r="EO364" i="2"/>
  <c r="EO271" i="2"/>
  <c r="EO365" i="2"/>
  <c r="EO272" i="2"/>
  <c r="EO366" i="2"/>
  <c r="EO273" i="2"/>
  <c r="EO367" i="2"/>
  <c r="EO274" i="2"/>
  <c r="EO368" i="2"/>
  <c r="EO275" i="2"/>
  <c r="EO369" i="2"/>
  <c r="EO276" i="2"/>
  <c r="EO370" i="2"/>
  <c r="EO277" i="2"/>
  <c r="EO371" i="2"/>
  <c r="EO278" i="2"/>
  <c r="EO372" i="2"/>
  <c r="EO279" i="2"/>
  <c r="EO373" i="2"/>
  <c r="EO280" i="2"/>
  <c r="EO374" i="2"/>
  <c r="EO281" i="2"/>
  <c r="EO375" i="2"/>
  <c r="EO282" i="2"/>
  <c r="EO376" i="2"/>
  <c r="EO377" i="2"/>
  <c r="ES210" i="2"/>
  <c r="ES304" i="2"/>
  <c r="ES211" i="2"/>
  <c r="ES305" i="2"/>
  <c r="ES212" i="2"/>
  <c r="ES306" i="2"/>
  <c r="ES213" i="2"/>
  <c r="ES307" i="2"/>
  <c r="ES214" i="2"/>
  <c r="ES308" i="2"/>
  <c r="ES215" i="2"/>
  <c r="ES309" i="2"/>
  <c r="ES216" i="2"/>
  <c r="ES310" i="2"/>
  <c r="ES217" i="2"/>
  <c r="ES311" i="2"/>
  <c r="ES218" i="2"/>
  <c r="ES312" i="2"/>
  <c r="ES219" i="2"/>
  <c r="ES313" i="2"/>
  <c r="ES220" i="2"/>
  <c r="ES314" i="2"/>
  <c r="ES221" i="2"/>
  <c r="ES315" i="2"/>
  <c r="ES222" i="2"/>
  <c r="ES316" i="2"/>
  <c r="ES223" i="2"/>
  <c r="ES317" i="2"/>
  <c r="ES224" i="2"/>
  <c r="ES318" i="2"/>
  <c r="ES225" i="2"/>
  <c r="ES319" i="2"/>
  <c r="ES226" i="2"/>
  <c r="ES320" i="2"/>
  <c r="ES227" i="2"/>
  <c r="ES321" i="2"/>
  <c r="ES228" i="2"/>
  <c r="ES322" i="2"/>
  <c r="ES229" i="2"/>
  <c r="ES323" i="2"/>
  <c r="ES230" i="2"/>
  <c r="ES324" i="2"/>
  <c r="ES231" i="2"/>
  <c r="ES325" i="2"/>
  <c r="ES232" i="2"/>
  <c r="ES326" i="2"/>
  <c r="ES233" i="2"/>
  <c r="ES327" i="2"/>
  <c r="ES234" i="2"/>
  <c r="ES328" i="2"/>
  <c r="ES235" i="2"/>
  <c r="ES329" i="2"/>
  <c r="ES236" i="2"/>
  <c r="ES330" i="2"/>
  <c r="ES237" i="2"/>
  <c r="ES331" i="2"/>
  <c r="ES238" i="2"/>
  <c r="ES332" i="2"/>
  <c r="ES239" i="2"/>
  <c r="ES333" i="2"/>
  <c r="ES240" i="2"/>
  <c r="ES334" i="2"/>
  <c r="ES241" i="2"/>
  <c r="ES335" i="2"/>
  <c r="ES242" i="2"/>
  <c r="ES336" i="2"/>
  <c r="ES243" i="2"/>
  <c r="ES337" i="2"/>
  <c r="ES244" i="2"/>
  <c r="ES338" i="2"/>
  <c r="ES245" i="2"/>
  <c r="ES339" i="2"/>
  <c r="ES246" i="2"/>
  <c r="ES340" i="2"/>
  <c r="ES247" i="2"/>
  <c r="ES341" i="2"/>
  <c r="ES248" i="2"/>
  <c r="ES342" i="2"/>
  <c r="ES249" i="2"/>
  <c r="ES343" i="2"/>
  <c r="ES250" i="2"/>
  <c r="ES344" i="2"/>
  <c r="ES251" i="2"/>
  <c r="ES345" i="2"/>
  <c r="ES252" i="2"/>
  <c r="ES346" i="2"/>
  <c r="ES253" i="2"/>
  <c r="ES347" i="2"/>
  <c r="ES254" i="2"/>
  <c r="ES348" i="2"/>
  <c r="ES255" i="2"/>
  <c r="ES349" i="2"/>
  <c r="ES256" i="2"/>
  <c r="ES350" i="2"/>
  <c r="ES257" i="2"/>
  <c r="ES351" i="2"/>
  <c r="ES258" i="2"/>
  <c r="ES352" i="2"/>
  <c r="ES259" i="2"/>
  <c r="ES353" i="2"/>
  <c r="ES260" i="2"/>
  <c r="ES354" i="2"/>
  <c r="ES261" i="2"/>
  <c r="ES355" i="2"/>
  <c r="ES262" i="2"/>
  <c r="ES356" i="2"/>
  <c r="ES263" i="2"/>
  <c r="ES357" i="2"/>
  <c r="ES264" i="2"/>
  <c r="ES358" i="2"/>
  <c r="ES265" i="2"/>
  <c r="ES359" i="2"/>
  <c r="ES266" i="2"/>
  <c r="ES360" i="2"/>
  <c r="ES267" i="2"/>
  <c r="ES361" i="2"/>
  <c r="ES268" i="2"/>
  <c r="ES362" i="2"/>
  <c r="ES269" i="2"/>
  <c r="ES363" i="2"/>
  <c r="ES270" i="2"/>
  <c r="ES364" i="2"/>
  <c r="ES271" i="2"/>
  <c r="ES365" i="2"/>
  <c r="ES272" i="2"/>
  <c r="ES366" i="2"/>
  <c r="ES273" i="2"/>
  <c r="ES367" i="2"/>
  <c r="ES274" i="2"/>
  <c r="ES368" i="2"/>
  <c r="ES275" i="2"/>
  <c r="ES369" i="2"/>
  <c r="ES276" i="2"/>
  <c r="ES370" i="2"/>
  <c r="ES277" i="2"/>
  <c r="ES371" i="2"/>
  <c r="ES278" i="2"/>
  <c r="ES372" i="2"/>
  <c r="ES279" i="2"/>
  <c r="ES373" i="2"/>
  <c r="ES280" i="2"/>
  <c r="ES374" i="2"/>
  <c r="ES281" i="2"/>
  <c r="ES375" i="2"/>
  <c r="ES282" i="2"/>
  <c r="ES376" i="2"/>
  <c r="ES377" i="2"/>
  <c r="ET210" i="2"/>
  <c r="ET304" i="2"/>
  <c r="ET211" i="2"/>
  <c r="ET305" i="2"/>
  <c r="ET212" i="2"/>
  <c r="ET306" i="2"/>
  <c r="ET213" i="2"/>
  <c r="ET307" i="2"/>
  <c r="ET214" i="2"/>
  <c r="ET308" i="2"/>
  <c r="ET215" i="2"/>
  <c r="ET309" i="2"/>
  <c r="ET216" i="2"/>
  <c r="ET310" i="2"/>
  <c r="ET217" i="2"/>
  <c r="ET311" i="2"/>
  <c r="ET218" i="2"/>
  <c r="ET312" i="2"/>
  <c r="ET219" i="2"/>
  <c r="ET313" i="2"/>
  <c r="ET220" i="2"/>
  <c r="ET314" i="2"/>
  <c r="ET221" i="2"/>
  <c r="ET315" i="2"/>
  <c r="ET222" i="2"/>
  <c r="ET316" i="2"/>
  <c r="ET223" i="2"/>
  <c r="ET317" i="2"/>
  <c r="ET224" i="2"/>
  <c r="ET318" i="2"/>
  <c r="ET225" i="2"/>
  <c r="ET319" i="2"/>
  <c r="ET226" i="2"/>
  <c r="ET320" i="2"/>
  <c r="ET227" i="2"/>
  <c r="ET321" i="2"/>
  <c r="ET228" i="2"/>
  <c r="ET322" i="2"/>
  <c r="ET229" i="2"/>
  <c r="ET323" i="2"/>
  <c r="ET230" i="2"/>
  <c r="ET324" i="2"/>
  <c r="ET231" i="2"/>
  <c r="ET325" i="2"/>
  <c r="ET232" i="2"/>
  <c r="ET326" i="2"/>
  <c r="ET233" i="2"/>
  <c r="ET327" i="2"/>
  <c r="ET234" i="2"/>
  <c r="ET328" i="2"/>
  <c r="ET235" i="2"/>
  <c r="ET329" i="2"/>
  <c r="ET236" i="2"/>
  <c r="ET330" i="2"/>
  <c r="ET237" i="2"/>
  <c r="ET331" i="2"/>
  <c r="ET238" i="2"/>
  <c r="ET332" i="2"/>
  <c r="ET239" i="2"/>
  <c r="ET333" i="2"/>
  <c r="ET240" i="2"/>
  <c r="ET334" i="2"/>
  <c r="ET241" i="2"/>
  <c r="ET335" i="2"/>
  <c r="ET242" i="2"/>
  <c r="ET336" i="2"/>
  <c r="ET243" i="2"/>
  <c r="ET337" i="2"/>
  <c r="ET244" i="2"/>
  <c r="ET338" i="2"/>
  <c r="ET245" i="2"/>
  <c r="ET339" i="2"/>
  <c r="ET246" i="2"/>
  <c r="ET340" i="2"/>
  <c r="ET247" i="2"/>
  <c r="ET341" i="2"/>
  <c r="ET248" i="2"/>
  <c r="ET342" i="2"/>
  <c r="ET249" i="2"/>
  <c r="ET343" i="2"/>
  <c r="ET250" i="2"/>
  <c r="ET344" i="2"/>
  <c r="ET251" i="2"/>
  <c r="ET345" i="2"/>
  <c r="ET252" i="2"/>
  <c r="ET346" i="2"/>
  <c r="ET253" i="2"/>
  <c r="ET347" i="2"/>
  <c r="ET254" i="2"/>
  <c r="ET348" i="2"/>
  <c r="ET255" i="2"/>
  <c r="ET349" i="2"/>
  <c r="ET256" i="2"/>
  <c r="ET350" i="2"/>
  <c r="ET257" i="2"/>
  <c r="ET351" i="2"/>
  <c r="ET258" i="2"/>
  <c r="ET352" i="2"/>
  <c r="ET259" i="2"/>
  <c r="ET353" i="2"/>
  <c r="ET260" i="2"/>
  <c r="ET354" i="2"/>
  <c r="ET261" i="2"/>
  <c r="ET355" i="2"/>
  <c r="ET262" i="2"/>
  <c r="ET356" i="2"/>
  <c r="ET263" i="2"/>
  <c r="ET357" i="2"/>
  <c r="ET264" i="2"/>
  <c r="ET358" i="2"/>
  <c r="ET265" i="2"/>
  <c r="ET359" i="2"/>
  <c r="ET266" i="2"/>
  <c r="ET360" i="2"/>
  <c r="ET267" i="2"/>
  <c r="ET361" i="2"/>
  <c r="ET268" i="2"/>
  <c r="ET362" i="2"/>
  <c r="ET269" i="2"/>
  <c r="ET363" i="2"/>
  <c r="ET270" i="2"/>
  <c r="ET364" i="2"/>
  <c r="ET271" i="2"/>
  <c r="ET365" i="2"/>
  <c r="ET272" i="2"/>
  <c r="ET366" i="2"/>
  <c r="ET273" i="2"/>
  <c r="ET367" i="2"/>
  <c r="ET274" i="2"/>
  <c r="ET368" i="2"/>
  <c r="ET275" i="2"/>
  <c r="ET369" i="2"/>
  <c r="ET276" i="2"/>
  <c r="ET370" i="2"/>
  <c r="ET277" i="2"/>
  <c r="ET371" i="2"/>
  <c r="ET278" i="2"/>
  <c r="ET372" i="2"/>
  <c r="ET279" i="2"/>
  <c r="ET373" i="2"/>
  <c r="ET280" i="2"/>
  <c r="ET374" i="2"/>
  <c r="ET281" i="2"/>
  <c r="ET375" i="2"/>
  <c r="ET282" i="2"/>
  <c r="ET376" i="2"/>
  <c r="ET377" i="2"/>
  <c r="EX304" i="2"/>
  <c r="EX305" i="2"/>
  <c r="EX306" i="2"/>
  <c r="EX307" i="2"/>
  <c r="EX308" i="2"/>
  <c r="EX309" i="2"/>
  <c r="EX310" i="2"/>
  <c r="EX311" i="2"/>
  <c r="EX312" i="2"/>
  <c r="EX313" i="2"/>
  <c r="EX314" i="2"/>
  <c r="EX315" i="2"/>
  <c r="EX316" i="2"/>
  <c r="EX317" i="2"/>
  <c r="EX318" i="2"/>
  <c r="EX319" i="2"/>
  <c r="EX320" i="2"/>
  <c r="EX321" i="2"/>
  <c r="EX322" i="2"/>
  <c r="EX323" i="2"/>
  <c r="EX324" i="2"/>
  <c r="EX325" i="2"/>
  <c r="EX326" i="2"/>
  <c r="EX327" i="2"/>
  <c r="EX328" i="2"/>
  <c r="EX329" i="2"/>
  <c r="EX330" i="2"/>
  <c r="EX331" i="2"/>
  <c r="EX332" i="2"/>
  <c r="EX333" i="2"/>
  <c r="EX334" i="2"/>
  <c r="EX335" i="2"/>
  <c r="EX336" i="2"/>
  <c r="EX337" i="2"/>
  <c r="EX338" i="2"/>
  <c r="EX339" i="2"/>
  <c r="EX340" i="2"/>
  <c r="EX341" i="2"/>
  <c r="EX342" i="2"/>
  <c r="EX343" i="2"/>
  <c r="EX344" i="2"/>
  <c r="EX345" i="2"/>
  <c r="EX346" i="2"/>
  <c r="EX347" i="2"/>
  <c r="EX348" i="2"/>
  <c r="EX349" i="2"/>
  <c r="EX350" i="2"/>
  <c r="EX351" i="2"/>
  <c r="EX352" i="2"/>
  <c r="EX353" i="2"/>
  <c r="EX354" i="2"/>
  <c r="EX355" i="2"/>
  <c r="EX356" i="2"/>
  <c r="EX357" i="2"/>
  <c r="EX358" i="2"/>
  <c r="EX359" i="2"/>
  <c r="EX360" i="2"/>
  <c r="EX361" i="2"/>
  <c r="EX362" i="2"/>
  <c r="EX363" i="2"/>
  <c r="EX364" i="2"/>
  <c r="EX365" i="2"/>
  <c r="EX366" i="2"/>
  <c r="EX367" i="2"/>
  <c r="EX368" i="2"/>
  <c r="EX369" i="2"/>
  <c r="EX370" i="2"/>
  <c r="EX371" i="2"/>
  <c r="EX372" i="2"/>
  <c r="EX373" i="2"/>
  <c r="EX374" i="2"/>
  <c r="EX375" i="2"/>
  <c r="EX376" i="2"/>
  <c r="EX377" i="2"/>
  <c r="EZ210" i="2"/>
  <c r="EZ304" i="2"/>
  <c r="EZ211" i="2"/>
  <c r="EZ305" i="2"/>
  <c r="EZ212" i="2"/>
  <c r="EZ306" i="2"/>
  <c r="EZ213" i="2"/>
  <c r="EZ307" i="2"/>
  <c r="EZ214" i="2"/>
  <c r="EZ308" i="2"/>
  <c r="EZ215" i="2"/>
  <c r="EZ309" i="2"/>
  <c r="EZ216" i="2"/>
  <c r="EZ310" i="2"/>
  <c r="EZ217" i="2"/>
  <c r="EZ311" i="2"/>
  <c r="EZ218" i="2"/>
  <c r="EZ312" i="2"/>
  <c r="EZ219" i="2"/>
  <c r="EZ313" i="2"/>
  <c r="EZ220" i="2"/>
  <c r="EZ314" i="2"/>
  <c r="EZ221" i="2"/>
  <c r="EZ315" i="2"/>
  <c r="EZ222" i="2"/>
  <c r="EZ316" i="2"/>
  <c r="EZ223" i="2"/>
  <c r="EZ317" i="2"/>
  <c r="EZ224" i="2"/>
  <c r="EZ318" i="2"/>
  <c r="EZ225" i="2"/>
  <c r="EZ319" i="2"/>
  <c r="EZ226" i="2"/>
  <c r="EZ320" i="2"/>
  <c r="EZ227" i="2"/>
  <c r="EZ321" i="2"/>
  <c r="EZ228" i="2"/>
  <c r="EZ322" i="2"/>
  <c r="EZ229" i="2"/>
  <c r="EZ323" i="2"/>
  <c r="EZ230" i="2"/>
  <c r="EZ324" i="2"/>
  <c r="EZ231" i="2"/>
  <c r="EZ325" i="2"/>
  <c r="EZ232" i="2"/>
  <c r="EZ326" i="2"/>
  <c r="EZ233" i="2"/>
  <c r="EZ327" i="2"/>
  <c r="EZ234" i="2"/>
  <c r="EZ328" i="2"/>
  <c r="EZ235" i="2"/>
  <c r="EZ329" i="2"/>
  <c r="EZ236" i="2"/>
  <c r="EZ330" i="2"/>
  <c r="EZ237" i="2"/>
  <c r="EZ331" i="2"/>
  <c r="EZ238" i="2"/>
  <c r="EZ332" i="2"/>
  <c r="EZ239" i="2"/>
  <c r="EZ333" i="2"/>
  <c r="EZ240" i="2"/>
  <c r="EZ334" i="2"/>
  <c r="EZ241" i="2"/>
  <c r="EZ335" i="2"/>
  <c r="EZ242" i="2"/>
  <c r="EZ336" i="2"/>
  <c r="EZ243" i="2"/>
  <c r="EZ337" i="2"/>
  <c r="EZ244" i="2"/>
  <c r="EZ338" i="2"/>
  <c r="EZ245" i="2"/>
  <c r="EZ339" i="2"/>
  <c r="EZ246" i="2"/>
  <c r="EZ340" i="2"/>
  <c r="EZ247" i="2"/>
  <c r="EZ341" i="2"/>
  <c r="EZ248" i="2"/>
  <c r="EZ342" i="2"/>
  <c r="EZ249" i="2"/>
  <c r="EZ343" i="2"/>
  <c r="EZ250" i="2"/>
  <c r="EZ344" i="2"/>
  <c r="EZ251" i="2"/>
  <c r="EZ345" i="2"/>
  <c r="EZ252" i="2"/>
  <c r="EZ346" i="2"/>
  <c r="EZ253" i="2"/>
  <c r="EZ347" i="2"/>
  <c r="EZ254" i="2"/>
  <c r="EZ348" i="2"/>
  <c r="EZ255" i="2"/>
  <c r="EZ349" i="2"/>
  <c r="EZ256" i="2"/>
  <c r="EZ350" i="2"/>
  <c r="EZ257" i="2"/>
  <c r="EZ351" i="2"/>
  <c r="EZ258" i="2"/>
  <c r="EZ352" i="2"/>
  <c r="EZ259" i="2"/>
  <c r="EZ353" i="2"/>
  <c r="EZ260" i="2"/>
  <c r="EZ354" i="2"/>
  <c r="EZ261" i="2"/>
  <c r="EZ355" i="2"/>
  <c r="EZ262" i="2"/>
  <c r="EZ356" i="2"/>
  <c r="EZ263" i="2"/>
  <c r="EZ357" i="2"/>
  <c r="EZ264" i="2"/>
  <c r="EZ358" i="2"/>
  <c r="EZ265" i="2"/>
  <c r="EZ359" i="2"/>
  <c r="EZ266" i="2"/>
  <c r="EZ360" i="2"/>
  <c r="EZ267" i="2"/>
  <c r="EZ361" i="2"/>
  <c r="EZ268" i="2"/>
  <c r="EZ362" i="2"/>
  <c r="EZ269" i="2"/>
  <c r="EZ363" i="2"/>
  <c r="EZ270" i="2"/>
  <c r="EZ364" i="2"/>
  <c r="EZ271" i="2"/>
  <c r="EZ365" i="2"/>
  <c r="EZ272" i="2"/>
  <c r="EZ366" i="2"/>
  <c r="EZ273" i="2"/>
  <c r="EZ367" i="2"/>
  <c r="EZ274" i="2"/>
  <c r="EZ368" i="2"/>
  <c r="EZ275" i="2"/>
  <c r="EZ369" i="2"/>
  <c r="EZ276" i="2"/>
  <c r="EZ370" i="2"/>
  <c r="EZ277" i="2"/>
  <c r="EZ371" i="2"/>
  <c r="EZ278" i="2"/>
  <c r="EZ372" i="2"/>
  <c r="EZ279" i="2"/>
  <c r="EZ373" i="2"/>
  <c r="EZ280" i="2"/>
  <c r="EZ374" i="2"/>
  <c r="EZ281" i="2"/>
  <c r="EZ375" i="2"/>
  <c r="EZ282" i="2"/>
  <c r="EZ376" i="2"/>
  <c r="EZ377" i="2"/>
  <c r="FB304" i="2"/>
  <c r="FB305" i="2"/>
  <c r="FB306" i="2"/>
  <c r="FB307" i="2"/>
  <c r="FB308" i="2"/>
  <c r="FB309" i="2"/>
  <c r="FB310" i="2"/>
  <c r="FB311" i="2"/>
  <c r="FB312" i="2"/>
  <c r="FB313" i="2"/>
  <c r="FB314" i="2"/>
  <c r="FB315" i="2"/>
  <c r="FB316" i="2"/>
  <c r="FB317" i="2"/>
  <c r="FB318" i="2"/>
  <c r="FB319" i="2"/>
  <c r="FB320" i="2"/>
  <c r="FB321" i="2"/>
  <c r="FB322" i="2"/>
  <c r="FB323" i="2"/>
  <c r="FB324" i="2"/>
  <c r="FB325" i="2"/>
  <c r="FB326" i="2"/>
  <c r="FB327" i="2"/>
  <c r="FB328" i="2"/>
  <c r="FB329" i="2"/>
  <c r="FB330" i="2"/>
  <c r="FB331" i="2"/>
  <c r="FB332" i="2"/>
  <c r="FB333" i="2"/>
  <c r="FB334" i="2"/>
  <c r="FB335" i="2"/>
  <c r="FB336" i="2"/>
  <c r="FB337" i="2"/>
  <c r="FB338" i="2"/>
  <c r="FB339" i="2"/>
  <c r="FB340" i="2"/>
  <c r="FB341" i="2"/>
  <c r="FB342" i="2"/>
  <c r="FB343" i="2"/>
  <c r="FB344" i="2"/>
  <c r="FB345" i="2"/>
  <c r="FB346" i="2"/>
  <c r="FB347" i="2"/>
  <c r="FB348" i="2"/>
  <c r="FB349" i="2"/>
  <c r="FB350" i="2"/>
  <c r="FB351" i="2"/>
  <c r="FB352" i="2"/>
  <c r="FB353" i="2"/>
  <c r="FB354" i="2"/>
  <c r="FB355" i="2"/>
  <c r="FB356" i="2"/>
  <c r="FB357" i="2"/>
  <c r="FB358" i="2"/>
  <c r="FB359" i="2"/>
  <c r="FB360" i="2"/>
  <c r="FB361" i="2"/>
  <c r="FB362" i="2"/>
  <c r="FB363" i="2"/>
  <c r="FB364" i="2"/>
  <c r="FB365" i="2"/>
  <c r="FB366" i="2"/>
  <c r="FB367" i="2"/>
  <c r="FB368" i="2"/>
  <c r="FB369" i="2"/>
  <c r="FB370" i="2"/>
  <c r="FB371" i="2"/>
  <c r="FB372" i="2"/>
  <c r="FB373" i="2"/>
  <c r="FB374" i="2"/>
  <c r="FB375" i="2"/>
  <c r="FB376" i="2"/>
  <c r="FB377" i="2"/>
  <c r="E378" i="2"/>
  <c r="BJ7" i="14"/>
  <c r="BJ19" i="14"/>
  <c r="U7" i="11"/>
  <c r="CV283" i="2"/>
  <c r="CE5" i="11"/>
  <c r="CE6" i="11"/>
  <c r="BM7" i="14"/>
  <c r="BM19" i="14"/>
  <c r="T7" i="14"/>
  <c r="T19" i="14"/>
  <c r="BZ7" i="11"/>
  <c r="BV7" i="14"/>
  <c r="BV19" i="14"/>
  <c r="AN7" i="11"/>
  <c r="Q7" i="11"/>
  <c r="EU283" i="2"/>
  <c r="ED5" i="11"/>
  <c r="ED6" i="11"/>
  <c r="BR7" i="11"/>
  <c r="EZ283" i="2"/>
  <c r="EI5" i="11"/>
  <c r="EI6" i="11"/>
  <c r="AI5" i="11"/>
  <c r="AI6" i="11"/>
  <c r="BM5" i="11"/>
  <c r="BM6" i="11"/>
  <c r="DX283" i="2"/>
  <c r="DG5" i="11"/>
  <c r="DG6" i="11"/>
  <c r="AY7" i="11"/>
  <c r="BF7" i="14"/>
  <c r="BF19" i="14"/>
  <c r="AQ7" i="11"/>
  <c r="X5" i="11"/>
  <c r="X6" i="11"/>
  <c r="BV7" i="11"/>
  <c r="BU7" i="11"/>
  <c r="AM5" i="11"/>
  <c r="AM6" i="11"/>
  <c r="AW7" i="14"/>
  <c r="AW19" i="14"/>
  <c r="BG7" i="11"/>
  <c r="L7" i="11"/>
  <c r="BG7" i="14"/>
  <c r="BG19" i="14"/>
  <c r="V7" i="14"/>
  <c r="V19" i="14"/>
  <c r="DV283" i="2"/>
  <c r="DE5" i="11"/>
  <c r="DE6" i="11"/>
  <c r="AE7" i="14"/>
  <c r="AE19" i="14"/>
  <c r="BA5" i="11"/>
  <c r="BA6" i="11"/>
  <c r="FA283" i="2"/>
  <c r="EJ5" i="11"/>
  <c r="EJ6" i="11"/>
  <c r="DJ7" i="11"/>
  <c r="EW283" i="2"/>
  <c r="EF5" i="11"/>
  <c r="EF6" i="11"/>
  <c r="DY283" i="2"/>
  <c r="DH5" i="11"/>
  <c r="DH6" i="11"/>
  <c r="BE7" i="11"/>
  <c r="DH283" i="2"/>
  <c r="CQ5" i="11"/>
  <c r="CQ6" i="11"/>
  <c r="Y7" i="11"/>
  <c r="N7" i="14"/>
  <c r="N19" i="14"/>
  <c r="DJ283" i="2"/>
  <c r="CT7" i="14"/>
  <c r="CT19" i="14"/>
  <c r="AS5" i="11"/>
  <c r="AS6" i="11"/>
  <c r="EG283" i="2"/>
  <c r="DP5" i="11"/>
  <c r="DP6" i="11"/>
  <c r="EJ283" i="2"/>
  <c r="DS5" i="11"/>
  <c r="DS6" i="11"/>
  <c r="AA7" i="14"/>
  <c r="AA19" i="14"/>
  <c r="DK283" i="2"/>
  <c r="CT5" i="11"/>
  <c r="CT6" i="11"/>
  <c r="I5" i="11"/>
  <c r="I6" i="11"/>
  <c r="DF283" i="2"/>
  <c r="CP7" i="14"/>
  <c r="CP19" i="14"/>
  <c r="AR7" i="11"/>
  <c r="AB7" i="11"/>
  <c r="BN5" i="11"/>
  <c r="BN6" i="11"/>
  <c r="BX5" i="11"/>
  <c r="BX6" i="11"/>
  <c r="BP5" i="11"/>
  <c r="BP6" i="11"/>
  <c r="AF7" i="11"/>
  <c r="W7" i="14"/>
  <c r="W19" i="14"/>
  <c r="AK7" i="11"/>
  <c r="AI7" i="14"/>
  <c r="AI19" i="14"/>
  <c r="AU7" i="14"/>
  <c r="AU19" i="14"/>
  <c r="DW283" i="2"/>
  <c r="DF5" i="11"/>
  <c r="DF6" i="11"/>
  <c r="CB7" i="11"/>
  <c r="AL5" i="11"/>
  <c r="AL6" i="11"/>
  <c r="BB7" i="11"/>
  <c r="AC7" i="11"/>
  <c r="EG7" i="11"/>
  <c r="ET283" i="2"/>
  <c r="EC5" i="11"/>
  <c r="EC6" i="11"/>
  <c r="AT7" i="11"/>
  <c r="CU283" i="2"/>
  <c r="CW283" i="2"/>
  <c r="CX283" i="2"/>
  <c r="CZ283" i="2"/>
  <c r="DA283" i="2"/>
  <c r="DB283" i="2"/>
  <c r="DG283" i="2"/>
  <c r="DI283" i="2"/>
  <c r="DM283" i="2"/>
  <c r="DN283" i="2"/>
  <c r="DP283" i="2"/>
  <c r="DR283" i="2"/>
  <c r="DU283" i="2"/>
  <c r="EB283" i="2"/>
  <c r="EC283" i="2"/>
  <c r="EF283" i="2"/>
  <c r="EO283" i="2"/>
  <c r="ES283" i="2"/>
  <c r="T284" i="2"/>
  <c r="E284" i="2"/>
  <c r="P7" i="11"/>
  <c r="EB5" i="11"/>
  <c r="EB6" i="11"/>
  <c r="DA7" i="11"/>
  <c r="BJ5" i="11"/>
  <c r="BJ6" i="11"/>
  <c r="CV7" i="11"/>
  <c r="R7" i="14"/>
  <c r="R19" i="14"/>
  <c r="AP7" i="14"/>
  <c r="AP19" i="14"/>
  <c r="DO5" i="11"/>
  <c r="DO6" i="11"/>
  <c r="CR5" i="11"/>
  <c r="CR6" i="11"/>
  <c r="AR5" i="11"/>
  <c r="AR6" i="11"/>
  <c r="CF5" i="11"/>
  <c r="CF6" i="11"/>
  <c r="BI7" i="14"/>
  <c r="BI19" i="14"/>
  <c r="DO7" i="11"/>
  <c r="AZ7" i="11"/>
  <c r="CJ7" i="14"/>
  <c r="CJ19" i="14"/>
  <c r="AD7" i="14"/>
  <c r="AD19" i="14"/>
  <c r="O5" i="11"/>
  <c r="O6" i="11"/>
  <c r="CY5" i="11"/>
  <c r="CY6" i="11"/>
  <c r="DA5" i="11"/>
  <c r="DA6" i="11"/>
  <c r="O7" i="11"/>
  <c r="S7" i="14"/>
  <c r="S19" i="14"/>
  <c r="CY7" i="11"/>
  <c r="W7" i="11"/>
  <c r="Z7" i="11"/>
  <c r="AR7" i="14"/>
  <c r="AR19" i="14"/>
  <c r="CD5" i="11"/>
  <c r="CD6" i="11"/>
  <c r="BK5" i="11"/>
  <c r="BK6" i="11"/>
  <c r="AA7" i="11"/>
  <c r="DE7" i="11"/>
  <c r="DF7" i="11"/>
  <c r="AX7" i="14"/>
  <c r="AX19" i="14"/>
  <c r="DX5" i="11"/>
  <c r="DX6" i="11"/>
  <c r="BG5" i="11"/>
  <c r="BG6" i="11"/>
  <c r="CP7" i="11"/>
  <c r="AC7" i="14"/>
  <c r="AC19" i="14"/>
  <c r="AQ7" i="14"/>
  <c r="AQ19" i="14"/>
  <c r="DS7" i="11"/>
  <c r="AF7" i="14"/>
  <c r="AF19" i="14"/>
  <c r="BV5" i="11"/>
  <c r="BV6" i="11"/>
  <c r="DD5" i="11"/>
  <c r="DD6" i="11"/>
  <c r="DL5" i="11"/>
  <c r="DL6" i="11"/>
  <c r="EB7" i="11"/>
  <c r="AH7" i="14"/>
  <c r="AH19" i="14"/>
  <c r="CK7" i="14"/>
  <c r="CK19" i="14"/>
  <c r="CT7" i="11"/>
  <c r="I7" i="11"/>
  <c r="DX7" i="11"/>
  <c r="BS7" i="11"/>
  <c r="Y7" i="14"/>
  <c r="Y19" i="14"/>
  <c r="N7" i="11"/>
  <c r="CW7" i="11"/>
  <c r="CF7" i="11"/>
  <c r="BP7" i="14"/>
  <c r="BP19" i="14"/>
  <c r="L5" i="11"/>
  <c r="L6" i="11"/>
  <c r="AO7" i="14"/>
  <c r="AO19" i="14"/>
  <c r="CA7" i="14"/>
  <c r="CA19" i="14"/>
  <c r="BD7" i="14"/>
  <c r="BD19" i="14"/>
  <c r="BK7" i="11"/>
  <c r="AM7" i="11"/>
  <c r="BJ7" i="11"/>
  <c r="BN7" i="14"/>
  <c r="BN19" i="14"/>
  <c r="CS5" i="11"/>
  <c r="CS6" i="11"/>
  <c r="EC7" i="11"/>
  <c r="CC7" i="11"/>
  <c r="DK5" i="11"/>
  <c r="DK6" i="11"/>
  <c r="CV5" i="11"/>
  <c r="CV6" i="11"/>
  <c r="CW5" i="11"/>
  <c r="CW6" i="11"/>
  <c r="DP7" i="11"/>
  <c r="EI7" i="11"/>
  <c r="AI7" i="11"/>
  <c r="BD7" i="11"/>
  <c r="CH7" i="14"/>
  <c r="CH19" i="14"/>
  <c r="BQ5" i="11"/>
  <c r="BQ6" i="11"/>
  <c r="BC5" i="11"/>
  <c r="BC6" i="11"/>
  <c r="AH5" i="11"/>
  <c r="AH6" i="11"/>
  <c r="AG5" i="11"/>
  <c r="AG6" i="11"/>
  <c r="BO5" i="11"/>
  <c r="BO6" i="11"/>
  <c r="BU7" i="14"/>
  <c r="BU19" i="14"/>
  <c r="AY5" i="11"/>
  <c r="AY6" i="11"/>
  <c r="AB5" i="11"/>
  <c r="AB6" i="11"/>
  <c r="CL7" i="14"/>
  <c r="CL19" i="14"/>
  <c r="BH5" i="11"/>
  <c r="BH6" i="11"/>
  <c r="BS7" i="14"/>
  <c r="BS19" i="14"/>
  <c r="CI5" i="11"/>
  <c r="CI6" i="11"/>
  <c r="CA5" i="11"/>
  <c r="CA6" i="11"/>
  <c r="P5" i="11"/>
  <c r="P6" i="11"/>
  <c r="AE5" i="11"/>
  <c r="AE6" i="11"/>
  <c r="L7" i="14"/>
  <c r="L19" i="14"/>
  <c r="BY5" i="11"/>
  <c r="BY6" i="11"/>
  <c r="CQ7" i="14"/>
  <c r="CQ19" i="14"/>
  <c r="Z5" i="11"/>
  <c r="Z6" i="11"/>
  <c r="CM5" i="11"/>
  <c r="CM6" i="11"/>
  <c r="O7" i="14"/>
  <c r="O19" i="14"/>
  <c r="V5" i="11"/>
  <c r="V6" i="11"/>
  <c r="AC5" i="11"/>
  <c r="AC6" i="11"/>
  <c r="CB5" i="11"/>
  <c r="CB6" i="11"/>
  <c r="CF7" i="14"/>
  <c r="CF19" i="14"/>
  <c r="BE7" i="14"/>
  <c r="BE19" i="14"/>
  <c r="Q5" i="11"/>
  <c r="Q6" i="11"/>
  <c r="M5" i="11"/>
  <c r="M6" i="11"/>
  <c r="BZ5" i="11"/>
  <c r="BZ6" i="11"/>
  <c r="BU5" i="11"/>
  <c r="BU6" i="11"/>
  <c r="BZ7" i="14"/>
  <c r="BZ19" i="14"/>
  <c r="S5" i="11"/>
  <c r="S6" i="11"/>
  <c r="AS7" i="14"/>
  <c r="AS19" i="14"/>
  <c r="CP5" i="11"/>
  <c r="CP6" i="11"/>
  <c r="AN7" i="14"/>
  <c r="AN19" i="14"/>
  <c r="Z7" i="14"/>
  <c r="Z19" i="14"/>
  <c r="BI5" i="11"/>
  <c r="BI6" i="11"/>
  <c r="AN5" i="11"/>
  <c r="AN6" i="11"/>
  <c r="U5" i="11"/>
  <c r="U6" i="11"/>
  <c r="CN5" i="11"/>
  <c r="CN6" i="11"/>
  <c r="T5" i="11"/>
  <c r="T6" i="11"/>
  <c r="J5" i="11"/>
  <c r="J6" i="11"/>
  <c r="AP5" i="11"/>
  <c r="AP6" i="11"/>
  <c r="CR7" i="14"/>
  <c r="CR19" i="14"/>
  <c r="M7" i="14"/>
  <c r="M19" i="14"/>
  <c r="BL7" i="14"/>
  <c r="BL19" i="14"/>
  <c r="BF5" i="11"/>
  <c r="BF6" i="11"/>
  <c r="CO5" i="11"/>
  <c r="CO6" i="11"/>
  <c r="CS7" i="14"/>
  <c r="CS19" i="14"/>
  <c r="CD7" i="14"/>
  <c r="CD19" i="14"/>
  <c r="CG5" i="11"/>
  <c r="CG6" i="11"/>
  <c r="BL5" i="11"/>
  <c r="BL6" i="11"/>
  <c r="AV7" i="14"/>
  <c r="AV19" i="14"/>
  <c r="AW5" i="11"/>
  <c r="AW6" i="11"/>
  <c r="BE5" i="11"/>
  <c r="BE6" i="11"/>
  <c r="BH7" i="14"/>
  <c r="BH19" i="14"/>
  <c r="BQ7" i="14"/>
  <c r="BQ19" i="14"/>
  <c r="AL7" i="14"/>
  <c r="AL19" i="14"/>
  <c r="CB7" i="14"/>
  <c r="CB19" i="14"/>
  <c r="BK7" i="14"/>
  <c r="BK19" i="14"/>
  <c r="BX7" i="14"/>
  <c r="BX19" i="14"/>
  <c r="AK7" i="14"/>
  <c r="AK19" i="14"/>
  <c r="CM7" i="14"/>
  <c r="CM19" i="14"/>
  <c r="AJ5" i="11"/>
  <c r="AJ6" i="11"/>
  <c r="AD5" i="11"/>
  <c r="AD6" i="11"/>
  <c r="BT7" i="14"/>
  <c r="BT19" i="14"/>
  <c r="X7" i="14"/>
  <c r="X19" i="14"/>
  <c r="CG7" i="14"/>
  <c r="CG19" i="14"/>
  <c r="J7" i="14"/>
  <c r="J19" i="14"/>
  <c r="P7" i="14"/>
  <c r="P19" i="14"/>
  <c r="CE7" i="14"/>
  <c r="CE19" i="14"/>
  <c r="AK5" i="11"/>
  <c r="AK6" i="11"/>
  <c r="BA7" i="14"/>
  <c r="BA19" i="14"/>
  <c r="BW7" i="14"/>
  <c r="BW19" i="14"/>
  <c r="BB7" i="14"/>
  <c r="BB19" i="14"/>
  <c r="AV5" i="11"/>
  <c r="AV6" i="11"/>
  <c r="W5" i="11"/>
  <c r="W6" i="11"/>
  <c r="BO7" i="14"/>
  <c r="BO19" i="14"/>
  <c r="AM7" i="14"/>
  <c r="AM19" i="14"/>
  <c r="CK5" i="11"/>
  <c r="CK6" i="11"/>
  <c r="Q7" i="14"/>
  <c r="Q19" i="14"/>
  <c r="K7" i="14"/>
  <c r="K19" i="14"/>
  <c r="AO5" i="11"/>
  <c r="AO6" i="11"/>
  <c r="AX5" i="11"/>
  <c r="AX6" i="11"/>
  <c r="R5" i="11"/>
  <c r="R6" i="11"/>
  <c r="BY7" i="14"/>
  <c r="BY19" i="14"/>
  <c r="CJ5" i="11"/>
  <c r="CJ6" i="11"/>
  <c r="AJ7" i="14"/>
  <c r="AJ19" i="14"/>
  <c r="K5" i="14"/>
  <c r="K26" i="14"/>
  <c r="C34" i="9"/>
  <c r="I18"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L5" i="14"/>
  <c r="L26" i="14"/>
  <c r="F36" i="16"/>
  <c r="F188" i="16"/>
  <c r="H12" i="8"/>
  <c r="I22" i="14"/>
  <c r="J21" i="14"/>
  <c r="J29" i="14"/>
  <c r="K21" i="14"/>
  <c r="K29" i="14"/>
  <c r="M5" i="14"/>
  <c r="M26" i="14"/>
  <c r="G188" i="16"/>
  <c r="L21" i="14"/>
  <c r="L29" i="14"/>
  <c r="N5" i="14"/>
  <c r="N26" i="14"/>
  <c r="O5" i="14"/>
  <c r="O26" i="14"/>
  <c r="M21" i="14"/>
  <c r="M29" i="14"/>
  <c r="F189" i="16"/>
  <c r="F198" i="16"/>
  <c r="F128" i="16"/>
  <c r="F129" i="16"/>
  <c r="N21" i="14"/>
  <c r="N29" i="14"/>
  <c r="G36" i="16"/>
  <c r="H188" i="16"/>
  <c r="P5" i="14"/>
  <c r="P26" i="14"/>
  <c r="Q5" i="14"/>
  <c r="Q26" i="14"/>
  <c r="O21" i="14"/>
  <c r="O29" i="14"/>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AD128" i="16"/>
  <c r="AE128" i="16"/>
  <c r="AF128" i="16"/>
  <c r="AG128" i="16"/>
  <c r="AH128" i="16"/>
  <c r="AI128" i="16"/>
  <c r="AJ128" i="16"/>
  <c r="AK128" i="16"/>
  <c r="AL128" i="16"/>
  <c r="AM128" i="16"/>
  <c r="AN128" i="16"/>
  <c r="AO128" i="16"/>
  <c r="AP128" i="16"/>
  <c r="AQ128" i="16"/>
  <c r="AR128" i="16"/>
  <c r="AS128" i="16"/>
  <c r="AT128" i="16"/>
  <c r="AU128" i="16"/>
  <c r="AV128" i="16"/>
  <c r="AW128" i="16"/>
  <c r="AX128" i="16"/>
  <c r="AY128" i="16"/>
  <c r="AZ128" i="16"/>
  <c r="BA128" i="16"/>
  <c r="BB128" i="16"/>
  <c r="BC128" i="16"/>
  <c r="BD128" i="16"/>
  <c r="BE128" i="16"/>
  <c r="BF128" i="16"/>
  <c r="BG128" i="16"/>
  <c r="BH128" i="16"/>
  <c r="BI128" i="16"/>
  <c r="BJ128" i="16"/>
  <c r="BK128" i="16"/>
  <c r="BL128" i="16"/>
  <c r="BM128" i="16"/>
  <c r="BN128" i="16"/>
  <c r="BO128" i="16"/>
  <c r="BP128" i="16"/>
  <c r="BQ128" i="16"/>
  <c r="BR128" i="16"/>
  <c r="BS128" i="16"/>
  <c r="BT128" i="16"/>
  <c r="BU128" i="16"/>
  <c r="BV128" i="16"/>
  <c r="BW128" i="16"/>
  <c r="BX128" i="16"/>
  <c r="BY128" i="16"/>
  <c r="BZ128" i="16"/>
  <c r="CA128" i="16"/>
  <c r="CB128" i="16"/>
  <c r="CC128" i="16"/>
  <c r="CD128" i="16"/>
  <c r="I188" i="16"/>
  <c r="R5" i="14"/>
  <c r="R26" i="14"/>
  <c r="P21" i="14"/>
  <c r="P29" i="14"/>
  <c r="S5" i="14"/>
  <c r="S26" i="14"/>
  <c r="G194" i="16"/>
  <c r="G196" i="16"/>
  <c r="Q21" i="14"/>
  <c r="Q29" i="14"/>
  <c r="I22" i="9"/>
  <c r="H36" i="16"/>
  <c r="G129" i="16"/>
  <c r="R21" i="14"/>
  <c r="R29" i="14"/>
  <c r="J36" i="16"/>
  <c r="J188" i="16"/>
  <c r="T5" i="14"/>
  <c r="T26" i="14"/>
  <c r="U5" i="14"/>
  <c r="U26" i="14"/>
  <c r="K36" i="16"/>
  <c r="K188" i="16"/>
  <c r="S21" i="14"/>
  <c r="S29" i="14"/>
  <c r="J22" i="9"/>
  <c r="T21" i="14"/>
  <c r="T29" i="14"/>
  <c r="V5" i="14"/>
  <c r="V26" i="14"/>
  <c r="U21" i="14"/>
  <c r="U29" i="14"/>
  <c r="H129" i="16"/>
  <c r="L36" i="16"/>
  <c r="L188" i="16"/>
  <c r="K22" i="9"/>
  <c r="W5" i="14"/>
  <c r="W26" i="14"/>
  <c r="H194" i="16"/>
  <c r="H196" i="16"/>
  <c r="X5" i="14"/>
  <c r="X26" i="14"/>
  <c r="I36" i="16"/>
  <c r="V21" i="14"/>
  <c r="V29" i="14"/>
  <c r="M36" i="16"/>
  <c r="M188" i="16"/>
  <c r="L22" i="9"/>
  <c r="W21" i="14"/>
  <c r="W29" i="14"/>
  <c r="Y5" i="14"/>
  <c r="Y26" i="14"/>
  <c r="Z5" i="14"/>
  <c r="Z26" i="14"/>
  <c r="X21" i="14"/>
  <c r="X29" i="14"/>
  <c r="M22" i="9"/>
  <c r="N36" i="16"/>
  <c r="N188" i="16"/>
  <c r="AA5" i="14"/>
  <c r="AA26" i="14"/>
  <c r="Y21" i="14"/>
  <c r="Y29" i="14"/>
  <c r="J195" i="16"/>
  <c r="I129" i="16"/>
  <c r="Z21" i="14"/>
  <c r="Z29" i="14"/>
  <c r="AB5" i="14"/>
  <c r="AB26" i="14"/>
  <c r="J108" i="16"/>
  <c r="AC5" i="14"/>
  <c r="AC26" i="14"/>
  <c r="O36" i="16"/>
  <c r="O188" i="16"/>
  <c r="AA21" i="14"/>
  <c r="AA29" i="14"/>
  <c r="N22" i="9"/>
  <c r="J129" i="16"/>
  <c r="AB21" i="14"/>
  <c r="AB29" i="14"/>
  <c r="AD5" i="14"/>
  <c r="AD26" i="14"/>
  <c r="J194" i="16"/>
  <c r="J196" i="16"/>
  <c r="P36" i="16"/>
  <c r="P188" i="16"/>
  <c r="O22" i="9"/>
  <c r="AC21" i="14"/>
  <c r="AC29" i="14"/>
  <c r="AE5" i="14"/>
  <c r="AE26" i="14"/>
  <c r="AF5" i="14"/>
  <c r="AF26" i="14"/>
  <c r="K108" i="16"/>
  <c r="AD21" i="14"/>
  <c r="AD29" i="14"/>
  <c r="AE21" i="14"/>
  <c r="AE29" i="14"/>
  <c r="AG5" i="14"/>
  <c r="AG26" i="14"/>
  <c r="P22" i="9"/>
  <c r="Q36" i="16"/>
  <c r="Q188" i="16"/>
  <c r="AH5" i="14"/>
  <c r="AH26" i="14"/>
  <c r="K194" i="16"/>
  <c r="K196" i="16"/>
  <c r="AF21" i="14"/>
  <c r="AF29" i="14"/>
  <c r="K129" i="16"/>
  <c r="Q22" i="9"/>
  <c r="R36" i="16"/>
  <c r="R188" i="16"/>
  <c r="AG21" i="14"/>
  <c r="AG29" i="14"/>
  <c r="AI5" i="14"/>
  <c r="AI26" i="14"/>
  <c r="AH21" i="14"/>
  <c r="AH29" i="14"/>
  <c r="L108" i="16"/>
  <c r="AJ5" i="14"/>
  <c r="AJ26" i="14"/>
  <c r="R22" i="9"/>
  <c r="AK5" i="14"/>
  <c r="AK26" i="14"/>
  <c r="S36" i="16"/>
  <c r="S188" i="16"/>
  <c r="AI21" i="14"/>
  <c r="AI29" i="14"/>
  <c r="L129" i="16"/>
  <c r="AL5" i="14"/>
  <c r="AL26" i="14"/>
  <c r="L194" i="16"/>
  <c r="L196" i="16"/>
  <c r="AJ21" i="14"/>
  <c r="AJ29" i="14"/>
  <c r="T36" i="16"/>
  <c r="T188" i="16"/>
  <c r="AK21" i="14"/>
  <c r="AK29" i="14"/>
  <c r="AM5" i="14"/>
  <c r="AM26" i="14"/>
  <c r="S22" i="9"/>
  <c r="AN5" i="14"/>
  <c r="AN26" i="14"/>
  <c r="M108" i="16"/>
  <c r="AL21" i="14"/>
  <c r="AL29" i="14"/>
  <c r="U36" i="16"/>
  <c r="U188" i="16"/>
  <c r="AM21" i="14"/>
  <c r="AM29" i="14"/>
  <c r="AO5" i="14"/>
  <c r="AO26" i="14"/>
  <c r="T22" i="9"/>
  <c r="AN21" i="14"/>
  <c r="AN29" i="14"/>
  <c r="AP5" i="14"/>
  <c r="AP26" i="14"/>
  <c r="M194" i="16"/>
  <c r="M196" i="16"/>
  <c r="M129" i="16"/>
  <c r="AO21" i="14"/>
  <c r="AO29" i="14"/>
  <c r="U22" i="9"/>
  <c r="V36" i="16"/>
  <c r="V188" i="16"/>
  <c r="AQ5" i="14"/>
  <c r="AQ26" i="14"/>
  <c r="AR5" i="14"/>
  <c r="AR26" i="14"/>
  <c r="AP21" i="14"/>
  <c r="AP29" i="14"/>
  <c r="N108" i="16"/>
  <c r="W36" i="16"/>
  <c r="W188" i="16"/>
  <c r="AS5" i="14"/>
  <c r="AS26" i="14"/>
  <c r="V22" i="9"/>
  <c r="AQ21" i="14"/>
  <c r="AQ29" i="14"/>
  <c r="N129" i="16"/>
  <c r="AR21" i="14"/>
  <c r="AR29" i="14"/>
  <c r="N194" i="16"/>
  <c r="N196" i="16"/>
  <c r="AT5" i="14"/>
  <c r="AT26" i="14"/>
  <c r="W22" i="9"/>
  <c r="X36" i="16"/>
  <c r="X188" i="16"/>
  <c r="AU5" i="14"/>
  <c r="AU26" i="14"/>
  <c r="AS21" i="14"/>
  <c r="AS29" i="14"/>
  <c r="AV5" i="14"/>
  <c r="AV26" i="14"/>
  <c r="O108" i="16"/>
  <c r="AT21" i="14"/>
  <c r="AT29" i="14"/>
  <c r="X22" i="9"/>
  <c r="AU21" i="14"/>
  <c r="AU29" i="14"/>
  <c r="C28" i="9"/>
  <c r="C29" i="16"/>
  <c r="AW5" i="14"/>
  <c r="AW26" i="14"/>
  <c r="Y36" i="16"/>
  <c r="Y188" i="16"/>
  <c r="AX5" i="14"/>
  <c r="AX26" i="14"/>
  <c r="AV21" i="14"/>
  <c r="AV29" i="14"/>
  <c r="O129" i="16"/>
  <c r="O194" i="16"/>
  <c r="O196" i="16"/>
  <c r="AW21" i="14"/>
  <c r="AW29" i="14"/>
  <c r="Y22" i="9"/>
  <c r="Z36" i="16"/>
  <c r="Z188" i="16"/>
  <c r="AY5" i="14"/>
  <c r="AY26" i="14"/>
  <c r="AZ5" i="14"/>
  <c r="AZ26" i="14"/>
  <c r="AX21" i="14"/>
  <c r="AX29" i="14"/>
  <c r="P108" i="16"/>
  <c r="BA5" i="14"/>
  <c r="BA26" i="14"/>
  <c r="Z22" i="9"/>
  <c r="AY21" i="14"/>
  <c r="AY29" i="14"/>
  <c r="AA36" i="16"/>
  <c r="AA188" i="16"/>
  <c r="P129" i="16"/>
  <c r="AZ21" i="14"/>
  <c r="AZ29" i="14"/>
  <c r="BB5" i="14"/>
  <c r="BB26" i="14"/>
  <c r="BA21" i="14"/>
  <c r="BA29" i="14"/>
  <c r="AA22" i="9"/>
  <c r="AB36" i="16"/>
  <c r="AB188" i="16"/>
  <c r="BC5" i="14"/>
  <c r="BC26" i="14"/>
  <c r="Q108" i="16"/>
  <c r="BB21" i="14"/>
  <c r="BB29" i="14"/>
  <c r="BD5" i="14"/>
  <c r="BD26" i="14"/>
  <c r="BE5" i="14"/>
  <c r="BE26" i="14"/>
  <c r="AC36" i="16"/>
  <c r="AC188" i="16"/>
  <c r="AB22" i="9"/>
  <c r="BC21" i="14"/>
  <c r="BC29" i="14"/>
  <c r="Q129" i="16"/>
  <c r="BF5" i="14"/>
  <c r="BF26" i="14"/>
  <c r="Q194" i="16"/>
  <c r="Q196" i="16"/>
  <c r="BD21" i="14"/>
  <c r="BD29" i="14"/>
  <c r="BE21" i="14"/>
  <c r="BE29" i="14"/>
  <c r="R195" i="16"/>
  <c r="AD36" i="16"/>
  <c r="AD188" i="16"/>
  <c r="AC22" i="9"/>
  <c r="BG5" i="14"/>
  <c r="BG26" i="14"/>
  <c r="BH5" i="14"/>
  <c r="BH26" i="14"/>
  <c r="R108" i="16"/>
  <c r="BF21" i="14"/>
  <c r="BF29" i="14"/>
  <c r="AD22" i="9"/>
  <c r="BI5" i="14"/>
  <c r="BI26" i="14"/>
  <c r="BG21" i="14"/>
  <c r="BG29" i="14"/>
  <c r="AE36" i="16"/>
  <c r="AE188" i="16"/>
  <c r="R129" i="16"/>
  <c r="BH21" i="14"/>
  <c r="BH29" i="14"/>
  <c r="BJ5" i="14"/>
  <c r="BJ26" i="14"/>
  <c r="R194" i="16"/>
  <c r="R196" i="16"/>
  <c r="AF36" i="16"/>
  <c r="AF188" i="16"/>
  <c r="BK5" i="14"/>
  <c r="BK26" i="14"/>
  <c r="BI21" i="14"/>
  <c r="BI29" i="14"/>
  <c r="AE22" i="9"/>
  <c r="BJ21" i="14"/>
  <c r="BJ29" i="14"/>
  <c r="S108" i="16"/>
  <c r="BL5" i="14"/>
  <c r="BL26" i="14"/>
  <c r="BK21" i="14"/>
  <c r="BK29" i="14"/>
  <c r="AG36" i="16"/>
  <c r="AG188" i="16"/>
  <c r="AF22" i="9"/>
  <c r="BM5" i="14"/>
  <c r="BM26" i="14"/>
  <c r="S129" i="16"/>
  <c r="BL21" i="14"/>
  <c r="BL29" i="14"/>
  <c r="S194" i="16"/>
  <c r="S196" i="16"/>
  <c r="BN5" i="14"/>
  <c r="BN26" i="14"/>
  <c r="AH36" i="16"/>
  <c r="AH188" i="16"/>
  <c r="BO5" i="14"/>
  <c r="BO26" i="14"/>
  <c r="BM21" i="14"/>
  <c r="BM29" i="14"/>
  <c r="AG22" i="9"/>
  <c r="BP5" i="14"/>
  <c r="BP26" i="14"/>
  <c r="T108" i="16"/>
  <c r="BN21" i="14"/>
  <c r="BN29" i="14"/>
  <c r="BO21" i="14"/>
  <c r="BO29" i="14"/>
  <c r="AH22" i="9"/>
  <c r="BQ5" i="14"/>
  <c r="BQ26" i="14"/>
  <c r="AI36" i="16"/>
  <c r="AI188" i="16"/>
  <c r="T129" i="16"/>
  <c r="BP21" i="14"/>
  <c r="BP29" i="14"/>
  <c r="BR5" i="14"/>
  <c r="BR26" i="14"/>
  <c r="AJ36" i="16"/>
  <c r="AJ188" i="16"/>
  <c r="BS5" i="14"/>
  <c r="BS26" i="14"/>
  <c r="BQ21" i="14"/>
  <c r="BQ29" i="14"/>
  <c r="AI22" i="9"/>
  <c r="BT5" i="14"/>
  <c r="BT26" i="14"/>
  <c r="U108" i="16"/>
  <c r="BR21" i="14"/>
  <c r="BR29" i="14"/>
  <c r="AK36" i="16"/>
  <c r="AK188" i="16"/>
  <c r="BS21" i="14"/>
  <c r="BS29" i="14"/>
  <c r="AJ22" i="9"/>
  <c r="BU5" i="14"/>
  <c r="BU26" i="14"/>
  <c r="U194" i="16"/>
  <c r="U196" i="16"/>
  <c r="BV5" i="14"/>
  <c r="BV26" i="14"/>
  <c r="BT21" i="14"/>
  <c r="BT29" i="14"/>
  <c r="U129" i="16"/>
  <c r="BU21" i="14"/>
  <c r="BU29" i="14"/>
  <c r="AL36" i="16"/>
  <c r="AL188" i="16"/>
  <c r="BW5" i="14"/>
  <c r="BW26" i="14"/>
  <c r="AK22" i="9"/>
  <c r="BX5" i="14"/>
  <c r="BX26" i="14"/>
  <c r="V108" i="16"/>
  <c r="BV21" i="14"/>
  <c r="BV29" i="14"/>
  <c r="AM36" i="16"/>
  <c r="AM188" i="16"/>
  <c r="BY5" i="14"/>
  <c r="BY26" i="14"/>
  <c r="BW21" i="14"/>
  <c r="BW29" i="14"/>
  <c r="AL22" i="9"/>
  <c r="V129" i="16"/>
  <c r="V201" i="16"/>
  <c r="C136" i="16"/>
  <c r="C12" i="22"/>
  <c r="F139" i="16"/>
  <c r="BZ5" i="14"/>
  <c r="BZ26" i="14"/>
  <c r="BX21" i="14"/>
  <c r="BX29" i="14"/>
  <c r="V194" i="16"/>
  <c r="V196" i="16"/>
  <c r="BY21" i="14"/>
  <c r="BY29" i="14"/>
  <c r="CA5" i="14"/>
  <c r="CA26" i="14"/>
  <c r="AN36" i="16"/>
  <c r="AN188" i="16"/>
  <c r="AM22" i="9"/>
  <c r="CB5" i="14"/>
  <c r="CB26" i="14"/>
  <c r="W108" i="16"/>
  <c r="BZ21" i="14"/>
  <c r="BZ29" i="14"/>
  <c r="CA21" i="14"/>
  <c r="CA29" i="14"/>
  <c r="AO36" i="16"/>
  <c r="AO188" i="16"/>
  <c r="AN22" i="9"/>
  <c r="CC5" i="14"/>
  <c r="CC26" i="14"/>
  <c r="W129" i="16"/>
  <c r="W194" i="16"/>
  <c r="W196" i="16"/>
  <c r="CD5" i="14"/>
  <c r="CD26" i="14"/>
  <c r="CB21" i="14"/>
  <c r="CB29" i="14"/>
  <c r="CC21" i="14"/>
  <c r="CC29" i="14"/>
  <c r="AP36" i="16"/>
  <c r="AP188" i="16"/>
  <c r="X195" i="16"/>
  <c r="AO22" i="9"/>
  <c r="CE5" i="14"/>
  <c r="CE26" i="14"/>
  <c r="X108" i="16"/>
  <c r="CF5" i="14"/>
  <c r="CF26" i="14"/>
  <c r="CD21" i="14"/>
  <c r="CD29" i="14"/>
  <c r="AP22" i="9"/>
  <c r="CE21" i="14"/>
  <c r="CE29" i="14"/>
  <c r="CG5" i="14"/>
  <c r="CG26" i="14"/>
  <c r="AQ36" i="16"/>
  <c r="AQ188" i="16"/>
  <c r="X194" i="16"/>
  <c r="X196" i="16"/>
  <c r="X129" i="16"/>
  <c r="CH5" i="14"/>
  <c r="CH26" i="14"/>
  <c r="CF21" i="14"/>
  <c r="CF29" i="14"/>
  <c r="CG21" i="14"/>
  <c r="CG29" i="14"/>
  <c r="CI5" i="14"/>
  <c r="CI26" i="14"/>
  <c r="AR36" i="16"/>
  <c r="AR188" i="16"/>
  <c r="AQ22" i="9"/>
  <c r="CJ5" i="14"/>
  <c r="CJ26" i="14"/>
  <c r="CH21" i="14"/>
  <c r="CH29" i="14"/>
  <c r="Y108" i="16"/>
  <c r="CI21" i="14"/>
  <c r="CI29" i="14"/>
  <c r="AR22" i="9"/>
  <c r="CK5" i="14"/>
  <c r="CK26" i="14"/>
  <c r="AS36" i="16"/>
  <c r="AS188" i="16"/>
  <c r="Y129" i="16"/>
  <c r="CJ21" i="14"/>
  <c r="CJ29" i="14"/>
  <c r="CL5" i="14"/>
  <c r="CL26" i="14"/>
  <c r="Y194" i="16"/>
  <c r="Y196" i="16"/>
  <c r="CK21" i="14"/>
  <c r="CK29" i="14"/>
  <c r="CM5" i="14"/>
  <c r="CM26" i="14"/>
  <c r="AS22" i="9"/>
  <c r="AT36" i="16"/>
  <c r="AT188" i="16"/>
  <c r="Z108" i="16"/>
  <c r="CN5" i="14"/>
  <c r="CN26" i="14"/>
  <c r="CL21" i="14"/>
  <c r="CL29" i="14"/>
  <c r="AU36" i="16"/>
  <c r="AU188" i="16"/>
  <c r="CO5" i="14"/>
  <c r="CO26" i="14"/>
  <c r="CM21" i="14"/>
  <c r="CM29" i="14"/>
  <c r="AT22" i="9"/>
  <c r="AT24" i="9"/>
  <c r="C24" i="9"/>
  <c r="C28" i="16"/>
  <c r="AT10" i="9"/>
  <c r="C10" i="9"/>
  <c r="Z129" i="16"/>
  <c r="CN21" i="14"/>
  <c r="CN29" i="14"/>
  <c r="CP5" i="14"/>
  <c r="CP26" i="14"/>
  <c r="AV36" i="16"/>
  <c r="AV188" i="16"/>
  <c r="CQ5" i="14"/>
  <c r="CQ26" i="14"/>
  <c r="CO21" i="14"/>
  <c r="CO29" i="14"/>
  <c r="AU22" i="9"/>
  <c r="CP21" i="14"/>
  <c r="CP29" i="14"/>
  <c r="AA108" i="16"/>
  <c r="CR5" i="14"/>
  <c r="CR26" i="14"/>
  <c r="CS5" i="14"/>
  <c r="CS26" i="14"/>
  <c r="CT5" i="14"/>
  <c r="CT26" i="14"/>
  <c r="CQ21" i="14"/>
  <c r="CQ29" i="14"/>
  <c r="AV22" i="9"/>
  <c r="AW36" i="16"/>
  <c r="AW188" i="16"/>
  <c r="CR21" i="14"/>
  <c r="CR29" i="14"/>
  <c r="AA129" i="16"/>
  <c r="AA194" i="16"/>
  <c r="AA196" i="16"/>
  <c r="AX36" i="16"/>
  <c r="AX188" i="16"/>
  <c r="CS21" i="14"/>
  <c r="CT21" i="14"/>
  <c r="CT29" i="14"/>
  <c r="CS29" i="14"/>
  <c r="AW22" i="9"/>
  <c r="AB108" i="16"/>
  <c r="AY36" i="16"/>
  <c r="AY188" i="16"/>
  <c r="AX22" i="9"/>
  <c r="AB129" i="16"/>
  <c r="AB194" i="16"/>
  <c r="AB196" i="16"/>
  <c r="AZ36" i="16"/>
  <c r="AZ188" i="16"/>
  <c r="AY22" i="9"/>
  <c r="AC195" i="16"/>
  <c r="AC108" i="16"/>
  <c r="BA36" i="16"/>
  <c r="BA188" i="16"/>
  <c r="AZ22" i="9"/>
  <c r="AC194" i="16"/>
  <c r="AC196" i="16"/>
  <c r="AC129" i="16"/>
  <c r="BA22" i="9"/>
  <c r="BB36" i="16"/>
  <c r="BB188" i="16"/>
  <c r="AD108" i="16"/>
  <c r="BC36" i="16"/>
  <c r="BC188" i="16"/>
  <c r="BB22" i="9"/>
  <c r="AD129" i="16"/>
  <c r="BC22" i="9"/>
  <c r="BD36" i="16"/>
  <c r="BD188" i="16"/>
  <c r="AE108" i="16"/>
  <c r="BD22" i="9"/>
  <c r="BE36" i="16"/>
  <c r="BE188" i="16"/>
  <c r="AE129" i="16"/>
  <c r="AE194" i="16"/>
  <c r="AE196" i="16"/>
  <c r="BE22" i="9"/>
  <c r="BF36" i="16"/>
  <c r="BF188" i="16"/>
  <c r="AF108" i="16"/>
  <c r="BF22" i="9"/>
  <c r="BG36" i="16"/>
  <c r="BG188" i="16"/>
  <c r="AF129" i="16"/>
  <c r="BG22" i="9"/>
  <c r="BH36" i="16"/>
  <c r="BH188" i="16"/>
  <c r="AG108" i="16"/>
  <c r="BH195" i="16"/>
  <c r="BH22" i="9"/>
  <c r="BI36" i="16"/>
  <c r="BI188" i="16"/>
  <c r="AG129" i="16"/>
  <c r="AG194" i="16"/>
  <c r="AG196" i="16"/>
  <c r="BJ36" i="16"/>
  <c r="BJ188" i="16"/>
  <c r="BI22" i="9"/>
  <c r="AH108" i="16"/>
  <c r="BJ195" i="16"/>
  <c r="BK36" i="16"/>
  <c r="BK188" i="16"/>
  <c r="BJ22" i="9"/>
  <c r="AH129" i="16"/>
  <c r="BK22" i="9"/>
  <c r="BL36" i="16"/>
  <c r="BL188" i="16"/>
  <c r="BL195" i="16"/>
  <c r="AI108" i="16"/>
  <c r="BL22" i="9"/>
  <c r="BM36" i="16"/>
  <c r="BM188" i="16"/>
  <c r="AI129" i="16"/>
  <c r="AI194" i="16"/>
  <c r="AI196" i="16"/>
  <c r="BN36" i="16"/>
  <c r="BN188" i="16"/>
  <c r="BM22" i="9"/>
  <c r="AJ195" i="16"/>
  <c r="AJ108" i="16"/>
  <c r="BO36" i="16"/>
  <c r="BO188" i="16"/>
  <c r="BN22" i="9"/>
  <c r="AJ129" i="16"/>
  <c r="AJ194" i="16"/>
  <c r="AJ196" i="16"/>
  <c r="BO195" i="16"/>
  <c r="BP36" i="16"/>
  <c r="BP188" i="16"/>
  <c r="BO22" i="9"/>
  <c r="BP195" i="16"/>
  <c r="AK108" i="16"/>
  <c r="BP22" i="9"/>
  <c r="BQ36" i="16"/>
  <c r="BQ188" i="16"/>
  <c r="AK129" i="16"/>
  <c r="AK194" i="16"/>
  <c r="AK196" i="16"/>
  <c r="BR36" i="16"/>
  <c r="BR188" i="16"/>
  <c r="BQ22" i="9"/>
  <c r="AL108" i="16"/>
  <c r="BS36" i="16"/>
  <c r="BS188" i="16"/>
  <c r="BR22" i="9"/>
  <c r="AL129" i="16"/>
  <c r="AL194" i="16"/>
  <c r="AL196" i="16"/>
  <c r="BS195" i="16"/>
  <c r="BS22" i="9"/>
  <c r="BT36" i="16"/>
  <c r="BT188" i="16"/>
  <c r="AM195" i="16"/>
  <c r="BT195" i="16"/>
  <c r="AM108" i="16"/>
  <c r="BU36" i="16"/>
  <c r="BU188" i="16"/>
  <c r="BT22" i="9"/>
  <c r="AM129" i="16"/>
  <c r="AM194" i="16"/>
  <c r="AM196" i="16"/>
  <c r="BV36" i="16"/>
  <c r="BV188" i="16"/>
  <c r="AN195" i="16"/>
  <c r="BU22" i="9"/>
  <c r="AN108" i="16"/>
  <c r="BV195" i="16"/>
  <c r="BW36" i="16"/>
  <c r="BW188" i="16"/>
  <c r="BV22" i="9"/>
  <c r="AN129" i="16"/>
  <c r="BW195" i="16"/>
  <c r="AN194" i="16"/>
  <c r="AN196" i="16"/>
  <c r="BX36" i="16"/>
  <c r="BX188" i="16"/>
  <c r="BW22" i="9"/>
  <c r="AO108" i="16"/>
  <c r="BX22" i="9"/>
  <c r="BY36" i="16"/>
  <c r="BY188" i="16"/>
  <c r="AO129" i="16"/>
  <c r="BZ36" i="16"/>
  <c r="BZ188" i="16"/>
  <c r="BY22" i="9"/>
  <c r="AP108" i="16"/>
  <c r="BZ195" i="16"/>
  <c r="CA36" i="16"/>
  <c r="CA188" i="16"/>
  <c r="BZ22" i="9"/>
  <c r="AP129" i="16"/>
  <c r="CA195" i="16"/>
  <c r="AP194" i="16"/>
  <c r="AP196" i="16"/>
  <c r="CB36" i="16"/>
  <c r="CB188" i="16"/>
  <c r="CA22" i="9"/>
  <c r="AQ108" i="16"/>
  <c r="CB22" i="9"/>
  <c r="CC36" i="16"/>
  <c r="CC188" i="16"/>
  <c r="AQ129" i="16"/>
  <c r="CC9" i="9"/>
  <c r="CC22" i="9"/>
  <c r="AQ194" i="16"/>
  <c r="AQ196" i="16"/>
  <c r="AR108" i="16"/>
  <c r="C111" i="16"/>
  <c r="CD36" i="16"/>
  <c r="CD188" i="16"/>
  <c r="AR129" i="16"/>
  <c r="AR194" i="16"/>
  <c r="AR196" i="16"/>
  <c r="AS195" i="16"/>
  <c r="AS108" i="16"/>
  <c r="AS129" i="16"/>
  <c r="AS194" i="16"/>
  <c r="AS196" i="16"/>
  <c r="AT108" i="16"/>
  <c r="AT129" i="16"/>
  <c r="AU108" i="16"/>
  <c r="AU129" i="16"/>
  <c r="AV108" i="16"/>
  <c r="AV129" i="16"/>
  <c r="AW195" i="16"/>
  <c r="AW108" i="16"/>
  <c r="AW129" i="16"/>
  <c r="AW194" i="16"/>
  <c r="AW196" i="16"/>
  <c r="AX108" i="16"/>
  <c r="AX129" i="16"/>
  <c r="AX194" i="16"/>
  <c r="AX196" i="16"/>
  <c r="AY108" i="16"/>
  <c r="AY129" i="16"/>
  <c r="AY194" i="16"/>
  <c r="AY196" i="16"/>
  <c r="AZ108" i="16"/>
  <c r="AZ129" i="16"/>
  <c r="AZ194" i="16"/>
  <c r="AZ196" i="16"/>
  <c r="BA108" i="16"/>
  <c r="BA129" i="16"/>
  <c r="BA194" i="16"/>
  <c r="BA196" i="16"/>
  <c r="BB108" i="16"/>
  <c r="BB129" i="16"/>
  <c r="BB194" i="16"/>
  <c r="BB196" i="16"/>
  <c r="BC195" i="16"/>
  <c r="BC108" i="16"/>
  <c r="BC129" i="16"/>
  <c r="BC194" i="16"/>
  <c r="BC196" i="16"/>
  <c r="BD108" i="16"/>
  <c r="BD129" i="16"/>
  <c r="BH194" i="16"/>
  <c r="BH196" i="16"/>
  <c r="BE108" i="16"/>
  <c r="BJ194" i="16"/>
  <c r="BJ196" i="16"/>
  <c r="BE129" i="16"/>
  <c r="BL194" i="16"/>
  <c r="BL196" i="16"/>
  <c r="BF108" i="16"/>
  <c r="BF129" i="16"/>
  <c r="BO194" i="16"/>
  <c r="BO196" i="16"/>
  <c r="BP194" i="16"/>
  <c r="BP196" i="16"/>
  <c r="BQ194" i="16"/>
  <c r="BQ196" i="16"/>
  <c r="BG108" i="16"/>
  <c r="BG129" i="16"/>
  <c r="BR194" i="16"/>
  <c r="BR196" i="16"/>
  <c r="BS194" i="16"/>
  <c r="BS196" i="16"/>
  <c r="BT194" i="16"/>
  <c r="BT196" i="16"/>
  <c r="BH108" i="16"/>
  <c r="BU194" i="16"/>
  <c r="BU196" i="16"/>
  <c r="BV194" i="16"/>
  <c r="BV196" i="16"/>
  <c r="BH129" i="16"/>
  <c r="BW194" i="16"/>
  <c r="BW196" i="16"/>
  <c r="BI108" i="16"/>
  <c r="BY194" i="16"/>
  <c r="BY196" i="16"/>
  <c r="BI129" i="16"/>
  <c r="BZ194" i="16"/>
  <c r="BZ196" i="16"/>
  <c r="CA194" i="16"/>
  <c r="CA196" i="16"/>
  <c r="BJ108" i="16"/>
  <c r="CD198" i="16"/>
  <c r="CC194" i="16"/>
  <c r="CC196" i="16"/>
  <c r="C125" i="16"/>
  <c r="C133" i="16"/>
  <c r="C139" i="16"/>
  <c r="C9" i="22"/>
  <c r="C128" i="16"/>
  <c r="C134" i="16"/>
  <c r="C10" i="22"/>
  <c r="D139" i="16"/>
  <c r="BJ129" i="16"/>
  <c r="E195" i="16"/>
  <c r="E196" i="16"/>
  <c r="D195" i="16"/>
  <c r="D194" i="16"/>
  <c r="C135" i="16"/>
  <c r="C11" i="22"/>
  <c r="E139" i="16"/>
  <c r="BK108" i="16"/>
  <c r="BK129" i="16"/>
  <c r="BL108" i="16"/>
  <c r="BL129" i="16"/>
  <c r="BM108" i="16"/>
  <c r="BM129" i="16"/>
  <c r="BN108" i="16"/>
  <c r="BN129" i="16"/>
  <c r="BO108" i="16"/>
  <c r="BO129" i="16"/>
  <c r="BP108" i="16"/>
  <c r="BP129" i="16"/>
  <c r="BQ108" i="16"/>
  <c r="BQ129" i="16"/>
  <c r="BR108" i="16"/>
  <c r="BR129" i="16"/>
  <c r="BS108" i="16"/>
  <c r="BS129" i="16"/>
  <c r="BT108" i="16"/>
  <c r="BT129" i="16"/>
  <c r="BU108" i="16"/>
  <c r="BU129" i="16"/>
  <c r="BV108" i="16"/>
  <c r="BV129" i="16"/>
  <c r="BW108" i="16"/>
  <c r="BW129" i="16"/>
  <c r="BX108" i="16"/>
  <c r="BX129" i="16"/>
  <c r="BY108" i="16"/>
  <c r="BY129" i="16"/>
  <c r="BZ108" i="16"/>
  <c r="BZ129" i="16"/>
  <c r="CA108" i="16"/>
  <c r="CA129" i="16"/>
  <c r="CB108" i="16"/>
  <c r="CB129" i="16"/>
  <c r="CC108" i="16"/>
  <c r="CC129" i="16"/>
  <c r="CD108" i="16"/>
  <c r="CD129" i="16"/>
  <c r="E129" i="16"/>
  <c r="C129" i="16"/>
</calcChain>
</file>

<file path=xl/sharedStrings.xml><?xml version="1.0" encoding="utf-8"?>
<sst xmlns="http://schemas.openxmlformats.org/spreadsheetml/2006/main" count="1190" uniqueCount="321">
  <si>
    <t>After setting up the scenario or sub scenario in the Consumer Choice Model 'GSR Alterations' tab</t>
  </si>
  <si>
    <t>Ensure set to Electric Dreams (ie 1)</t>
  </si>
  <si>
    <t>Enter Tilt-Factor</t>
  </si>
  <si>
    <t>Accelerated Depreciation in next GAAR</t>
  </si>
  <si>
    <t>Output</t>
  </si>
  <si>
    <t>Out of Business Date</t>
  </si>
  <si>
    <t>Unrecovered Asset</t>
  </si>
  <si>
    <t>Total Volume (residential)</t>
  </si>
  <si>
    <t xml:space="preserve">Residential and Commercial Demand at 2040 (PJs) </t>
  </si>
  <si>
    <t>*NOTE IF HAVING ISSUES DOUBLE CHECK THE LINKS TO CONSUMER CHOICE MODEL SHADED BLUE IN 'ACIL INPUT-OUTPUT INTERFACE' SHEET (ensure no extra file path extensions such as file/\....)</t>
  </si>
  <si>
    <t>ALSO CHECK CONSUMER CHOICE MODEL LINKS IN SUMMARY SHEET AND CELL B1 in 'SCENARIOS' SHEET</t>
  </si>
  <si>
    <t>Module Input-Output Interface</t>
  </si>
  <si>
    <t>Inputs</t>
  </si>
  <si>
    <t>Year</t>
  </si>
  <si>
    <t>Demand</t>
  </si>
  <si>
    <t>Net Connections</t>
  </si>
  <si>
    <t xml:space="preserve">Residential </t>
  </si>
  <si>
    <t>Commercial</t>
  </si>
  <si>
    <t>Gross New Connections</t>
  </si>
  <si>
    <t>ACIL Demand</t>
  </si>
  <si>
    <t>Residential (per cent)</t>
  </si>
  <si>
    <t>Commercial (per cent)</t>
  </si>
  <si>
    <t>Connection Losses</t>
  </si>
  <si>
    <t>Volume</t>
  </si>
  <si>
    <t>Residential (GJ)</t>
  </si>
  <si>
    <t>Commercial (GJ)</t>
  </si>
  <si>
    <t>Industrial  (Maximum Hourly GJ)</t>
  </si>
  <si>
    <t>Consumption per connection (GJ)</t>
  </si>
  <si>
    <t>Depreciation</t>
  </si>
  <si>
    <t>Standard Asset Life</t>
  </si>
  <si>
    <t>*Applies to new capex only</t>
  </si>
  <si>
    <t>Focus Date (end of WARL on opening RAB)</t>
  </si>
  <si>
    <r>
      <t>*</t>
    </r>
    <r>
      <rPr>
        <b/>
        <sz val="8"/>
        <color theme="1"/>
        <rFont val="Tahoma"/>
        <family val="2"/>
      </rPr>
      <t>2065 replicates WARL</t>
    </r>
    <r>
      <rPr>
        <sz val="8"/>
        <color theme="1"/>
        <rFont val="Tahoma"/>
        <family val="2"/>
      </rPr>
      <t>. Focus date refers to when opening RAB is depreciated to zero. This date is not necessarily the same date as zero carbon policies or competitive alternative price becoming constraining.</t>
    </r>
  </si>
  <si>
    <t>Focus date applies to next AA capex?</t>
  </si>
  <si>
    <t>No</t>
  </si>
  <si>
    <t>*Only used for new capex life capping</t>
  </si>
  <si>
    <t>Resulting RAB @ focus date</t>
  </si>
  <si>
    <t>*Engineer's capex forecasts and standard asset life assumption form the mimimum value of this</t>
  </si>
  <si>
    <t>BAU RAB @ focus date</t>
  </si>
  <si>
    <t>Additional Depreciation in next GAAR</t>
  </si>
  <si>
    <t>*Forced to ~0 by removing discrepancy at 0.0000001</t>
  </si>
  <si>
    <t>Scenario</t>
  </si>
  <si>
    <t>Tilt</t>
  </si>
  <si>
    <t>Outputs</t>
  </si>
  <si>
    <t>Costs</t>
  </si>
  <si>
    <t>Building Block Cost</t>
  </si>
  <si>
    <t>Costs ex Industry</t>
  </si>
  <si>
    <t>Residential Fixed</t>
  </si>
  <si>
    <t>Residential Volumetric</t>
  </si>
  <si>
    <t>Commercial Fixed</t>
  </si>
  <si>
    <t>Commercial Volumetric</t>
  </si>
  <si>
    <t>Industrial</t>
  </si>
  <si>
    <t>'Actual' Demand</t>
  </si>
  <si>
    <t>ACIL Demand SCALE FACTOR to match PTRM</t>
  </si>
  <si>
    <t>Residential</t>
  </si>
  <si>
    <t>Capacity (p/Maximum Hourly Gigajoule)</t>
  </si>
  <si>
    <t>Forecast Demand</t>
  </si>
  <si>
    <t>Regulatory Forecast</t>
  </si>
  <si>
    <t>Error Learning</t>
  </si>
  <si>
    <t>*Error learning means NSP and regulator account eventually act on trends and modify forecasts to reduce up and dowside. Naïve mean NSP and regulator simply use last period's demand as forecast</t>
  </si>
  <si>
    <t>Demand Forecast for Pricing</t>
  </si>
  <si>
    <t>Naïve</t>
  </si>
  <si>
    <t>Error Correction (1 year)</t>
  </si>
  <si>
    <t>Selected Forecast</t>
  </si>
  <si>
    <t xml:space="preserve">Price </t>
  </si>
  <si>
    <t xml:space="preserve">*Note will not match PTRM X-factor as this real model and not setting 5 year NPV =0 over a 5 year demand profile (year by year model). PTRM also includes revenue adjustments </t>
  </si>
  <si>
    <t>Prices for ACIL Demand</t>
  </si>
  <si>
    <t>Residential Fixed (daily)</t>
  </si>
  <si>
    <t>Commercial Fixed (daily)</t>
  </si>
  <si>
    <t xml:space="preserve">'Actual' Revenue </t>
  </si>
  <si>
    <t>Daily Supply charge</t>
  </si>
  <si>
    <t>Weighted Average Volumetric Charge (p/GJ)</t>
  </si>
  <si>
    <t>Residential Revenue</t>
  </si>
  <si>
    <t>Commerical</t>
  </si>
  <si>
    <t>Commercial Revenue</t>
  </si>
  <si>
    <t>Industrial Revenue</t>
  </si>
  <si>
    <t>Revenue Shares (lagged)</t>
  </si>
  <si>
    <t>Total Collectable Revenue</t>
  </si>
  <si>
    <t>Evaluation</t>
  </si>
  <si>
    <t>PV</t>
  </si>
  <si>
    <t>Revenue Requirement</t>
  </si>
  <si>
    <t>Undiscounted shortfall/gain</t>
  </si>
  <si>
    <t>Still in Business Constaints</t>
  </si>
  <si>
    <t>Price multiple threshold (multiple of 2022 price)</t>
  </si>
  <si>
    <t>Price setting volume drop threshold (per cent of last year's volume)</t>
  </si>
  <si>
    <t>No  volumes?</t>
  </si>
  <si>
    <t>Price rise too high?</t>
  </si>
  <si>
    <t>Price setting volume decline too fast?</t>
  </si>
  <si>
    <t>Stop Business</t>
  </si>
  <si>
    <t>No volumes?</t>
  </si>
  <si>
    <t>Compromised Asset Date</t>
  </si>
  <si>
    <t>Discount Factor</t>
  </si>
  <si>
    <t>NPV of long run cash flows</t>
  </si>
  <si>
    <t>NPV of Asset at Compromise Date</t>
  </si>
  <si>
    <t>NPV of long run cash flows + asset at compromise date</t>
  </si>
  <si>
    <t>Additional Depreciation Allocated to Mains and Services</t>
  </si>
  <si>
    <t>Residential and Commercial Demand at 2040</t>
  </si>
  <si>
    <t>Graphs</t>
  </si>
  <si>
    <t>Residential Distribution (volumetric) price per GJ</t>
  </si>
  <si>
    <t>Cost of Service Index</t>
  </si>
  <si>
    <t>Demand (connections) Index</t>
  </si>
  <si>
    <t>Incenta Ouput</t>
  </si>
  <si>
    <t>Price (Residential Volumetric)</t>
  </si>
  <si>
    <t>VWAP</t>
  </si>
  <si>
    <t>Total Volumes</t>
  </si>
  <si>
    <t>Price (Fixed)</t>
  </si>
  <si>
    <t>Connections</t>
  </si>
  <si>
    <t>ACIL Input-Output Interface</t>
  </si>
  <si>
    <t xml:space="preserve">2021-2022 Average </t>
  </si>
  <si>
    <t>2022-23 Average</t>
  </si>
  <si>
    <t>Done</t>
  </si>
  <si>
    <t>(CoRE Model)</t>
  </si>
  <si>
    <t>2021-22 from 2021 Annual RIN, 2022-23 Average from CoRE Model</t>
  </si>
  <si>
    <t>Mains and Services Depreciation</t>
  </si>
  <si>
    <t>Standard Life</t>
  </si>
  <si>
    <t>Opening RAB @ 2023 from PTRM</t>
  </si>
  <si>
    <t>WARL</t>
  </si>
  <si>
    <t>(From RFM)</t>
  </si>
  <si>
    <t>Capex-Other Depreciation</t>
  </si>
  <si>
    <t>PTRM Inputs (Net. Inc OH and half-year WACC)</t>
  </si>
  <si>
    <t>Long-life assets</t>
  </si>
  <si>
    <t>Connections/inlets/services</t>
  </si>
  <si>
    <t>PTRM (Assets)</t>
  </si>
  <si>
    <t>Augmentation</t>
  </si>
  <si>
    <t>Mains growth and replacement</t>
  </si>
  <si>
    <t>Total Long Life Assets</t>
  </si>
  <si>
    <t>Short-life assets</t>
  </si>
  <si>
    <t>Meters, buildings, SCADA, IT, other</t>
  </si>
  <si>
    <t>Post 2027/28 Assumptions</t>
  </si>
  <si>
    <t xml:space="preserve">Capex per Connection (Gross ex-OH and ex-half year WACC) </t>
  </si>
  <si>
    <t>Reg. Assumptions</t>
  </si>
  <si>
    <t xml:space="preserve">Augmentation Base Year Capex (Gross ex-OH and ex-half year WACC) </t>
  </si>
  <si>
    <t>Augmentation Growth</t>
  </si>
  <si>
    <t>Capitalised Network Overheads</t>
  </si>
  <si>
    <t>Capital Contributions</t>
  </si>
  <si>
    <t>Half Year WACC</t>
  </si>
  <si>
    <t>Asset Management Plan Scenario</t>
  </si>
  <si>
    <t>Hydrogen Commissioning Year</t>
  </si>
  <si>
    <t>Capex</t>
  </si>
  <si>
    <t>Sub-Category</t>
  </si>
  <si>
    <t>Mains Replacement/Long Life Assets</t>
  </si>
  <si>
    <t>All Other Assets</t>
  </si>
  <si>
    <t>All Other Assets (For Vic.Alb Meters, buildings, SCADA, IT, other</t>
  </si>
  <si>
    <t xml:space="preserve">Done </t>
  </si>
  <si>
    <t>Weighted Average Life (whole numbers only)</t>
  </si>
  <si>
    <t>(PTRM)</t>
  </si>
  <si>
    <t>Opening Balance</t>
  </si>
  <si>
    <t>PTRM Depreciation on Other Capex up to AA5</t>
  </si>
  <si>
    <t>Opex</t>
  </si>
  <si>
    <t>PTRM Inputs</t>
  </si>
  <si>
    <t>Old</t>
  </si>
  <si>
    <r>
      <t xml:space="preserve">Done </t>
    </r>
    <r>
      <rPr>
        <sz val="10"/>
        <color rgb="FFFF0000"/>
        <rFont val="Tahoma"/>
        <family val="2"/>
      </rPr>
      <t>NOW EXLCUDES ARS AS NOT PART OF X_FACTOR ON TARIFFS</t>
    </r>
  </si>
  <si>
    <t>Opex inc ARS and DRC</t>
  </si>
  <si>
    <t>NOW EXLCUDES ARS AS NOT PART OF X_FACTOR ON TARIFFS</t>
  </si>
  <si>
    <t>Network Length Growth proportion of Connections Growth</t>
  </si>
  <si>
    <t xml:space="preserve">Opex Scenario Adjustments Input (cumulative) </t>
  </si>
  <si>
    <t>Demand and Revenue</t>
  </si>
  <si>
    <t>P_0</t>
  </si>
  <si>
    <t>X_02</t>
  </si>
  <si>
    <t>X_03</t>
  </si>
  <si>
    <t>X_04</t>
  </si>
  <si>
    <t>X_05</t>
  </si>
  <si>
    <t>X-Factor (real price change)</t>
  </si>
  <si>
    <t>(X Factors tab)</t>
  </si>
  <si>
    <t>Standing Charge ($ per customer per year)</t>
  </si>
  <si>
    <t>Block 1 ($/GJ)</t>
  </si>
  <si>
    <t>Block 2 ($/GJ)</t>
  </si>
  <si>
    <t>Block 3 ($/GJ)</t>
  </si>
  <si>
    <t>Block 4 ($/GJ)</t>
  </si>
  <si>
    <t>OLD STRUCTURE</t>
  </si>
  <si>
    <t>2022</t>
  </si>
  <si>
    <t>Tariff V Dom Central</t>
  </si>
  <si>
    <t>Tariff V Dom Northern</t>
  </si>
  <si>
    <t>Tariff V Dom Murray Valley</t>
  </si>
  <si>
    <t>Tariff V Dom Bairnsdale</t>
  </si>
  <si>
    <t>Tariff V Non Dom Central</t>
  </si>
  <si>
    <t>Tariff V Non Dom Northern</t>
  </si>
  <si>
    <t>Tariff V Non Dom Murray Valley</t>
  </si>
  <si>
    <t>Tariff V Non Dom Bairnsdale</t>
  </si>
  <si>
    <t>Tariff D Nor/Cent</t>
  </si>
  <si>
    <t>Tariff D MV</t>
  </si>
  <si>
    <t>Tariff D Bairn</t>
  </si>
  <si>
    <t>Tariff V Dom Albury</t>
  </si>
  <si>
    <t>Tariff V Non Dom Albury</t>
  </si>
  <si>
    <t>Tariff D Albury</t>
  </si>
  <si>
    <t>NEW STRUCTURE</t>
  </si>
  <si>
    <t>GJ 0 - 0.0274</t>
  </si>
  <si>
    <t>GJ 0.0274 - 0.0493</t>
  </si>
  <si>
    <t>GJ &gt; 0.0493</t>
  </si>
  <si>
    <t>GJ 0 - 0.05</t>
  </si>
  <si>
    <t>GJ 0.05 - 0.55</t>
  </si>
  <si>
    <t>GJ 0.55 - 1.37</t>
  </si>
  <si>
    <t>GJ &gt; 1.37</t>
  </si>
  <si>
    <t>0 - 10</t>
  </si>
  <si>
    <t>10 - 50</t>
  </si>
  <si>
    <t>&gt; 50</t>
  </si>
  <si>
    <t>Tariff D Bairnsdale</t>
  </si>
  <si>
    <t>Tariff Quantities (OLD STRUCTURE)</t>
  </si>
  <si>
    <t>Customer Numbers MAKE SURE NOT X 365</t>
  </si>
  <si>
    <t>Volumes - Block 1 ($/GJ)</t>
  </si>
  <si>
    <t>Volumes - Block 2 ($/GJ)</t>
  </si>
  <si>
    <t>Volumes - Block 3 ($/GJ)</t>
  </si>
  <si>
    <t>Volumes - Block 4 ($/GJ)</t>
  </si>
  <si>
    <t>2024</t>
  </si>
  <si>
    <t>2025</t>
  </si>
  <si>
    <t>2026</t>
  </si>
  <si>
    <t>2027</t>
  </si>
  <si>
    <t>Tariff Quantities (NEW STRUCTURE)</t>
  </si>
  <si>
    <t>Quantities</t>
  </si>
  <si>
    <t>Customer Numbers</t>
  </si>
  <si>
    <t>2022-23</t>
  </si>
  <si>
    <t>2023/24</t>
  </si>
  <si>
    <t>2024-25</t>
  </si>
  <si>
    <t>2025-26</t>
  </si>
  <si>
    <t>2026-27</t>
  </si>
  <si>
    <t>2027-28</t>
  </si>
  <si>
    <t>Building Block</t>
  </si>
  <si>
    <t>Pre-tax real WACC</t>
  </si>
  <si>
    <t>$End Jun 2023</t>
  </si>
  <si>
    <t>Accelerated Depreciation</t>
  </si>
  <si>
    <t>Victoria</t>
  </si>
  <si>
    <t>Standard Depreciation</t>
  </si>
  <si>
    <t>Opening Life</t>
  </si>
  <si>
    <t>Remaining Life @ 2022 Open</t>
  </si>
  <si>
    <t>Capex Year</t>
  </si>
  <si>
    <t>WDV of Capex at 2022</t>
  </si>
  <si>
    <t xml:space="preserve">Standard Depreciation Check </t>
  </si>
  <si>
    <t>RAB to be Accelerated</t>
  </si>
  <si>
    <t>Focus Date</t>
  </si>
  <si>
    <t xml:space="preserve">Accelerated Depreciation Check </t>
  </si>
  <si>
    <t xml:space="preserve">Non-Accelerated Depreciation Check </t>
  </si>
  <si>
    <t>Total Depreciation Check (Standard - Accelerated - Non-Accelerated Must = 0)</t>
  </si>
  <si>
    <t>Depreciation brought forward</t>
  </si>
  <si>
    <t>Depreciation Delta $2022</t>
  </si>
  <si>
    <t>Depreciation Delta Check (Bringing forward depreciation should leave total deprecation unchanged)</t>
  </si>
  <si>
    <t xml:space="preserve">Capex </t>
  </si>
  <si>
    <t>Capex (Net. Inc OH and half-year WACC)</t>
  </si>
  <si>
    <t>Total Long Life</t>
  </si>
  <si>
    <t xml:space="preserve">Total Capex </t>
  </si>
  <si>
    <t>Constant or time series?</t>
  </si>
  <si>
    <t>Time Series</t>
  </si>
  <si>
    <t>Net Inc. OH conversion Factor</t>
  </si>
  <si>
    <t>(must start earlier than commissioning 5-10 yrs)</t>
  </si>
  <si>
    <t xml:space="preserve">Asset Management Plan Scenarios (Gross ex-OH and ex-half year WACC) </t>
  </si>
  <si>
    <t>Other Depreciation</t>
  </si>
  <si>
    <t>(For Vic.Alb Meters, buildings, SCADA, IT, other)</t>
  </si>
  <si>
    <t>Capex (PTRM Real half year)</t>
  </si>
  <si>
    <t>Depreciation on Other Capex up to AA5</t>
  </si>
  <si>
    <t>Depreciation on Other Capex post AA5</t>
  </si>
  <si>
    <t>Closing Balance</t>
  </si>
  <si>
    <t>Check on PTRM inputs (must  = 0)</t>
  </si>
  <si>
    <t>Depreciation from FY 2028</t>
  </si>
  <si>
    <t>Standard WAL</t>
  </si>
  <si>
    <t>All Other Capex</t>
  </si>
  <si>
    <t xml:space="preserve"> </t>
  </si>
  <si>
    <t>Opex Model</t>
  </si>
  <si>
    <t>Still in Business?</t>
  </si>
  <si>
    <t>Scenario adjustments</t>
  </si>
  <si>
    <t>Total including losses (lagged to stop circular reference)</t>
  </si>
  <si>
    <t xml:space="preserve">Net Connections Growth </t>
  </si>
  <si>
    <t>Opex Growth Factor</t>
  </si>
  <si>
    <t>Opex Scenario Adjustments (cumulative)</t>
  </si>
  <si>
    <t>Demand Weighted Average Tariffs</t>
  </si>
  <si>
    <t>X-Factor (Real Price Growth)</t>
  </si>
  <si>
    <t>Cumulative change from P0</t>
  </si>
  <si>
    <t>Fixed Charge P0</t>
  </si>
  <si>
    <t>Weighted Average P0</t>
  </si>
  <si>
    <t xml:space="preserve">Weighted Average Fixed Charge </t>
  </si>
  <si>
    <t>Weighted Average Volumetric</t>
  </si>
  <si>
    <t>Capacity</t>
  </si>
  <si>
    <t xml:space="preserve"> Weighted Average Fixed Charge P0</t>
  </si>
  <si>
    <t>Revenue</t>
  </si>
  <si>
    <t>Fixed</t>
  </si>
  <si>
    <t>CHECK</t>
  </si>
  <si>
    <t>Total</t>
  </si>
  <si>
    <t>Total Revenue</t>
  </si>
  <si>
    <t>Quantitiy</t>
  </si>
  <si>
    <t>Price (P0)</t>
  </si>
  <si>
    <t>Res</t>
  </si>
  <si>
    <t>Com</t>
  </si>
  <si>
    <t>Ind</t>
  </si>
  <si>
    <t>Block 1 ($/GJ of capacity)</t>
  </si>
  <si>
    <t>Prices (P0)</t>
  </si>
  <si>
    <t>Tariff Quantities</t>
  </si>
  <si>
    <t>Asset Base</t>
  </si>
  <si>
    <t>Mains and services</t>
  </si>
  <si>
    <t>Must match PTRM Real Residual capital base in first year  (Assets)</t>
  </si>
  <si>
    <t>Opening Asset</t>
  </si>
  <si>
    <t>Must match PTRM Real Net Capital Expenditure in first 5 years (Assets)</t>
  </si>
  <si>
    <t>Capex (as per PTRM)</t>
  </si>
  <si>
    <t>Depreciation (tilted in this model)</t>
  </si>
  <si>
    <t>Closing Asset</t>
  </si>
  <si>
    <t>All Other Depreciation</t>
  </si>
  <si>
    <t>Opening Asset (as per PTRM)</t>
  </si>
  <si>
    <t>Depreciation (as per PTRM)</t>
  </si>
  <si>
    <t>Must match PTRM Real Residual capital base (Assets)  in first 5 years</t>
  </si>
  <si>
    <t>Closing Asset (as per PTRM)</t>
  </si>
  <si>
    <t>Total RAB</t>
  </si>
  <si>
    <t>Will not match PTRM because this model tilts depreciation in mains and services</t>
  </si>
  <si>
    <t>BAU RAB @ focus Date</t>
  </si>
  <si>
    <t xml:space="preserve">Building Block </t>
  </si>
  <si>
    <t>These will differ from PTRM due to tilt. Must use these for NPV</t>
  </si>
  <si>
    <t>R on K</t>
  </si>
  <si>
    <t>R of K</t>
  </si>
  <si>
    <t xml:space="preserve">Opex </t>
  </si>
  <si>
    <t>Cost of Service</t>
  </si>
  <si>
    <t>Standard profile</t>
  </si>
  <si>
    <t>Total Reshaped Profile</t>
  </si>
  <si>
    <t>Reshaping of Depreciation</t>
  </si>
  <si>
    <t>Note - Focus date on largest part of existing RAB should cause large drop</t>
  </si>
  <si>
    <t>Step-downs usually due to large historical RAB items dropping out of asset base</t>
  </si>
  <si>
    <t>RAB Graphs</t>
  </si>
  <si>
    <t>Long Life Assets</t>
  </si>
  <si>
    <t>Post-June 2028</t>
  </si>
  <si>
    <t>Opening Asset Base</t>
  </si>
  <si>
    <t>Pre-June 2028</t>
  </si>
  <si>
    <t>BAU</t>
  </si>
  <si>
    <t>Graph Data</t>
  </si>
  <si>
    <t>Post-June 2028 (Long Life Assets)</t>
  </si>
  <si>
    <t>Investment pre-June 2028 (Long Life Assets)</t>
  </si>
  <si>
    <t>Business As Usual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</si>
</sst>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quot;$&quot;#,##0;[Red]\-&quot;$&quot;#,##0"/>
    <numFmt numFmtId="165" formatCode="&quot;$&quot;#,##0.00;[Red]\-&quot;$&quot;#,##0.00"/>
    <numFmt numFmtId="166" formatCode="_-&quot;$&quot;* #,##0.00_-;\-&quot;$&quot;* #,##0.00_-;_-&quot;$&quot;* &quot;-&quot;??_-;_-@_-"/>
    <numFmt numFmtId="167" formatCode="_-* #,##0.00_-;\-* #,##0.00_-;_-* &quot;-&quot;??_-;_-@_-"/>
    <numFmt numFmtId="168" formatCode="_-* #,##0_-;\-* #,##0_-;_-* &quot;-&quot;??_-;_-@_-"/>
    <numFmt numFmtId="169" formatCode="_-* #,##0.0_-;\-* #,##0.0_-;_-* &quot;-&quot;??_-;_-@_-"/>
    <numFmt numFmtId="170" formatCode="0.000000"/>
    <numFmt numFmtId="171" formatCode="_-* #,##0.0000_-;\-* #,##0.0000_-;_-* &quot;-&quot;??_-;_-@_-"/>
    <numFmt numFmtId="172" formatCode="_-&quot;$&quot;* #,##0.0000_-;\-&quot;$&quot;* #,##0.0000_-;_-&quot;$&quot;* &quot;-&quot;??_-;_-@_-"/>
    <numFmt numFmtId="173" formatCode="_-&quot;$&quot;* #,##0_-;\-&quot;$&quot;* #,##0_-;_-&quot;$&quot;* &quot;-&quot;??_-;_-@_-"/>
    <numFmt numFmtId="174" formatCode="0.000"/>
    <numFmt numFmtId="175" formatCode="0.0%"/>
    <numFmt numFmtId="176" formatCode="0_ ;\-0\ "/>
    <numFmt numFmtId="177" formatCode="0.000%"/>
    <numFmt numFmtId="178" formatCode="#,##0_ ;\-#,##0\ "/>
    <numFmt numFmtId="179" formatCode="_-* #,##0.000_-;\-* #,##0.000_-;_-* &quot;-&quot;??_-;_-@_-"/>
    <numFmt numFmtId="180" formatCode="_-* #,##0.000_-;\-* #,##0.000_-;_-* &quot;-&quot;???_-;_-@_-"/>
    <numFmt numFmtId="181" formatCode="_-* #,##0_-;\-* #,##0_-;_-* &quot;-&quot;???_-;_-@_-"/>
    <numFmt numFmtId="182" formatCode="0.0"/>
    <numFmt numFmtId="183" formatCode="_-* #,##0.00000_-;\-* #,##0.00000_-;_-* &quot;-&quot;??_-;_-@_-"/>
    <numFmt numFmtId="184" formatCode="_-* #,##0.00000000_-;\-* #,##0.00000000_-;_-* &quot;-&quot;??_-;_-@_-"/>
    <numFmt numFmtId="185" formatCode="0.0000000"/>
    <numFmt numFmtId="186" formatCode="0.0000"/>
  </numFmts>
  <fonts count="29">
    <font>
      <sz val="10"/>
      <color theme="1"/>
      <name val="Tahoma"/>
      <family val="2"/>
    </font>
    <font>
      <sz val="10"/>
      <color theme="1"/>
      <name val="Tahoma"/>
      <family val="2"/>
    </font>
    <font>
      <b/>
      <sz val="10"/>
      <color theme="1"/>
      <name val="Tahoma"/>
      <family val="2"/>
    </font>
    <font>
      <sz val="10"/>
      <color rgb="FF0070C0"/>
      <name val="Tahoma"/>
      <family val="2"/>
    </font>
    <font>
      <sz val="10"/>
      <color theme="0"/>
      <name val="Tahoma"/>
      <family val="2"/>
    </font>
    <font>
      <sz val="10"/>
      <color rgb="FFFF66FF"/>
      <name val="Tahoma"/>
      <family val="2"/>
    </font>
    <font>
      <i/>
      <sz val="8"/>
      <color theme="1"/>
      <name val="Tahoma"/>
      <family val="2"/>
    </font>
    <font>
      <b/>
      <sz val="10"/>
      <color rgb="FF0070C0"/>
      <name val="Tahoma"/>
      <family val="2"/>
    </font>
    <font>
      <b/>
      <sz val="10"/>
      <name val="Tahoma"/>
      <family val="2"/>
    </font>
    <font>
      <b/>
      <sz val="10"/>
      <color theme="0"/>
      <name val="Tahoma"/>
      <family val="2"/>
    </font>
    <font>
      <sz val="10"/>
      <name val="Tahoma"/>
      <family val="2"/>
    </font>
    <font>
      <i/>
      <sz val="8"/>
      <color rgb="FFFF66FF"/>
      <name val="Tahoma"/>
      <family val="2"/>
    </font>
    <font>
      <b/>
      <sz val="10"/>
      <color rgb="FFFF66FF"/>
      <name val="Tahoma"/>
      <family val="2"/>
    </font>
    <font>
      <sz val="8"/>
      <color theme="1"/>
      <name val="Tahoma"/>
      <family val="2"/>
    </font>
    <font>
      <sz val="10"/>
      <color rgb="FF00B050"/>
      <name val="Tahoma"/>
      <family val="2"/>
    </font>
    <font>
      <b/>
      <sz val="16"/>
      <color rgb="FF141414"/>
      <name val="Tahoma"/>
      <family val="2"/>
    </font>
    <font>
      <b/>
      <sz val="10"/>
      <color rgb="FF00B050"/>
      <name val="Tahoma"/>
      <family val="2"/>
    </font>
    <font>
      <b/>
      <i/>
      <sz val="8"/>
      <name val="Tahoma"/>
      <family val="2"/>
    </font>
    <font>
      <i/>
      <sz val="8"/>
      <name val="Tahoma"/>
      <family val="2"/>
    </font>
    <font>
      <b/>
      <sz val="10"/>
      <name val="Arial"/>
      <family val="2"/>
    </font>
    <font>
      <b/>
      <i/>
      <sz val="10"/>
      <color theme="1"/>
      <name val="Tahoma"/>
      <family val="2"/>
    </font>
    <font>
      <sz val="10"/>
      <color rgb="FF92D050"/>
      <name val="Tahoma"/>
      <family val="2"/>
    </font>
    <font>
      <i/>
      <sz val="10"/>
      <color theme="1"/>
      <name val="Tahoma"/>
      <family val="2"/>
    </font>
    <font>
      <sz val="16"/>
      <color rgb="FFFF66FF"/>
      <name val="Tahoma"/>
      <family val="2"/>
    </font>
    <font>
      <b/>
      <sz val="8"/>
      <color theme="1"/>
      <name val="Tahoma"/>
      <family val="2"/>
    </font>
    <font>
      <b/>
      <sz val="10"/>
      <color rgb="FFFF0000"/>
      <name val="Tahoma"/>
      <family val="2"/>
    </font>
    <font>
      <b/>
      <sz val="16"/>
      <color theme="1"/>
      <name val="Tahoma"/>
      <family val="2"/>
    </font>
    <font>
      <sz val="10"/>
      <color rgb="FFFF0000"/>
      <name val="Tahoma"/>
      <family val="2"/>
    </font>
    <font>
      <sz val="10"/>
      <name val="Arial"/>
      <family val="2"/>
    </font>
  </fonts>
  <fills count="17">
    <fill>
      <patternFill patternType="none"/>
    </fill>
    <fill>
      <patternFill patternType="gray125"/>
    </fill>
    <fill>
      <patternFill patternType="solid">
        <fgColor rgb="FF92D05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rgb="FF99CCFF"/>
        <bgColor indexed="64"/>
      </patternFill>
    </fill>
    <fill>
      <patternFill patternType="solid">
        <fgColor rgb="FFFFCC99"/>
        <bgColor indexed="64"/>
      </patternFill>
    </fill>
    <fill>
      <patternFill patternType="solid">
        <fgColor rgb="FFFFFF00"/>
        <bgColor indexed="64"/>
      </patternFill>
    </fill>
    <fill>
      <patternFill patternType="solid">
        <fgColor rgb="FFFFE8D1"/>
        <bgColor indexed="64"/>
      </patternFill>
    </fill>
    <fill>
      <patternFill patternType="solid">
        <fgColor rgb="FFFF0000"/>
        <bgColor indexed="64"/>
      </patternFill>
    </fill>
  </fills>
  <borders count="13">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28" fillId="0" borderId="0"/>
  </cellStyleXfs>
  <cellXfs count="308">
    <xf numFmtId="0" fontId="0" fillId="0" borderId="0" xfId="0"/>
    <xf numFmtId="168" fontId="0" fillId="0" borderId="0" xfId="1" applyNumberFormat="1" applyFont="1"/>
    <xf numFmtId="0" fontId="2" fillId="0" borderId="0" xfId="0" applyFont="1"/>
    <xf numFmtId="168" fontId="0" fillId="0" borderId="0" xfId="0" applyNumberFormat="1"/>
    <xf numFmtId="168" fontId="2" fillId="0" borderId="0" xfId="0" applyNumberFormat="1" applyFont="1"/>
    <xf numFmtId="168" fontId="0" fillId="0" borderId="0" xfId="1" applyNumberFormat="1" applyFont="1" applyFill="1"/>
    <xf numFmtId="0" fontId="0" fillId="0" borderId="0" xfId="0" applyAlignment="1">
      <alignment horizontal="center"/>
    </xf>
    <xf numFmtId="0" fontId="2" fillId="0" borderId="0" xfId="0" applyFont="1" applyAlignment="1">
      <alignment horizontal="left"/>
    </xf>
    <xf numFmtId="0" fontId="0" fillId="4" borderId="0" xfId="0" applyFill="1"/>
    <xf numFmtId="0" fontId="6" fillId="4" borderId="0" xfId="0" applyFont="1" applyFill="1"/>
    <xf numFmtId="0" fontId="6" fillId="4" borderId="0" xfId="0" applyFont="1" applyFill="1" applyAlignment="1">
      <alignment horizontal="center"/>
    </xf>
    <xf numFmtId="0" fontId="0" fillId="5" borderId="0" xfId="0" applyFill="1"/>
    <xf numFmtId="0" fontId="6" fillId="5" borderId="0" xfId="0" applyFont="1" applyFill="1"/>
    <xf numFmtId="0" fontId="6" fillId="5" borderId="0" xfId="0" applyFont="1" applyFill="1" applyAlignment="1">
      <alignment horizontal="center"/>
    </xf>
    <xf numFmtId="168" fontId="0" fillId="5" borderId="0" xfId="1" applyNumberFormat="1" applyFont="1" applyFill="1"/>
    <xf numFmtId="0" fontId="0" fillId="3" borderId="0" xfId="0" applyFill="1"/>
    <xf numFmtId="0" fontId="6" fillId="3" borderId="0" xfId="0" applyFont="1" applyFill="1"/>
    <xf numFmtId="0" fontId="6" fillId="3" borderId="0" xfId="0" applyFont="1" applyFill="1" applyAlignment="1">
      <alignment horizontal="center"/>
    </xf>
    <xf numFmtId="168" fontId="0" fillId="3" borderId="0" xfId="1" applyNumberFormat="1" applyFont="1" applyFill="1"/>
    <xf numFmtId="0" fontId="9" fillId="5" borderId="0" xfId="0" applyFont="1" applyFill="1"/>
    <xf numFmtId="0" fontId="9" fillId="3" borderId="0" xfId="0" applyFont="1" applyFill="1"/>
    <xf numFmtId="0" fontId="6" fillId="0" borderId="0" xfId="0" applyFont="1"/>
    <xf numFmtId="0" fontId="6" fillId="0" borderId="0" xfId="0" applyFont="1" applyAlignment="1">
      <alignment horizontal="center"/>
    </xf>
    <xf numFmtId="168"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left"/>
    </xf>
    <xf numFmtId="0" fontId="9" fillId="0" borderId="0" xfId="0" applyFont="1"/>
    <xf numFmtId="0" fontId="0" fillId="0" borderId="0" xfId="0" applyAlignment="1">
      <alignment horizontal="center" vertical="center"/>
    </xf>
    <xf numFmtId="0" fontId="8" fillId="4" borderId="0" xfId="0" applyFont="1" applyFill="1"/>
    <xf numFmtId="0" fontId="4" fillId="5" borderId="0" xfId="0" applyFont="1" applyFill="1" applyAlignment="1">
      <alignment horizontal="center"/>
    </xf>
    <xf numFmtId="0" fontId="9" fillId="5" borderId="0" xfId="0" applyFont="1" applyFill="1" applyAlignment="1">
      <alignment horizontal="center"/>
    </xf>
    <xf numFmtId="0" fontId="10" fillId="0" borderId="0" xfId="0" applyFont="1" applyAlignment="1">
      <alignment horizontal="center"/>
    </xf>
    <xf numFmtId="168" fontId="0" fillId="0" borderId="0" xfId="1" applyNumberFormat="1" applyFont="1" applyFill="1" applyBorder="1"/>
    <xf numFmtId="168" fontId="0" fillId="4" borderId="0" xfId="1" applyNumberFormat="1" applyFont="1" applyFill="1" applyBorder="1"/>
    <xf numFmtId="0" fontId="0" fillId="0" borderId="0" xfId="0" applyAlignment="1">
      <alignment horizontal="left" vertical="center"/>
    </xf>
    <xf numFmtId="168" fontId="10" fillId="0" borderId="0" xfId="0" applyNumberFormat="1" applyFont="1"/>
    <xf numFmtId="0" fontId="5" fillId="0" borderId="0" xfId="0" applyFont="1" applyAlignment="1">
      <alignment horizontal="center"/>
    </xf>
    <xf numFmtId="0" fontId="5" fillId="0" borderId="0" xfId="0" applyFont="1" applyAlignment="1">
      <alignment horizontal="left"/>
    </xf>
    <xf numFmtId="0" fontId="5" fillId="0" borderId="0" xfId="0" applyFont="1"/>
    <xf numFmtId="0" fontId="11" fillId="0" borderId="0" xfId="0" applyFont="1" applyAlignment="1">
      <alignment horizontal="center"/>
    </xf>
    <xf numFmtId="168" fontId="12" fillId="0" borderId="0" xfId="0" applyNumberFormat="1" applyFont="1"/>
    <xf numFmtId="168" fontId="5" fillId="0" borderId="0" xfId="0" applyNumberFormat="1" applyFont="1"/>
    <xf numFmtId="0" fontId="13" fillId="4" borderId="0" xfId="0" applyFont="1" applyFill="1" applyAlignment="1">
      <alignment horizontal="center"/>
    </xf>
    <xf numFmtId="0" fontId="10" fillId="0" borderId="0" xfId="0" applyFont="1"/>
    <xf numFmtId="0" fontId="10" fillId="0" borderId="0" xfId="0" applyFont="1" applyAlignment="1">
      <alignment horizontal="left"/>
    </xf>
    <xf numFmtId="0" fontId="0" fillId="5"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2" fillId="0" borderId="0" xfId="0" applyFont="1" applyAlignment="1">
      <alignment horizontal="center"/>
    </xf>
    <xf numFmtId="168" fontId="5" fillId="0" borderId="0" xfId="0" applyNumberFormat="1" applyFont="1" applyAlignment="1">
      <alignment horizontal="center"/>
    </xf>
    <xf numFmtId="9" fontId="0" fillId="0" borderId="0" xfId="2" applyFont="1" applyAlignment="1">
      <alignment horizontal="center"/>
    </xf>
    <xf numFmtId="0" fontId="8" fillId="0" borderId="0" xfId="0" applyFont="1" applyAlignment="1">
      <alignment horizontal="center" vertical="center"/>
    </xf>
    <xf numFmtId="1" fontId="0" fillId="0" borderId="0" xfId="0" applyNumberFormat="1"/>
    <xf numFmtId="0" fontId="7" fillId="0" borderId="0" xfId="0" applyFont="1" applyAlignment="1">
      <alignment horizontal="center"/>
    </xf>
    <xf numFmtId="0" fontId="8" fillId="0" borderId="0" xfId="0" applyFont="1" applyAlignment="1">
      <alignment horizontal="left"/>
    </xf>
    <xf numFmtId="168" fontId="0" fillId="0" borderId="0" xfId="1" applyNumberFormat="1" applyFont="1" applyAlignment="1"/>
    <xf numFmtId="168" fontId="0" fillId="4" borderId="0" xfId="0" applyNumberFormat="1" applyFill="1"/>
    <xf numFmtId="0" fontId="9" fillId="5" borderId="0" xfId="0" quotePrefix="1" applyFont="1" applyFill="1" applyAlignment="1">
      <alignment horizontal="center"/>
    </xf>
    <xf numFmtId="10" fontId="7" fillId="2" borderId="0" xfId="2" applyNumberFormat="1" applyFont="1" applyFill="1" applyAlignment="1">
      <alignment horizontal="center" vertical="center"/>
    </xf>
    <xf numFmtId="0" fontId="4" fillId="3" borderId="0" xfId="0" applyFont="1" applyFill="1"/>
    <xf numFmtId="0" fontId="3" fillId="2" borderId="0" xfId="0" applyFont="1" applyFill="1"/>
    <xf numFmtId="168" fontId="3" fillId="2" borderId="0" xfId="1" applyNumberFormat="1" applyFont="1" applyFill="1"/>
    <xf numFmtId="0" fontId="9" fillId="0" borderId="0" xfId="0" applyFont="1" applyAlignment="1">
      <alignment horizontal="center"/>
    </xf>
    <xf numFmtId="165" fontId="0" fillId="0" borderId="0" xfId="0" applyNumberFormat="1"/>
    <xf numFmtId="164" fontId="0" fillId="0" borderId="0" xfId="0" applyNumberFormat="1"/>
    <xf numFmtId="0" fontId="9" fillId="3" borderId="0" xfId="0" applyFont="1" applyFill="1" applyAlignment="1">
      <alignment horizontal="center"/>
    </xf>
    <xf numFmtId="10" fontId="0" fillId="0" borderId="0" xfId="0" applyNumberFormat="1"/>
    <xf numFmtId="164" fontId="2" fillId="0" borderId="0" xfId="0" applyNumberFormat="1" applyFont="1"/>
    <xf numFmtId="168" fontId="0" fillId="0" borderId="0" xfId="1" applyNumberFormat="1" applyFont="1" applyBorder="1" applyAlignment="1"/>
    <xf numFmtId="168" fontId="2" fillId="6" borderId="0" xfId="0" applyNumberFormat="1" applyFont="1" applyFill="1" applyAlignment="1">
      <alignment horizontal="center"/>
    </xf>
    <xf numFmtId="168" fontId="5" fillId="0" borderId="0" xfId="1" applyNumberFormat="1" applyFont="1" applyFill="1" applyBorder="1" applyAlignment="1">
      <alignment horizontal="center" vertical="center"/>
    </xf>
    <xf numFmtId="0" fontId="0" fillId="6" borderId="0" xfId="0" applyFill="1"/>
    <xf numFmtId="168" fontId="0" fillId="6" borderId="0" xfId="0" applyNumberFormat="1" applyFill="1" applyAlignment="1">
      <alignment horizontal="center"/>
    </xf>
    <xf numFmtId="168" fontId="0" fillId="6" borderId="0" xfId="0" applyNumberFormat="1" applyFill="1"/>
    <xf numFmtId="168" fontId="1" fillId="6" borderId="0" xfId="1" applyNumberFormat="1" applyFont="1" applyFill="1" applyBorder="1"/>
    <xf numFmtId="0" fontId="4" fillId="0" borderId="0" xfId="0" applyFont="1" applyAlignment="1">
      <alignment horizontal="center"/>
    </xf>
    <xf numFmtId="0" fontId="15" fillId="0" borderId="0" xfId="0" applyFont="1"/>
    <xf numFmtId="1" fontId="16" fillId="0" borderId="0" xfId="0" applyNumberFormat="1" applyFont="1" applyAlignment="1">
      <alignment horizontal="center"/>
    </xf>
    <xf numFmtId="168" fontId="14" fillId="0" borderId="0" xfId="1" applyNumberFormat="1" applyFont="1"/>
    <xf numFmtId="168" fontId="14" fillId="0" borderId="0" xfId="0" applyNumberFormat="1" applyFont="1"/>
    <xf numFmtId="0" fontId="8" fillId="0" borderId="0" xfId="0" applyFont="1"/>
    <xf numFmtId="0" fontId="8" fillId="0" borderId="0" xfId="0" applyFont="1" applyAlignment="1">
      <alignment horizontal="center"/>
    </xf>
    <xf numFmtId="169" fontId="8" fillId="0" borderId="0" xfId="1" applyNumberFormat="1" applyFont="1" applyFill="1" applyBorder="1" applyAlignment="1">
      <alignment horizontal="center"/>
    </xf>
    <xf numFmtId="168" fontId="8" fillId="0" borderId="0" xfId="0" applyNumberFormat="1" applyFont="1"/>
    <xf numFmtId="0" fontId="17" fillId="0" borderId="0" xfId="0" applyFont="1" applyAlignment="1">
      <alignment horizontal="center"/>
    </xf>
    <xf numFmtId="168" fontId="8" fillId="0" borderId="0" xfId="0" applyNumberFormat="1" applyFont="1" applyAlignment="1">
      <alignment horizontal="center"/>
    </xf>
    <xf numFmtId="0" fontId="18" fillId="0" borderId="0" xfId="0" applyFont="1" applyAlignment="1">
      <alignment horizontal="center"/>
    </xf>
    <xf numFmtId="0" fontId="4" fillId="0" borderId="0" xfId="0" applyFont="1"/>
    <xf numFmtId="10" fontId="7" fillId="0" borderId="0" xfId="2" applyNumberFormat="1" applyFont="1" applyFill="1" applyAlignment="1">
      <alignment horizontal="center" vertical="center"/>
    </xf>
    <xf numFmtId="0" fontId="4" fillId="3" borderId="0" xfId="0" applyFont="1" applyFill="1" applyAlignment="1">
      <alignment horizontal="center"/>
    </xf>
    <xf numFmtId="0" fontId="9" fillId="5" borderId="0" xfId="1" applyNumberFormat="1" applyFont="1" applyFill="1" applyAlignment="1">
      <alignment horizontal="center"/>
    </xf>
    <xf numFmtId="0" fontId="0" fillId="0" borderId="0" xfId="0" applyAlignment="1">
      <alignment horizontal="left" indent="1"/>
    </xf>
    <xf numFmtId="0" fontId="19" fillId="7" borderId="4" xfId="0" applyFont="1" applyFill="1" applyBorder="1" applyAlignment="1">
      <alignment horizontal="center" vertical="center"/>
    </xf>
    <xf numFmtId="0" fontId="19" fillId="8" borderId="2" xfId="0" applyFont="1" applyFill="1" applyBorder="1" applyAlignment="1">
      <alignment horizontal="center" vertical="center"/>
    </xf>
    <xf numFmtId="0" fontId="19" fillId="8" borderId="3" xfId="0" applyFont="1" applyFill="1" applyBorder="1" applyAlignment="1">
      <alignment horizontal="center" vertical="center"/>
    </xf>
    <xf numFmtId="168" fontId="1" fillId="0" borderId="0" xfId="1" applyNumberFormat="1" applyFont="1" applyFill="1"/>
    <xf numFmtId="170" fontId="0" fillId="0" borderId="0" xfId="0" applyNumberFormat="1"/>
    <xf numFmtId="0" fontId="0" fillId="9" borderId="0" xfId="0" applyFill="1"/>
    <xf numFmtId="170" fontId="0" fillId="9" borderId="0" xfId="0" applyNumberFormat="1" applyFill="1"/>
    <xf numFmtId="168" fontId="1" fillId="9" borderId="0" xfId="1" applyNumberFormat="1" applyFont="1" applyFill="1"/>
    <xf numFmtId="0" fontId="0" fillId="10" borderId="0" xfId="0" applyFill="1"/>
    <xf numFmtId="170" fontId="0" fillId="10" borderId="0" xfId="0" applyNumberFormat="1" applyFill="1"/>
    <xf numFmtId="168" fontId="1" fillId="10" borderId="0" xfId="1" applyNumberFormat="1" applyFont="1" applyFill="1"/>
    <xf numFmtId="168" fontId="2" fillId="9" borderId="0" xfId="1" applyNumberFormat="1" applyFont="1" applyFill="1"/>
    <xf numFmtId="0" fontId="2" fillId="9" borderId="0" xfId="0" applyFont="1" applyFill="1"/>
    <xf numFmtId="0" fontId="2" fillId="10" borderId="0" xfId="0" applyFont="1" applyFill="1"/>
    <xf numFmtId="168" fontId="2" fillId="10" borderId="0" xfId="1" applyNumberFormat="1" applyFont="1" applyFill="1"/>
    <xf numFmtId="168" fontId="2" fillId="0" borderId="0" xfId="1" applyNumberFormat="1" applyFont="1" applyFill="1"/>
    <xf numFmtId="168" fontId="0" fillId="9" borderId="0" xfId="0" applyNumberFormat="1" applyFill="1"/>
    <xf numFmtId="171" fontId="0" fillId="9" borderId="0" xfId="0" applyNumberFormat="1" applyFill="1"/>
    <xf numFmtId="168" fontId="0" fillId="10" borderId="0" xfId="0" applyNumberFormat="1" applyFill="1"/>
    <xf numFmtId="171" fontId="0" fillId="10" borderId="0" xfId="0" applyNumberFormat="1" applyFill="1"/>
    <xf numFmtId="168" fontId="2" fillId="0" borderId="0" xfId="1" applyNumberFormat="1" applyFont="1" applyFill="1" applyAlignment="1"/>
    <xf numFmtId="0" fontId="2" fillId="0" borderId="0" xfId="0" applyFont="1" applyAlignment="1">
      <alignment horizontal="left" indent="1"/>
    </xf>
    <xf numFmtId="173" fontId="0" fillId="0" borderId="0" xfId="3" applyNumberFormat="1" applyFont="1"/>
    <xf numFmtId="173" fontId="0" fillId="0" borderId="0" xfId="0" applyNumberFormat="1"/>
    <xf numFmtId="171" fontId="2" fillId="9" borderId="0" xfId="0" applyNumberFormat="1" applyFont="1" applyFill="1"/>
    <xf numFmtId="171" fontId="2" fillId="10" borderId="0" xfId="1" applyNumberFormat="1" applyFont="1" applyFill="1"/>
    <xf numFmtId="167" fontId="2" fillId="0" borderId="0" xfId="0" applyNumberFormat="1" applyFont="1"/>
    <xf numFmtId="168" fontId="2" fillId="0" borderId="0" xfId="1" applyNumberFormat="1" applyFont="1" applyFill="1" applyAlignment="1">
      <alignment horizontal="center" vertical="center"/>
    </xf>
    <xf numFmtId="168" fontId="2" fillId="0" borderId="0" xfId="0" applyNumberFormat="1" applyFont="1" applyAlignment="1">
      <alignment horizontal="center" vertical="center"/>
    </xf>
    <xf numFmtId="172" fontId="0" fillId="0" borderId="0" xfId="3" applyNumberFormat="1" applyFont="1" applyAlignment="1">
      <alignment horizontal="center" vertical="center"/>
    </xf>
    <xf numFmtId="167" fontId="0" fillId="0" borderId="0" xfId="0" applyNumberFormat="1" applyAlignment="1">
      <alignment horizontal="center" vertical="center"/>
    </xf>
    <xf numFmtId="173" fontId="0" fillId="0" borderId="0" xfId="3" applyNumberFormat="1" applyFont="1" applyAlignment="1">
      <alignment horizontal="center" vertical="center"/>
    </xf>
    <xf numFmtId="173" fontId="2" fillId="0" borderId="0" xfId="0" applyNumberFormat="1" applyFont="1" applyAlignment="1">
      <alignment horizontal="center" vertical="center"/>
    </xf>
    <xf numFmtId="0" fontId="20" fillId="0" borderId="0" xfId="0" applyFont="1"/>
    <xf numFmtId="1" fontId="8" fillId="0" borderId="0" xfId="0" applyNumberFormat="1" applyFont="1" applyAlignment="1">
      <alignment horizontal="center" vertical="center"/>
    </xf>
    <xf numFmtId="0" fontId="7" fillId="2" borderId="0" xfId="0" applyFont="1" applyFill="1" applyAlignment="1">
      <alignment horizontal="center"/>
    </xf>
    <xf numFmtId="0" fontId="9" fillId="0" borderId="0" xfId="1" applyNumberFormat="1" applyFont="1" applyFill="1" applyAlignment="1">
      <alignment horizontal="center"/>
    </xf>
    <xf numFmtId="10" fontId="0" fillId="0" borderId="0" xfId="2" applyNumberFormat="1" applyFont="1" applyFill="1"/>
    <xf numFmtId="174" fontId="0" fillId="0" borderId="0" xfId="0" applyNumberFormat="1"/>
    <xf numFmtId="168" fontId="2" fillId="0" borderId="0" xfId="1" applyNumberFormat="1" applyFont="1"/>
    <xf numFmtId="168" fontId="21" fillId="0" borderId="0" xfId="1" applyNumberFormat="1" applyFont="1" applyFill="1"/>
    <xf numFmtId="168" fontId="0" fillId="0" borderId="0" xfId="1" applyNumberFormat="1" applyFont="1" applyFill="1" applyAlignment="1">
      <alignment horizontal="center"/>
    </xf>
    <xf numFmtId="175" fontId="0" fillId="0" borderId="0" xfId="2" applyNumberFormat="1" applyFont="1"/>
    <xf numFmtId="168" fontId="3" fillId="0" borderId="0" xfId="1" applyNumberFormat="1" applyFont="1" applyFill="1"/>
    <xf numFmtId="168" fontId="0" fillId="0" borderId="0" xfId="1" applyNumberFormat="1" applyFont="1" applyAlignment="1">
      <alignment horizontal="center"/>
    </xf>
    <xf numFmtId="0" fontId="2" fillId="0" borderId="0" xfId="0" applyFont="1" applyAlignment="1">
      <alignment vertical="center"/>
    </xf>
    <xf numFmtId="0" fontId="20" fillId="0" borderId="0" xfId="0" applyFont="1" applyAlignment="1">
      <alignment horizontal="left"/>
    </xf>
    <xf numFmtId="9" fontId="3" fillId="2" borderId="0" xfId="2" applyFont="1" applyFill="1" applyAlignment="1">
      <alignment horizontal="center"/>
    </xf>
    <xf numFmtId="176" fontId="3" fillId="2" borderId="0" xfId="1" applyNumberFormat="1" applyFont="1" applyFill="1" applyAlignment="1">
      <alignment horizontal="center"/>
    </xf>
    <xf numFmtId="173" fontId="2" fillId="0" borderId="0" xfId="3" applyNumberFormat="1" applyFont="1"/>
    <xf numFmtId="168" fontId="5" fillId="0" borderId="0" xfId="1" applyNumberFormat="1" applyFont="1" applyFill="1"/>
    <xf numFmtId="10" fontId="5" fillId="0" borderId="0" xfId="2" applyNumberFormat="1" applyFont="1" applyFill="1"/>
    <xf numFmtId="0" fontId="7" fillId="2" borderId="0" xfId="0" applyFont="1" applyFill="1" applyAlignment="1">
      <alignment horizontal="center" vertical="center"/>
    </xf>
    <xf numFmtId="168" fontId="0" fillId="0" borderId="0" xfId="1" applyNumberFormat="1" applyFont="1" applyFill="1" applyAlignment="1">
      <alignment horizontal="center" vertical="center"/>
    </xf>
    <xf numFmtId="1" fontId="6" fillId="0" borderId="0" xfId="0" applyNumberFormat="1" applyFont="1"/>
    <xf numFmtId="168" fontId="21" fillId="0" borderId="0" xfId="1" applyNumberFormat="1" applyFont="1" applyFill="1" applyAlignment="1">
      <alignment horizontal="center"/>
    </xf>
    <xf numFmtId="177" fontId="0" fillId="0" borderId="0" xfId="2" applyNumberFormat="1" applyFont="1" applyAlignment="1">
      <alignment horizontal="center"/>
    </xf>
    <xf numFmtId="177" fontId="0" fillId="0" borderId="0" xfId="2" applyNumberFormat="1" applyFont="1" applyAlignment="1">
      <alignment horizontal="center" vertical="center"/>
    </xf>
    <xf numFmtId="9" fontId="0" fillId="0" borderId="0" xfId="0" applyNumberFormat="1" applyAlignment="1">
      <alignment horizontal="center" vertical="center"/>
    </xf>
    <xf numFmtId="10" fontId="0" fillId="0" borderId="0" xfId="2" applyNumberFormat="1" applyFont="1" applyAlignment="1">
      <alignment horizontal="center"/>
    </xf>
    <xf numFmtId="10" fontId="0" fillId="0" borderId="0" xfId="2" applyNumberFormat="1" applyFont="1" applyAlignment="1">
      <alignment horizontal="center" vertical="center"/>
    </xf>
    <xf numFmtId="174" fontId="21" fillId="0" borderId="0" xfId="0" applyNumberFormat="1" applyFont="1"/>
    <xf numFmtId="167" fontId="0" fillId="0" borderId="0" xfId="0" applyNumberFormat="1"/>
    <xf numFmtId="168" fontId="0" fillId="0" borderId="0" xfId="1" applyNumberFormat="1" applyFont="1" applyFill="1" applyAlignment="1">
      <alignment horizontal="left"/>
    </xf>
    <xf numFmtId="168" fontId="5" fillId="0" borderId="0" xfId="1" applyNumberFormat="1" applyFont="1" applyFill="1" applyAlignment="1">
      <alignment horizontal="center"/>
    </xf>
    <xf numFmtId="168" fontId="0" fillId="0" borderId="0" xfId="0" applyNumberFormat="1" applyAlignment="1">
      <alignment horizontal="center"/>
    </xf>
    <xf numFmtId="168" fontId="2" fillId="0" borderId="0" xfId="0" applyNumberFormat="1" applyFont="1" applyAlignment="1">
      <alignment horizontal="center"/>
    </xf>
    <xf numFmtId="0" fontId="22" fillId="0" borderId="0" xfId="0" applyFont="1"/>
    <xf numFmtId="168" fontId="22" fillId="0" borderId="0" xfId="0" applyNumberFormat="1" applyFont="1" applyAlignment="1">
      <alignment horizontal="center"/>
    </xf>
    <xf numFmtId="168" fontId="3" fillId="2" borderId="0" xfId="1" applyNumberFormat="1" applyFont="1" applyFill="1" applyAlignment="1">
      <alignment horizontal="center" vertical="center"/>
    </xf>
    <xf numFmtId="168" fontId="2" fillId="0" borderId="0" xfId="1" applyNumberFormat="1" applyFont="1" applyFill="1" applyAlignment="1">
      <alignment horizontal="center"/>
    </xf>
    <xf numFmtId="168" fontId="22" fillId="0" borderId="0" xfId="0" applyNumberFormat="1" applyFont="1"/>
    <xf numFmtId="178" fontId="10" fillId="0" borderId="0" xfId="3" applyNumberFormat="1" applyFont="1" applyFill="1" applyAlignment="1">
      <alignment horizontal="center" vertical="center"/>
    </xf>
    <xf numFmtId="0" fontId="2" fillId="0" borderId="0" xfId="0" applyFont="1" applyAlignment="1">
      <alignment horizontal="center" vertical="center"/>
    </xf>
    <xf numFmtId="168" fontId="10" fillId="0" borderId="0" xfId="1" applyNumberFormat="1" applyFont="1" applyFill="1" applyAlignment="1">
      <alignment horizontal="center"/>
    </xf>
    <xf numFmtId="177" fontId="0" fillId="0" borderId="0" xfId="2" applyNumberFormat="1" applyFont="1" applyAlignment="1">
      <alignment vertical="center"/>
    </xf>
    <xf numFmtId="168" fontId="10" fillId="0" borderId="0" xfId="1" applyNumberFormat="1" applyFont="1" applyFill="1"/>
    <xf numFmtId="0" fontId="0" fillId="6" borderId="0" xfId="0" applyFill="1" applyAlignment="1">
      <alignment horizontal="center"/>
    </xf>
    <xf numFmtId="0" fontId="8" fillId="0" borderId="0" xfId="0" quotePrefix="1" applyFont="1" applyAlignment="1">
      <alignment horizontal="left"/>
    </xf>
    <xf numFmtId="0" fontId="0" fillId="0" borderId="0" xfId="0" applyAlignment="1">
      <alignment horizontal="left" indent="2"/>
    </xf>
    <xf numFmtId="0" fontId="23" fillId="0" borderId="0" xfId="0" applyFont="1"/>
    <xf numFmtId="0" fontId="22" fillId="0" borderId="0" xfId="0" applyFont="1" applyAlignment="1">
      <alignment horizontal="center"/>
    </xf>
    <xf numFmtId="179" fontId="0" fillId="0" borderId="0" xfId="0" applyNumberFormat="1"/>
    <xf numFmtId="180" fontId="0" fillId="0" borderId="0" xfId="0" applyNumberFormat="1" applyAlignment="1">
      <alignment vertical="center"/>
    </xf>
    <xf numFmtId="181" fontId="0" fillId="0" borderId="0" xfId="0" applyNumberFormat="1" applyAlignment="1">
      <alignment vertical="center"/>
    </xf>
    <xf numFmtId="0" fontId="13" fillId="0" borderId="0" xfId="0" applyFont="1" applyAlignment="1">
      <alignment horizontal="center"/>
    </xf>
    <xf numFmtId="0" fontId="24" fillId="0" borderId="0" xfId="0" applyFont="1" applyAlignment="1">
      <alignment horizontal="center"/>
    </xf>
    <xf numFmtId="0" fontId="8" fillId="0" borderId="0" xfId="0" applyFont="1" applyAlignment="1">
      <alignment horizontal="left" indent="1"/>
    </xf>
    <xf numFmtId="168" fontId="14" fillId="0" borderId="0" xfId="1" applyNumberFormat="1" applyFont="1" applyFill="1" applyAlignment="1">
      <alignment horizontal="center"/>
    </xf>
    <xf numFmtId="168" fontId="14" fillId="0" borderId="0" xfId="1" applyNumberFormat="1" applyFont="1" applyFill="1" applyAlignment="1">
      <alignment horizontal="center" vertical="center"/>
    </xf>
    <xf numFmtId="9" fontId="14" fillId="0" borderId="0" xfId="2" applyFont="1" applyFill="1" applyAlignment="1">
      <alignment horizontal="center" vertical="center"/>
    </xf>
    <xf numFmtId="168" fontId="14" fillId="0" borderId="0" xfId="1" applyNumberFormat="1" applyFont="1" applyFill="1"/>
    <xf numFmtId="0" fontId="14" fillId="0" borderId="0" xfId="0" applyFont="1" applyAlignment="1">
      <alignment horizontal="center"/>
    </xf>
    <xf numFmtId="168" fontId="16" fillId="0" borderId="0" xfId="0" applyNumberFormat="1" applyFont="1"/>
    <xf numFmtId="176" fontId="16" fillId="0" borderId="0" xfId="1" applyNumberFormat="1" applyFont="1" applyFill="1" applyAlignment="1">
      <alignment horizontal="center"/>
    </xf>
    <xf numFmtId="176" fontId="14" fillId="0" borderId="0" xfId="1" applyNumberFormat="1" applyFont="1" applyFill="1" applyAlignment="1">
      <alignment horizontal="center"/>
    </xf>
    <xf numFmtId="167" fontId="14" fillId="0" borderId="0" xfId="1" applyFont="1" applyFill="1"/>
    <xf numFmtId="9" fontId="14" fillId="0" borderId="0" xfId="2" applyFont="1" applyFill="1" applyAlignment="1">
      <alignment horizontal="center"/>
    </xf>
    <xf numFmtId="178" fontId="14" fillId="0" borderId="0" xfId="3" applyNumberFormat="1" applyFont="1" applyFill="1" applyAlignment="1">
      <alignment horizontal="center" vertical="center"/>
    </xf>
    <xf numFmtId="0" fontId="14" fillId="0" borderId="0" xfId="0" applyFont="1"/>
    <xf numFmtId="10" fontId="16" fillId="0" borderId="0" xfId="2" applyNumberFormat="1" applyFont="1" applyFill="1" applyAlignment="1">
      <alignment horizontal="center" vertical="center"/>
    </xf>
    <xf numFmtId="168" fontId="3" fillId="2" borderId="0" xfId="1" applyNumberFormat="1" applyFont="1" applyFill="1" applyAlignment="1"/>
    <xf numFmtId="10" fontId="3" fillId="2" borderId="0" xfId="2" applyNumberFormat="1" applyFont="1" applyFill="1" applyAlignment="1">
      <alignment horizontal="center"/>
    </xf>
    <xf numFmtId="9" fontId="2" fillId="0" borderId="0" xfId="2" applyFont="1"/>
    <xf numFmtId="9" fontId="3" fillId="2" borderId="0" xfId="2" applyFont="1" applyFill="1"/>
    <xf numFmtId="172" fontId="2" fillId="0" borderId="0" xfId="3" applyNumberFormat="1" applyFont="1" applyAlignment="1">
      <alignment horizontal="center" vertical="center"/>
    </xf>
    <xf numFmtId="0" fontId="2" fillId="0" borderId="5" xfId="0" applyFont="1" applyBorder="1"/>
    <xf numFmtId="0" fontId="0" fillId="0" borderId="6" xfId="0" applyBorder="1"/>
    <xf numFmtId="0" fontId="0" fillId="0" borderId="7" xfId="0" applyBorder="1"/>
    <xf numFmtId="0" fontId="25" fillId="0" borderId="0" xfId="0" applyFont="1"/>
    <xf numFmtId="166" fontId="0" fillId="0" borderId="0" xfId="0" applyNumberFormat="1"/>
    <xf numFmtId="173" fontId="0" fillId="0" borderId="8" xfId="0" applyNumberFormat="1" applyBorder="1" applyAlignment="1">
      <alignment vertical="center"/>
    </xf>
    <xf numFmtId="173" fontId="0" fillId="0" borderId="0" xfId="0" applyNumberFormat="1" applyAlignment="1">
      <alignment vertical="center"/>
    </xf>
    <xf numFmtId="173" fontId="0" fillId="0" borderId="9" xfId="0" applyNumberFormat="1" applyBorder="1" applyAlignment="1">
      <alignment vertical="center"/>
    </xf>
    <xf numFmtId="0" fontId="0" fillId="0" borderId="8" xfId="0" applyBorder="1"/>
    <xf numFmtId="0" fontId="0" fillId="0" borderId="9" xfId="0" applyBorder="1"/>
    <xf numFmtId="173" fontId="2" fillId="0" borderId="10" xfId="0" applyNumberFormat="1" applyFont="1" applyBorder="1"/>
    <xf numFmtId="173" fontId="2" fillId="0" borderId="11" xfId="0" applyNumberFormat="1" applyFont="1" applyBorder="1"/>
    <xf numFmtId="173" fontId="2" fillId="0" borderId="12" xfId="0" applyNumberFormat="1" applyFont="1" applyBorder="1"/>
    <xf numFmtId="168" fontId="8" fillId="0" borderId="0" xfId="1" applyNumberFormat="1" applyFont="1" applyFill="1"/>
    <xf numFmtId="168" fontId="5" fillId="0" borderId="0" xfId="1" applyNumberFormat="1" applyFont="1" applyFill="1" applyBorder="1"/>
    <xf numFmtId="168" fontId="8" fillId="0" borderId="0" xfId="1" applyNumberFormat="1" applyFont="1" applyFill="1" applyAlignment="1">
      <alignment horizontal="center" vertical="center"/>
    </xf>
    <xf numFmtId="0" fontId="26" fillId="0" borderId="0" xfId="0" applyFont="1"/>
    <xf numFmtId="1" fontId="10" fillId="0" borderId="0" xfId="0" applyNumberFormat="1" applyFont="1" applyAlignment="1">
      <alignment horizontal="center"/>
    </xf>
    <xf numFmtId="182" fontId="0" fillId="0" borderId="0" xfId="0" applyNumberFormat="1" applyAlignment="1">
      <alignment horizontal="center"/>
    </xf>
    <xf numFmtId="1" fontId="0" fillId="0" borderId="0" xfId="0" applyNumberFormat="1" applyAlignment="1">
      <alignment horizontal="center"/>
    </xf>
    <xf numFmtId="171" fontId="0" fillId="0" borderId="0" xfId="0" applyNumberFormat="1"/>
    <xf numFmtId="183" fontId="0" fillId="0" borderId="0" xfId="0" applyNumberFormat="1"/>
    <xf numFmtId="168" fontId="24" fillId="0" borderId="0" xfId="0" applyNumberFormat="1" applyFont="1" applyAlignment="1">
      <alignment horizontal="center"/>
    </xf>
    <xf numFmtId="177" fontId="0" fillId="0" borderId="0" xfId="2" applyNumberFormat="1" applyFont="1" applyFill="1" applyAlignment="1">
      <alignment horizontal="center"/>
    </xf>
    <xf numFmtId="0" fontId="3" fillId="2" borderId="0" xfId="0" applyFont="1" applyFill="1" applyAlignment="1">
      <alignment horizontal="center" vertical="center"/>
    </xf>
    <xf numFmtId="179" fontId="5" fillId="0" borderId="0" xfId="0" applyNumberFormat="1" applyFont="1"/>
    <xf numFmtId="174" fontId="5" fillId="0" borderId="0" xfId="0" applyNumberFormat="1" applyFont="1"/>
    <xf numFmtId="169" fontId="5" fillId="0" borderId="0" xfId="0" applyNumberFormat="1" applyFont="1"/>
    <xf numFmtId="168" fontId="0" fillId="0" borderId="0" xfId="1" applyNumberFormat="1" applyFont="1" applyFill="1" applyAlignment="1"/>
    <xf numFmtId="0" fontId="0" fillId="11" borderId="0" xfId="0" applyFill="1"/>
    <xf numFmtId="173" fontId="14" fillId="0" borderId="0" xfId="3" applyNumberFormat="1" applyFont="1" applyAlignment="1">
      <alignment horizontal="left"/>
    </xf>
    <xf numFmtId="173" fontId="2" fillId="0" borderId="0" xfId="3" applyNumberFormat="1" applyFont="1" applyAlignment="1">
      <alignment horizontal="left"/>
    </xf>
    <xf numFmtId="0" fontId="10" fillId="0" borderId="0" xfId="0" applyFont="1" applyAlignment="1">
      <alignment horizontal="left" indent="1"/>
    </xf>
    <xf numFmtId="168" fontId="10" fillId="0" borderId="0" xfId="1" applyNumberFormat="1" applyFont="1" applyAlignment="1">
      <alignment horizontal="center"/>
    </xf>
    <xf numFmtId="168" fontId="8" fillId="0" borderId="0" xfId="1" applyNumberFormat="1" applyFont="1" applyAlignment="1">
      <alignment horizontal="center"/>
    </xf>
    <xf numFmtId="0" fontId="25" fillId="4" borderId="0" xfId="0" applyFont="1" applyFill="1"/>
    <xf numFmtId="10" fontId="2" fillId="0" borderId="0" xfId="2" applyNumberFormat="1" applyFont="1"/>
    <xf numFmtId="184" fontId="0" fillId="0" borderId="0" xfId="1" applyNumberFormat="1" applyFont="1" applyFill="1"/>
    <xf numFmtId="168" fontId="3" fillId="0" borderId="0" xfId="1" applyNumberFormat="1" applyFont="1" applyFill="1" applyAlignment="1">
      <alignment horizontal="center"/>
    </xf>
    <xf numFmtId="168" fontId="7" fillId="2" borderId="0" xfId="0" applyNumberFormat="1" applyFont="1" applyFill="1" applyAlignment="1">
      <alignment horizontal="center"/>
    </xf>
    <xf numFmtId="0" fontId="9" fillId="4" borderId="0" xfId="0" applyFont="1" applyFill="1" applyAlignment="1">
      <alignment horizontal="center"/>
    </xf>
    <xf numFmtId="168" fontId="2" fillId="0" borderId="0" xfId="1" applyNumberFormat="1" applyFont="1" applyFill="1" applyAlignment="1">
      <alignment vertical="center"/>
    </xf>
    <xf numFmtId="168" fontId="8" fillId="0" borderId="0" xfId="1" applyNumberFormat="1" applyFont="1" applyFill="1" applyAlignment="1">
      <alignment horizontal="center"/>
    </xf>
    <xf numFmtId="0" fontId="27" fillId="0" borderId="0" xfId="0" applyFont="1"/>
    <xf numFmtId="171" fontId="2" fillId="0" borderId="0" xfId="0" applyNumberFormat="1" applyFont="1" applyAlignment="1">
      <alignment horizontal="center"/>
    </xf>
    <xf numFmtId="185" fontId="7" fillId="2" borderId="0" xfId="0" applyNumberFormat="1" applyFont="1" applyFill="1" applyAlignment="1">
      <alignment horizontal="center" vertical="center"/>
    </xf>
    <xf numFmtId="0" fontId="0" fillId="12" borderId="0" xfId="0" applyFill="1"/>
    <xf numFmtId="0" fontId="0" fillId="13" borderId="0" xfId="0" applyFill="1"/>
    <xf numFmtId="0" fontId="2" fillId="12" borderId="0" xfId="0" applyFont="1" applyFill="1"/>
    <xf numFmtId="1" fontId="5" fillId="0" borderId="0" xfId="0" applyNumberFormat="1" applyFont="1"/>
    <xf numFmtId="168" fontId="3" fillId="0" borderId="0" xfId="0" applyNumberFormat="1" applyFont="1"/>
    <xf numFmtId="0" fontId="20" fillId="0" borderId="0" xfId="0" applyFont="1" applyAlignment="1">
      <alignment horizontal="left" indent="1"/>
    </xf>
    <xf numFmtId="0" fontId="9" fillId="4" borderId="0" xfId="0" applyFont="1" applyFill="1" applyAlignment="1">
      <alignment horizontal="left"/>
    </xf>
    <xf numFmtId="175" fontId="0" fillId="0" borderId="0" xfId="2" applyNumberFormat="1" applyFont="1" applyFill="1"/>
    <xf numFmtId="1" fontId="1" fillId="0" borderId="0" xfId="0" applyNumberFormat="1" applyFont="1"/>
    <xf numFmtId="168" fontId="14" fillId="0" borderId="0" xfId="0" applyNumberFormat="1" applyFont="1" applyAlignment="1">
      <alignment horizontal="center"/>
    </xf>
    <xf numFmtId="167" fontId="3" fillId="2" borderId="0" xfId="0" applyNumberFormat="1" applyFont="1" applyFill="1" applyAlignment="1">
      <alignment horizontal="center"/>
    </xf>
    <xf numFmtId="168" fontId="10" fillId="0" borderId="0" xfId="0" applyNumberFormat="1" applyFont="1" applyAlignment="1">
      <alignment horizontal="center"/>
    </xf>
    <xf numFmtId="167" fontId="10" fillId="0" borderId="0" xfId="0" applyNumberFormat="1" applyFont="1" applyAlignment="1">
      <alignment horizontal="center"/>
    </xf>
    <xf numFmtId="0" fontId="16" fillId="0" borderId="0" xfId="0" applyFont="1" applyAlignment="1">
      <alignment horizontal="center"/>
    </xf>
    <xf numFmtId="0" fontId="0" fillId="13" borderId="0" xfId="0" applyFill="1" applyAlignment="1">
      <alignment horizontal="left" indent="1"/>
    </xf>
    <xf numFmtId="167" fontId="5" fillId="13" borderId="0" xfId="0" applyNumberFormat="1" applyFont="1" applyFill="1"/>
    <xf numFmtId="167" fontId="0" fillId="13" borderId="0" xfId="0" applyNumberFormat="1" applyFill="1"/>
    <xf numFmtId="0" fontId="0" fillId="12" borderId="0" xfId="0" applyFill="1" applyAlignment="1">
      <alignment horizontal="left" indent="1"/>
    </xf>
    <xf numFmtId="168" fontId="14" fillId="12" borderId="0" xfId="1" applyNumberFormat="1" applyFont="1" applyFill="1" applyAlignment="1">
      <alignment horizontal="center"/>
    </xf>
    <xf numFmtId="172" fontId="2" fillId="0" borderId="0" xfId="0" applyNumberFormat="1" applyFont="1"/>
    <xf numFmtId="0" fontId="13" fillId="0" borderId="0" xfId="0" applyFont="1"/>
    <xf numFmtId="10" fontId="0" fillId="0" borderId="0" xfId="0" applyNumberFormat="1" applyAlignment="1">
      <alignment horizontal="right"/>
    </xf>
    <xf numFmtId="164" fontId="0" fillId="0" borderId="0" xfId="0" applyNumberFormat="1" applyAlignment="1">
      <alignment horizontal="right"/>
    </xf>
    <xf numFmtId="164" fontId="2" fillId="0" borderId="0" xfId="0" applyNumberFormat="1" applyFont="1" applyAlignment="1">
      <alignment horizontal="right"/>
    </xf>
    <xf numFmtId="168" fontId="5" fillId="12" borderId="0" xfId="1" applyNumberFormat="1" applyFont="1" applyFill="1" applyAlignment="1">
      <alignment horizontal="center"/>
    </xf>
    <xf numFmtId="10" fontId="8" fillId="0" borderId="0" xfId="0" applyNumberFormat="1" applyFont="1"/>
    <xf numFmtId="10" fontId="10" fillId="0" borderId="0" xfId="2" applyNumberFormat="1" applyFont="1"/>
    <xf numFmtId="10" fontId="10" fillId="0" borderId="0" xfId="2" applyNumberFormat="1" applyFont="1" applyFill="1" applyAlignment="1">
      <alignment horizontal="center"/>
    </xf>
    <xf numFmtId="0" fontId="9" fillId="4" borderId="0" xfId="0" quotePrefix="1" applyFont="1" applyFill="1" applyAlignment="1">
      <alignment horizontal="left"/>
    </xf>
    <xf numFmtId="0" fontId="2" fillId="13" borderId="0" xfId="0" applyFont="1" applyFill="1" applyAlignment="1">
      <alignment wrapText="1"/>
    </xf>
    <xf numFmtId="173" fontId="2" fillId="0" borderId="0" xfId="3" applyNumberFormat="1" applyFont="1" applyFill="1"/>
    <xf numFmtId="173" fontId="12" fillId="0" borderId="0" xfId="3" applyNumberFormat="1" applyFont="1" applyFill="1"/>
    <xf numFmtId="173" fontId="16" fillId="0" borderId="0" xfId="3" applyNumberFormat="1" applyFont="1" applyFill="1"/>
    <xf numFmtId="168" fontId="1" fillId="0" borderId="0" xfId="1" applyNumberFormat="1" applyFont="1" applyFill="1" applyAlignment="1">
      <alignment horizontal="center"/>
    </xf>
    <xf numFmtId="179" fontId="0" fillId="0" borderId="0" xfId="0" applyNumberFormat="1" applyAlignment="1">
      <alignment horizontal="center"/>
    </xf>
    <xf numFmtId="167" fontId="0" fillId="0" borderId="0" xfId="0" applyNumberFormat="1" applyAlignment="1">
      <alignment horizontal="center"/>
    </xf>
    <xf numFmtId="2" fontId="0" fillId="12" borderId="0" xfId="0" applyNumberFormat="1" applyFill="1"/>
    <xf numFmtId="167" fontId="2" fillId="0" borderId="0" xfId="1" applyFont="1" applyFill="1"/>
    <xf numFmtId="175" fontId="3" fillId="2" borderId="0" xfId="2" applyNumberFormat="1" applyFont="1" applyFill="1"/>
    <xf numFmtId="168" fontId="1" fillId="0" borderId="0" xfId="1" applyNumberFormat="1" applyFont="1" applyFill="1" applyAlignment="1"/>
    <xf numFmtId="174" fontId="10" fillId="0" borderId="0" xfId="0" applyNumberFormat="1" applyFont="1"/>
    <xf numFmtId="173" fontId="10" fillId="0" borderId="0" xfId="0" applyNumberFormat="1" applyFont="1"/>
    <xf numFmtId="2" fontId="14" fillId="0" borderId="0" xfId="0" applyNumberFormat="1" applyFont="1"/>
    <xf numFmtId="167" fontId="3" fillId="2" borderId="0" xfId="1" applyFont="1" applyFill="1"/>
    <xf numFmtId="168" fontId="3" fillId="2" borderId="0" xfId="0" applyNumberFormat="1" applyFont="1" applyFill="1"/>
    <xf numFmtId="171" fontId="0" fillId="11" borderId="0" xfId="1" applyNumberFormat="1" applyFont="1" applyFill="1" applyAlignment="1">
      <alignment horizontal="center" vertical="center"/>
    </xf>
    <xf numFmtId="0" fontId="0" fillId="14" borderId="0" xfId="0" applyFill="1"/>
    <xf numFmtId="182" fontId="7" fillId="2" borderId="0" xfId="0" applyNumberFormat="1" applyFont="1" applyFill="1" applyAlignment="1">
      <alignment horizontal="center"/>
    </xf>
    <xf numFmtId="0" fontId="2" fillId="14" borderId="0" xfId="0" applyFont="1" applyFill="1"/>
    <xf numFmtId="168" fontId="0" fillId="14" borderId="0" xfId="1" applyNumberFormat="1" applyFont="1" applyFill="1"/>
    <xf numFmtId="179" fontId="2" fillId="0" borderId="0" xfId="0" applyNumberFormat="1" applyFont="1"/>
    <xf numFmtId="0" fontId="0" fillId="15" borderId="0" xfId="0" applyFill="1"/>
    <xf numFmtId="0" fontId="2" fillId="15" borderId="0" xfId="0" applyFont="1" applyFill="1"/>
    <xf numFmtId="167" fontId="0" fillId="14" borderId="0" xfId="0" applyNumberFormat="1" applyFill="1"/>
    <xf numFmtId="168" fontId="0" fillId="14" borderId="0" xfId="0" applyNumberFormat="1" applyFill="1"/>
    <xf numFmtId="0" fontId="2" fillId="14" borderId="0" xfId="0" applyFont="1" applyFill="1" applyAlignment="1">
      <alignment horizontal="center"/>
    </xf>
    <xf numFmtId="173" fontId="14" fillId="0" borderId="0" xfId="3" applyNumberFormat="1" applyFont="1" applyAlignment="1">
      <alignment horizontal="center"/>
    </xf>
    <xf numFmtId="168" fontId="14" fillId="0" borderId="0" xfId="1" applyNumberFormat="1" applyFont="1" applyAlignment="1">
      <alignment horizontal="center"/>
    </xf>
    <xf numFmtId="0" fontId="0" fillId="16" borderId="0" xfId="0" applyFill="1"/>
    <xf numFmtId="186" fontId="3" fillId="2" borderId="0" xfId="0" applyNumberFormat="1" applyFont="1" applyFill="1"/>
    <xf numFmtId="1" fontId="14" fillId="0" borderId="0" xfId="0" applyNumberFormat="1" applyFont="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cellXfs>
  <cellStyles count="5">
    <cellStyle name="Comma" xfId="1" builtinId="3"/>
    <cellStyle name="Currency" xfId="3" builtinId="4"/>
    <cellStyle name="Normal" xfId="0" builtinId="0"/>
    <cellStyle name="Normal 2" xfId="4" xr:uid="{7BB17A75-B923-445B-BFCC-EB246DEF188B}"/>
    <cellStyle name="Percent" xfId="2" builtinId="5"/>
  </cellStyles>
  <dxfs count="0"/>
  <tableStyles count="0" defaultTableStyle="TableStyleMedium2" defaultPivotStyle="PivotStyleLight16"/>
  <colors>
    <mruColors>
      <color rgb="FFFFE8D1"/>
      <color rgb="FFFF66FF"/>
      <color rgb="FF99CCFF"/>
      <color rgb="FFFFCC99"/>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b="1"/>
              <a:t>Cost of Service vs Connections Index</a:t>
            </a:r>
            <a:r>
              <a:rPr lang="en-US" b="1" baseline="0"/>
              <a:t> </a:t>
            </a:r>
            <a:r>
              <a:rPr lang="en-US" b="1"/>
              <a:t> ($2022/23)</a:t>
            </a:r>
          </a:p>
        </c:rich>
      </c:tx>
      <c:layout>
        <c:manualLayout>
          <c:xMode val="edge"/>
          <c:yMode val="edge"/>
          <c:x val="0.28854933229910634"/>
          <c:y val="2.796270638672768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4892174139703193"/>
          <c:y val="0.11490182279056514"/>
          <c:w val="0.82734030790687862"/>
          <c:h val="0.76359250285568669"/>
        </c:manualLayout>
      </c:layout>
      <c:lineChart>
        <c:grouping val="standard"/>
        <c:varyColors val="0"/>
        <c:ser>
          <c:idx val="0"/>
          <c:order val="0"/>
          <c:tx>
            <c:strRef>
              <c:f>'ACIL Input-Out Interface'!$B$35</c:f>
              <c:strCache>
                <c:ptCount val="1"/>
                <c:pt idx="0">
                  <c:v>Building Block Cost</c:v>
                </c:pt>
              </c:strCache>
            </c:strRef>
          </c:tx>
          <c:spPr>
            <a:ln w="28575" cap="rnd">
              <a:solidFill>
                <a:schemeClr val="accent1"/>
              </a:solidFill>
              <a:round/>
            </a:ln>
            <a:effectLst/>
          </c:spPr>
          <c:marker>
            <c:symbol val="none"/>
          </c:marker>
          <c:cat>
            <c:numRef>
              <c:f>'ACIL Input-Out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 Interface'!$D$188:$CD$188</c:f>
              <c:numCache>
                <c:formatCode>0.000</c:formatCode>
                <c:ptCount val="79"/>
                <c:pt idx="0" formatCode="General">
                  <c:v>1</c:v>
                </c:pt>
                <c:pt idx="1">
                  <c:v>0.75836702697922687</c:v>
                </c:pt>
                <c:pt idx="2">
                  <c:v>0.78852437056213309</c:v>
                </c:pt>
                <c:pt idx="3">
                  <c:v>0.80830078480476286</c:v>
                </c:pt>
                <c:pt idx="4">
                  <c:v>0.83248973769125489</c:v>
                </c:pt>
                <c:pt idx="5">
                  <c:v>0.8422688022783118</c:v>
                </c:pt>
                <c:pt idx="6">
                  <c:v>0.86068191163386343</c:v>
                </c:pt>
                <c:pt idx="7">
                  <c:v>0.85039898104234091</c:v>
                </c:pt>
                <c:pt idx="8">
                  <c:v>0.84306715165832535</c:v>
                </c:pt>
                <c:pt idx="9">
                  <c:v>0.83613558144587963</c:v>
                </c:pt>
                <c:pt idx="10">
                  <c:v>0.81994422731825756</c:v>
                </c:pt>
                <c:pt idx="11">
                  <c:v>0.80039389559026686</c:v>
                </c:pt>
                <c:pt idx="12">
                  <c:v>0.79644154787705101</c:v>
                </c:pt>
                <c:pt idx="13">
                  <c:v>0.79382858172789994</c:v>
                </c:pt>
                <c:pt idx="14">
                  <c:v>0.79080145433940174</c:v>
                </c:pt>
                <c:pt idx="15">
                  <c:v>0.78809635485847862</c:v>
                </c:pt>
                <c:pt idx="16">
                  <c:v>0.77876772190919841</c:v>
                </c:pt>
                <c:pt idx="17">
                  <c:v>0.76697459752879693</c:v>
                </c:pt>
                <c:pt idx="18">
                  <c:v>0.7548458524638697</c:v>
                </c:pt>
                <c:pt idx="19">
                  <c:v>0.74151332392350366</c:v>
                </c:pt>
                <c:pt idx="20">
                  <c:v>0.73060080664463545</c:v>
                </c:pt>
                <c:pt idx="21">
                  <c:v>0.71779168037059493</c:v>
                </c:pt>
                <c:pt idx="22">
                  <c:v>0.71079387991829923</c:v>
                </c:pt>
                <c:pt idx="23">
                  <c:v>0.70343273764501879</c:v>
                </c:pt>
                <c:pt idx="24">
                  <c:v>0.69520144945303242</c:v>
                </c:pt>
                <c:pt idx="25">
                  <c:v>0.68609889361714405</c:v>
                </c:pt>
                <c:pt idx="26">
                  <c:v>0.67583247903194532</c:v>
                </c:pt>
                <c:pt idx="27">
                  <c:v>0.66446324432042014</c:v>
                </c:pt>
                <c:pt idx="28">
                  <c:v>0.65206180207921993</c:v>
                </c:pt>
                <c:pt idx="29">
                  <c:v>0.63966339210452738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A76A-42CC-B7CE-2436560BD656}"/>
            </c:ext>
          </c:extLst>
        </c:ser>
        <c:ser>
          <c:idx val="1"/>
          <c:order val="1"/>
          <c:tx>
            <c:strRef>
              <c:f>'ACIL Input-Out Interface'!$B$189</c:f>
              <c:strCache>
                <c:ptCount val="1"/>
                <c:pt idx="0">
                  <c:v>Demand (connections) Index</c:v>
                </c:pt>
              </c:strCache>
            </c:strRef>
          </c:tx>
          <c:spPr>
            <a:ln w="28575" cap="rnd">
              <a:solidFill>
                <a:schemeClr val="accent2"/>
              </a:solidFill>
              <a:round/>
            </a:ln>
            <a:effectLst/>
          </c:spPr>
          <c:marker>
            <c:symbol val="none"/>
          </c:marker>
          <c:cat>
            <c:numRef>
              <c:f>'ACIL Input-Out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 Interface'!$D$189:$CD$189</c:f>
              <c:numCache>
                <c:formatCode>0.000</c:formatCode>
                <c:ptCount val="79"/>
                <c:pt idx="0" formatCode="General">
                  <c:v>1</c:v>
                </c:pt>
                <c:pt idx="1">
                  <c:v>1.0042564942536742</c:v>
                </c:pt>
                <c:pt idx="2">
                  <c:v>1.0084364490211344</c:v>
                </c:pt>
                <c:pt idx="3">
                  <c:v>1.0128980361715845</c:v>
                </c:pt>
                <c:pt idx="4">
                  <c:v>1.017384283848987</c:v>
                </c:pt>
                <c:pt idx="5">
                  <c:v>1.0218550074148698</c:v>
                </c:pt>
                <c:pt idx="6">
                  <c:v>1.0263779743331003</c:v>
                </c:pt>
                <c:pt idx="7">
                  <c:v>1.0306724940360665</c:v>
                </c:pt>
                <c:pt idx="8">
                  <c:v>1.03511683788685</c:v>
                </c:pt>
                <c:pt idx="9">
                  <c:v>1.0301107318432725</c:v>
                </c:pt>
                <c:pt idx="10">
                  <c:v>1.0251310377552874</c:v>
                </c:pt>
                <c:pt idx="11">
                  <c:v>1.0201734792869936</c:v>
                </c:pt>
                <c:pt idx="12">
                  <c:v>1.0152047915513271</c:v>
                </c:pt>
                <c:pt idx="13">
                  <c:v>1.0100772176796449</c:v>
                </c:pt>
                <c:pt idx="14">
                  <c:v>1.0046561724160095</c:v>
                </c:pt>
                <c:pt idx="15">
                  <c:v>0.99855356116201377</c:v>
                </c:pt>
                <c:pt idx="16">
                  <c:v>0.99056957024716796</c:v>
                </c:pt>
                <c:pt idx="17">
                  <c:v>0.97954215785292675</c:v>
                </c:pt>
                <c:pt idx="18">
                  <c:v>0.96605983261674977</c:v>
                </c:pt>
                <c:pt idx="19">
                  <c:v>0.95089465305834875</c:v>
                </c:pt>
                <c:pt idx="20">
                  <c:v>0.93175634162759557</c:v>
                </c:pt>
                <c:pt idx="21">
                  <c:v>0.90981272846934735</c:v>
                </c:pt>
                <c:pt idx="22">
                  <c:v>0.8861111462717266</c:v>
                </c:pt>
                <c:pt idx="23">
                  <c:v>0.85990750805129501</c:v>
                </c:pt>
                <c:pt idx="24">
                  <c:v>0.8309228433343282</c:v>
                </c:pt>
                <c:pt idx="25">
                  <c:v>0.79842646897691605</c:v>
                </c:pt>
                <c:pt idx="26">
                  <c:v>0.76238344936306124</c:v>
                </c:pt>
                <c:pt idx="27">
                  <c:v>0.72311957557736972</c:v>
                </c:pt>
                <c:pt idx="28">
                  <c:v>0.68130022181631167</c:v>
                </c:pt>
                <c:pt idx="29">
                  <c:v>0.63944683395829782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5F65-47BF-8A23-7A474B98224C}"/>
            </c:ext>
          </c:extLst>
        </c:ser>
        <c:dLbls>
          <c:showLegendKey val="0"/>
          <c:showVal val="0"/>
          <c:showCatName val="0"/>
          <c:showSerName val="0"/>
          <c:showPercent val="0"/>
          <c:showBubbleSize val="0"/>
        </c:dLbls>
        <c:smooth val="0"/>
        <c:axId val="712602016"/>
        <c:axId val="712598080"/>
      </c:lineChart>
      <c:catAx>
        <c:axId val="7126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598080"/>
        <c:crosses val="autoZero"/>
        <c:auto val="1"/>
        <c:lblAlgn val="ctr"/>
        <c:lblOffset val="100"/>
        <c:noMultiLvlLbl val="0"/>
      </c:catAx>
      <c:valAx>
        <c:axId val="712598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602016"/>
        <c:crosses val="autoZero"/>
        <c:crossBetween val="between"/>
      </c:valAx>
      <c:spPr>
        <a:noFill/>
        <a:ln>
          <a:solidFill>
            <a:schemeClr val="bg1">
              <a:lumMod val="75000"/>
            </a:schemeClr>
          </a:solidFill>
        </a:ln>
        <a:effectLst/>
      </c:spPr>
    </c:plotArea>
    <c:legend>
      <c:legendPos val="b"/>
      <c:layout>
        <c:manualLayout>
          <c:xMode val="edge"/>
          <c:yMode val="edge"/>
          <c:x val="0.21116143472701993"/>
          <c:y val="0.64006868231055392"/>
          <c:w val="0.48803490297000635"/>
          <c:h val="4.7248389917945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Depreciation</a:t>
            </a:r>
            <a:r>
              <a:rPr lang="en-AU" baseline="0"/>
              <a:t> on </a:t>
            </a:r>
            <a:r>
              <a:rPr lang="en-AU"/>
              <a:t>RAB subject to Accelerated</a:t>
            </a:r>
            <a:r>
              <a:rPr lang="en-AU" baseline="0"/>
              <a:t> Depreciation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1426391667711897"/>
          <c:w val="0.7879593175853018"/>
          <c:h val="0.73683101738815948"/>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Graphs'!$C$4:$EJ$4</c:f>
              <c:numCache>
                <c:formatCode>_-"$"* #,##0_-;\-"$"* #,##0_-;_-"$"* "-"??_-;_-@_-</c:formatCode>
                <c:ptCount val="138"/>
                <c:pt idx="0">
                  <c:v>38804490.368928246</c:v>
                </c:pt>
                <c:pt idx="1">
                  <c:v>39953796.803435355</c:v>
                </c:pt>
                <c:pt idx="2">
                  <c:v>40962837.086895868</c:v>
                </c:pt>
                <c:pt idx="3">
                  <c:v>41589977.717069842</c:v>
                </c:pt>
                <c:pt idx="4">
                  <c:v>42123913.192842737</c:v>
                </c:pt>
                <c:pt idx="5">
                  <c:v>42680467.895358719</c:v>
                </c:pt>
                <c:pt idx="6">
                  <c:v>42680463.627311945</c:v>
                </c:pt>
                <c:pt idx="7">
                  <c:v>42680459.359265581</c:v>
                </c:pt>
                <c:pt idx="8">
                  <c:v>42680455.091219634</c:v>
                </c:pt>
                <c:pt idx="9">
                  <c:v>42680450.823174141</c:v>
                </c:pt>
                <c:pt idx="10">
                  <c:v>42680446.555129044</c:v>
                </c:pt>
                <c:pt idx="11">
                  <c:v>42680442.287084393</c:v>
                </c:pt>
                <c:pt idx="12">
                  <c:v>42680438.019040167</c:v>
                </c:pt>
                <c:pt idx="13">
                  <c:v>42680433.750996366</c:v>
                </c:pt>
                <c:pt idx="14">
                  <c:v>42680429.482952997</c:v>
                </c:pt>
                <c:pt idx="15">
                  <c:v>42680425.214910045</c:v>
                </c:pt>
                <c:pt idx="16">
                  <c:v>42680420.946867526</c:v>
                </c:pt>
                <c:pt idx="17">
                  <c:v>42680416.678825438</c:v>
                </c:pt>
                <c:pt idx="18">
                  <c:v>42680412.410783775</c:v>
                </c:pt>
                <c:pt idx="19">
                  <c:v>42680408.14274253</c:v>
                </c:pt>
                <c:pt idx="20">
                  <c:v>42680403.874701716</c:v>
                </c:pt>
                <c:pt idx="21">
                  <c:v>42680399.60666132</c:v>
                </c:pt>
                <c:pt idx="22">
                  <c:v>42680395.338621385</c:v>
                </c:pt>
                <c:pt idx="23">
                  <c:v>42680391.070581838</c:v>
                </c:pt>
                <c:pt idx="24">
                  <c:v>42680386.802542739</c:v>
                </c:pt>
                <c:pt idx="25">
                  <c:v>42680382.534504063</c:v>
                </c:pt>
                <c:pt idx="26">
                  <c:v>42680378.266465805</c:v>
                </c:pt>
                <c:pt idx="27">
                  <c:v>42680373.998427987</c:v>
                </c:pt>
                <c:pt idx="28">
                  <c:v>42680369.730390586</c:v>
                </c:pt>
                <c:pt idx="29">
                  <c:v>42680365.462353617</c:v>
                </c:pt>
                <c:pt idx="30">
                  <c:v>42680361.194317065</c:v>
                </c:pt>
                <c:pt idx="31">
                  <c:v>42680356.926280946</c:v>
                </c:pt>
                <c:pt idx="32">
                  <c:v>42680352.658245251</c:v>
                </c:pt>
                <c:pt idx="33">
                  <c:v>42680348.390209988</c:v>
                </c:pt>
                <c:pt idx="34">
                  <c:v>42680344.122175165</c:v>
                </c:pt>
                <c:pt idx="35">
                  <c:v>42680339.854140751</c:v>
                </c:pt>
                <c:pt idx="36">
                  <c:v>42680335.586106755</c:v>
                </c:pt>
                <c:pt idx="37">
                  <c:v>42680331.318073198</c:v>
                </c:pt>
                <c:pt idx="38">
                  <c:v>42680327.050040081</c:v>
                </c:pt>
                <c:pt idx="39">
                  <c:v>42680322.782007374</c:v>
                </c:pt>
                <c:pt idx="40">
                  <c:v>42680318.513975091</c:v>
                </c:pt>
                <c:pt idx="41">
                  <c:v>42680314.245943248</c:v>
                </c:pt>
                <c:pt idx="42">
                  <c:v>42680309.977911822</c:v>
                </c:pt>
                <c:pt idx="43">
                  <c:v>3875982.1999106966</c:v>
                </c:pt>
                <c:pt idx="44">
                  <c:v>3875981.8123124768</c:v>
                </c:pt>
                <c:pt idx="45">
                  <c:v>3875981.4247142961</c:v>
                </c:pt>
                <c:pt idx="46">
                  <c:v>3875981.0371161532</c:v>
                </c:pt>
                <c:pt idx="47">
                  <c:v>3875980.6495180503</c:v>
                </c:pt>
                <c:pt idx="48">
                  <c:v>3875980.2619199855</c:v>
                </c:pt>
                <c:pt idx="49">
                  <c:v>3875979.874321959</c:v>
                </c:pt>
                <c:pt idx="50">
                  <c:v>3875979.4867239725</c:v>
                </c:pt>
                <c:pt idx="51">
                  <c:v>3875979.0991260237</c:v>
                </c:pt>
                <c:pt idx="52">
                  <c:v>3875978.711528114</c:v>
                </c:pt>
                <c:pt idx="53">
                  <c:v>3875978.3239302426</c:v>
                </c:pt>
                <c:pt idx="54">
                  <c:v>3875977.9363324102</c:v>
                </c:pt>
                <c:pt idx="55">
                  <c:v>3875977.5487346165</c:v>
                </c:pt>
                <c:pt idx="56">
                  <c:v>3875977.1611368624</c:v>
                </c:pt>
                <c:pt idx="57">
                  <c:v>3875976.7735391464</c:v>
                </c:pt>
                <c:pt idx="58">
                  <c:v>3875976.3859414691</c:v>
                </c:pt>
                <c:pt idx="59">
                  <c:v>3875975.9983438305</c:v>
                </c:pt>
                <c:pt idx="60">
                  <c:v>3875975.6107462309</c:v>
                </c:pt>
                <c:pt idx="61">
                  <c:v>2726671.8040340692</c:v>
                </c:pt>
                <c:pt idx="62">
                  <c:v>1717633.3067745091</c:v>
                </c:pt>
                <c:pt idx="63">
                  <c:v>1090492.1714107569</c:v>
                </c:pt>
                <c:pt idx="64">
                  <c:v>556555.63121923583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F547-4EDF-8DEA-45A53BB09BC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3359559469112545"/>
          <c:w val="0.7879593175853018"/>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69120.039636254311</c:v>
                </c:pt>
                <c:pt idx="1">
                  <c:v>69119.550099652959</c:v>
                </c:pt>
                <c:pt idx="2">
                  <c:v>69118.531793047092</c:v>
                </c:pt>
                <c:pt idx="3">
                  <c:v>69116.285830200068</c:v>
                </c:pt>
                <c:pt idx="4">
                  <c:v>69113.702162025496</c:v>
                </c:pt>
                <c:pt idx="5">
                  <c:v>69111.131835961598</c:v>
                </c:pt>
                <c:pt idx="6">
                  <c:v>69106.863789179246</c:v>
                </c:pt>
                <c:pt idx="7">
                  <c:v>69102.595742815756</c:v>
                </c:pt>
                <c:pt idx="8">
                  <c:v>69098.327696877997</c:v>
                </c:pt>
                <c:pt idx="9">
                  <c:v>69094.059651374118</c:v>
                </c:pt>
                <c:pt idx="10">
                  <c:v>69089.791606289102</c:v>
                </c:pt>
                <c:pt idx="11">
                  <c:v>69085.523561637732</c:v>
                </c:pt>
                <c:pt idx="12">
                  <c:v>69081.255517412326</c:v>
                </c:pt>
                <c:pt idx="13">
                  <c:v>69076.987473606016</c:v>
                </c:pt>
                <c:pt idx="14">
                  <c:v>69072.719430233119</c:v>
                </c:pt>
                <c:pt idx="15">
                  <c:v>69068.451387286303</c:v>
                </c:pt>
                <c:pt idx="16">
                  <c:v>69064.183344773133</c:v>
                </c:pt>
                <c:pt idx="17">
                  <c:v>69059.915302678943</c:v>
                </c:pt>
                <c:pt idx="18">
                  <c:v>69055.647261010949</c:v>
                </c:pt>
                <c:pt idx="19">
                  <c:v>69051.379219769151</c:v>
                </c:pt>
                <c:pt idx="20">
                  <c:v>69047.111178960884</c:v>
                </c:pt>
                <c:pt idx="21">
                  <c:v>69042.843138571247</c:v>
                </c:pt>
                <c:pt idx="22">
                  <c:v>69038.575098622823</c:v>
                </c:pt>
                <c:pt idx="23">
                  <c:v>69034.307059085695</c:v>
                </c:pt>
                <c:pt idx="24">
                  <c:v>69030.039019982331</c:v>
                </c:pt>
                <c:pt idx="25">
                  <c:v>69025.770981305046</c:v>
                </c:pt>
                <c:pt idx="26">
                  <c:v>69021.502943054074</c:v>
                </c:pt>
                <c:pt idx="27">
                  <c:v>69017.234905229066</c:v>
                </c:pt>
                <c:pt idx="28">
                  <c:v>69012.966867822804</c:v>
                </c:pt>
                <c:pt idx="29">
                  <c:v>69008.69883085764</c:v>
                </c:pt>
                <c:pt idx="30">
                  <c:v>69004.430794303888</c:v>
                </c:pt>
                <c:pt idx="31">
                  <c:v>69000.162758191</c:v>
                </c:pt>
                <c:pt idx="32">
                  <c:v>68995.894722496974</c:v>
                </c:pt>
                <c:pt idx="33">
                  <c:v>68991.626687236479</c:v>
                </c:pt>
                <c:pt idx="34">
                  <c:v>68987.35865240253</c:v>
                </c:pt>
                <c:pt idx="35">
                  <c:v>68983.090617994545</c:v>
                </c:pt>
                <c:pt idx="36">
                  <c:v>68978.822583997971</c:v>
                </c:pt>
                <c:pt idx="37">
                  <c:v>68974.554550442612</c:v>
                </c:pt>
                <c:pt idx="38">
                  <c:v>68970.286517320434</c:v>
                </c:pt>
                <c:pt idx="39">
                  <c:v>68966.018484617234</c:v>
                </c:pt>
                <c:pt idx="40">
                  <c:v>68961.750452332897</c:v>
                </c:pt>
                <c:pt idx="41">
                  <c:v>68957.482420489076</c:v>
                </c:pt>
                <c:pt idx="42">
                  <c:v>68953.214389064582</c:v>
                </c:pt>
                <c:pt idx="43">
                  <c:v>-38735374.563612074</c:v>
                </c:pt>
                <c:pt idx="44">
                  <c:v>35766708.710961252</c:v>
                </c:pt>
                <c:pt idx="45">
                  <c:v>-5.0095164714148268</c:v>
                </c:pt>
                <c:pt idx="46">
                  <c:v>-5.3971146137919277</c:v>
                </c:pt>
                <c:pt idx="47">
                  <c:v>-5.7847127172863111</c:v>
                </c:pt>
                <c:pt idx="48">
                  <c:v>-6.172310781897977</c:v>
                </c:pt>
                <c:pt idx="49">
                  <c:v>-6.5599088078597561</c:v>
                </c:pt>
                <c:pt idx="50">
                  <c:v>-6.9475067950552329</c:v>
                </c:pt>
                <c:pt idx="51">
                  <c:v>-7.335104743600823</c:v>
                </c:pt>
                <c:pt idx="52">
                  <c:v>-7.7227026536129415</c:v>
                </c:pt>
                <c:pt idx="53">
                  <c:v>-8.1103005248587579</c:v>
                </c:pt>
                <c:pt idx="54">
                  <c:v>-8.4978983571054414</c:v>
                </c:pt>
                <c:pt idx="55">
                  <c:v>-8.8854961503529921</c:v>
                </c:pt>
                <c:pt idx="56">
                  <c:v>-9.2730939051834866</c:v>
                </c:pt>
                <c:pt idx="57">
                  <c:v>-9.6606916210148484</c:v>
                </c:pt>
                <c:pt idx="58">
                  <c:v>-10.048289298196323</c:v>
                </c:pt>
                <c:pt idx="59">
                  <c:v>-10.435886936844327</c:v>
                </c:pt>
                <c:pt idx="60">
                  <c:v>-10.823484536609612</c:v>
                </c:pt>
                <c:pt idx="61">
                  <c:v>-7.7061529861530289</c:v>
                </c:pt>
                <c:pt idx="62">
                  <c:v>-4.9016454283846542</c:v>
                </c:pt>
                <c:pt idx="63">
                  <c:v>-3.1608723618555814</c:v>
                </c:pt>
                <c:pt idx="64">
                  <c:v>-1.6416228113230318</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008-449C-8949-45AFAFC4197C}"/>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Total Reshaped Depreciation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Graphs'!$C$6:$EJ$6</c:f>
              <c:numCache>
                <c:formatCode>_-"$"* #,##0_-;\-"$"* #,##0_-;_-"$"* "-"??_-;_-@_-</c:formatCode>
                <c:ptCount val="138"/>
                <c:pt idx="0">
                  <c:v>38804490.368928246</c:v>
                </c:pt>
                <c:pt idx="1">
                  <c:v>39953796.803435355</c:v>
                </c:pt>
                <c:pt idx="2">
                  <c:v>40962837.086895868</c:v>
                </c:pt>
                <c:pt idx="3">
                  <c:v>41589977.717069842</c:v>
                </c:pt>
                <c:pt idx="4">
                  <c:v>42123913.192842737</c:v>
                </c:pt>
                <c:pt idx="5">
                  <c:v>42680467.895358719</c:v>
                </c:pt>
                <c:pt idx="6">
                  <c:v>43050406.285121568</c:v>
                </c:pt>
                <c:pt idx="7">
                  <c:v>43424438.362225257</c:v>
                </c:pt>
                <c:pt idx="8">
                  <c:v>43786208.594102032</c:v>
                </c:pt>
                <c:pt idx="9">
                  <c:v>44162461.557448827</c:v>
                </c:pt>
                <c:pt idx="10">
                  <c:v>44257177.525254749</c:v>
                </c:pt>
                <c:pt idx="11">
                  <c:v>44350750.550892688</c:v>
                </c:pt>
                <c:pt idx="12">
                  <c:v>44443884.274894059</c:v>
                </c:pt>
                <c:pt idx="13">
                  <c:v>44536585.252002627</c:v>
                </c:pt>
                <c:pt idx="14">
                  <c:v>44628966.527574681</c:v>
                </c:pt>
                <c:pt idx="15">
                  <c:v>44720866.215606019</c:v>
                </c:pt>
                <c:pt idx="16">
                  <c:v>44812280.237358153</c:v>
                </c:pt>
                <c:pt idx="17">
                  <c:v>44903135.613551296</c:v>
                </c:pt>
                <c:pt idx="18">
                  <c:v>44993213.779586911</c:v>
                </c:pt>
                <c:pt idx="19">
                  <c:v>45082209.794914648</c:v>
                </c:pt>
                <c:pt idx="20">
                  <c:v>45169991.532481141</c:v>
                </c:pt>
                <c:pt idx="21">
                  <c:v>45256495.129197083</c:v>
                </c:pt>
                <c:pt idx="22">
                  <c:v>45341263.989250883</c:v>
                </c:pt>
                <c:pt idx="23">
                  <c:v>45424180.60020224</c:v>
                </c:pt>
                <c:pt idx="24">
                  <c:v>45505194.931021824</c:v>
                </c:pt>
                <c:pt idx="25">
                  <c:v>45584071.519728281</c:v>
                </c:pt>
                <c:pt idx="26">
                  <c:v>45660588.446876757</c:v>
                </c:pt>
                <c:pt idx="27">
                  <c:v>45734436.62301033</c:v>
                </c:pt>
                <c:pt idx="28">
                  <c:v>45805354.417624496</c:v>
                </c:pt>
                <c:pt idx="29">
                  <c:v>45873131.780108117</c:v>
                </c:pt>
                <c:pt idx="30">
                  <c:v>45937631.46895884</c:v>
                </c:pt>
                <c:pt idx="31">
                  <c:v>45999037.512583673</c:v>
                </c:pt>
                <c:pt idx="32">
                  <c:v>46057473.524263993</c:v>
                </c:pt>
                <c:pt idx="33">
                  <c:v>46113143.988084935</c:v>
                </c:pt>
                <c:pt idx="34">
                  <c:v>46166248.210184254</c:v>
                </c:pt>
                <c:pt idx="35">
                  <c:v>46216969.297021553</c:v>
                </c:pt>
                <c:pt idx="36">
                  <c:v>46265479.709509842</c:v>
                </c:pt>
                <c:pt idx="37">
                  <c:v>46311937.464779213</c:v>
                </c:pt>
                <c:pt idx="38">
                  <c:v>46356490.87069428</c:v>
                </c:pt>
                <c:pt idx="39">
                  <c:v>46399276.141896889</c:v>
                </c:pt>
                <c:pt idx="40">
                  <c:v>46440421.210382022</c:v>
                </c:pt>
                <c:pt idx="41">
                  <c:v>46480042.726281509</c:v>
                </c:pt>
                <c:pt idx="42">
                  <c:v>46518249.763028659</c:v>
                </c:pt>
                <c:pt idx="43">
                  <c:v>7750820.6493346598</c:v>
                </c:pt>
                <c:pt idx="44">
                  <c:v>7786500.7229665201</c:v>
                </c:pt>
                <c:pt idx="45">
                  <c:v>7821049.9706982654</c:v>
                </c:pt>
                <c:pt idx="46">
                  <c:v>7854548.6434360333</c:v>
                </c:pt>
                <c:pt idx="47">
                  <c:v>7887072.2325958479</c:v>
                </c:pt>
                <c:pt idx="48">
                  <c:v>7918690.2776492592</c:v>
                </c:pt>
                <c:pt idx="49">
                  <c:v>7949468.0175521374</c:v>
                </c:pt>
                <c:pt idx="50">
                  <c:v>7979464.993286822</c:v>
                </c:pt>
                <c:pt idx="51">
                  <c:v>8008734.9749976667</c:v>
                </c:pt>
                <c:pt idx="52">
                  <c:v>8037329.2341833543</c:v>
                </c:pt>
                <c:pt idx="53">
                  <c:v>8065297.0629616957</c:v>
                </c:pt>
                <c:pt idx="54">
                  <c:v>8093829.0606520232</c:v>
                </c:pt>
                <c:pt idx="55">
                  <c:v>8122305.5640420606</c:v>
                </c:pt>
                <c:pt idx="56">
                  <c:v>8150726.6478946786</c:v>
                </c:pt>
                <c:pt idx="57">
                  <c:v>8179092.7920161961</c:v>
                </c:pt>
                <c:pt idx="58">
                  <c:v>8207404.0683966363</c:v>
                </c:pt>
                <c:pt idx="59">
                  <c:v>8235660.7513747048</c:v>
                </c:pt>
                <c:pt idx="60">
                  <c:v>8263863.5193346795</c:v>
                </c:pt>
                <c:pt idx="61">
                  <c:v>7142709.6281543132</c:v>
                </c:pt>
                <c:pt idx="62">
                  <c:v>6161767.9712465825</c:v>
                </c:pt>
                <c:pt idx="63">
                  <c:v>5562671.5759108067</c:v>
                </c:pt>
                <c:pt idx="64">
                  <c:v>5056727.9359250274</c:v>
                </c:pt>
                <c:pt idx="65">
                  <c:v>4528113.8269970426</c:v>
                </c:pt>
                <c:pt idx="66">
                  <c:v>4186061.5704537528</c:v>
                </c:pt>
                <c:pt idx="67">
                  <c:v>3839864.6597959194</c:v>
                </c:pt>
                <c:pt idx="68">
                  <c:v>3505879.085133818</c:v>
                </c:pt>
                <c:pt idx="69">
                  <c:v>3157360.6236710143</c:v>
                </c:pt>
                <c:pt idx="70">
                  <c:v>3090329.3545493158</c:v>
                </c:pt>
                <c:pt idx="71">
                  <c:v>3024391.5747661991</c:v>
                </c:pt>
                <c:pt idx="72">
                  <c:v>2958844.1951173344</c:v>
                </c:pt>
                <c:pt idx="73">
                  <c:v>2893680.4999491945</c:v>
                </c:pt>
                <c:pt idx="74">
                  <c:v>2828788.1959891561</c:v>
                </c:pt>
                <c:pt idx="75">
                  <c:v>2764329.208084397</c:v>
                </c:pt>
                <c:pt idx="76">
                  <c:v>2700307.8563308702</c:v>
                </c:pt>
                <c:pt idx="77">
                  <c:v>2636797.3601589897</c:v>
                </c:pt>
                <c:pt idx="78">
                  <c:v>2574016.7258258155</c:v>
                </c:pt>
                <c:pt idx="79">
                  <c:v>2485016.4424568284</c:v>
                </c:pt>
                <c:pt idx="80">
                  <c:v>2397230.4368495196</c:v>
                </c:pt>
                <c:pt idx="81">
                  <c:v>2310722.5720931822</c:v>
                </c:pt>
                <c:pt idx="82">
                  <c:v>2225949.4439994525</c:v>
                </c:pt>
                <c:pt idx="83">
                  <c:v>2143028.5650085486</c:v>
                </c:pt>
                <c:pt idx="84">
                  <c:v>2062009.9661498666</c:v>
                </c:pt>
                <c:pt idx="85">
                  <c:v>1983129.1094047313</c:v>
                </c:pt>
                <c:pt idx="86">
                  <c:v>1906607.9142179976</c:v>
                </c:pt>
                <c:pt idx="87">
                  <c:v>1832755.4700466092</c:v>
                </c:pt>
                <c:pt idx="88">
                  <c:v>1761833.4073950376</c:v>
                </c:pt>
                <c:pt idx="89">
                  <c:v>1694051.7768744507</c:v>
                </c:pt>
                <c:pt idx="90">
                  <c:v>1629547.8199871716</c:v>
                </c:pt>
                <c:pt idx="91">
                  <c:v>1568137.5083262229</c:v>
                </c:pt>
                <c:pt idx="92">
                  <c:v>1509697.2286102076</c:v>
                </c:pt>
                <c:pt idx="93">
                  <c:v>1454022.4967539993</c:v>
                </c:pt>
                <c:pt idx="94">
                  <c:v>1400914.0066198574</c:v>
                </c:pt>
                <c:pt idx="95">
                  <c:v>1350188.6517481429</c:v>
                </c:pt>
                <c:pt idx="96">
                  <c:v>1301673.9712258598</c:v>
                </c:pt>
                <c:pt idx="97">
                  <c:v>1255211.9479229334</c:v>
                </c:pt>
                <c:pt idx="98">
                  <c:v>1210654.2739747541</c:v>
                </c:pt>
                <c:pt idx="99">
                  <c:v>1167864.7347394377</c:v>
                </c:pt>
                <c:pt idx="100">
                  <c:v>1126715.3982220162</c:v>
                </c:pt>
                <c:pt idx="101">
                  <c:v>1087089.6142906856</c:v>
                </c:pt>
                <c:pt idx="102">
                  <c:v>1048878.3095121109</c:v>
                </c:pt>
                <c:pt idx="103">
                  <c:v>1011979.645204986</c:v>
                </c:pt>
                <c:pt idx="104">
                  <c:v>976299.18397490494</c:v>
                </c:pt>
                <c:pt idx="105">
                  <c:v>941749.54864497972</c:v>
                </c:pt>
                <c:pt idx="106">
                  <c:v>908250.48830906837</c:v>
                </c:pt>
                <c:pt idx="107">
                  <c:v>875726.51155115175</c:v>
                </c:pt>
                <c:pt idx="108">
                  <c:v>844108.07889967551</c:v>
                </c:pt>
                <c:pt idx="109">
                  <c:v>813329.95139877056</c:v>
                </c:pt>
                <c:pt idx="110">
                  <c:v>783332.58806609968</c:v>
                </c:pt>
                <c:pt idx="111">
                  <c:v>754062.21875730646</c:v>
                </c:pt>
                <c:pt idx="112">
                  <c:v>725467.57197370962</c:v>
                </c:pt>
                <c:pt idx="113">
                  <c:v>697499.35559749557</c:v>
                </c:pt>
                <c:pt idx="114">
                  <c:v>668966.9703093362</c:v>
                </c:pt>
                <c:pt idx="115">
                  <c:v>640490.07932150504</c:v>
                </c:pt>
                <c:pt idx="116">
                  <c:v>612068.60787113267</c:v>
                </c:pt>
                <c:pt idx="117">
                  <c:v>583702.07615189929</c:v>
                </c:pt>
                <c:pt idx="118">
                  <c:v>555390.41217378178</c:v>
                </c:pt>
                <c:pt idx="119">
                  <c:v>527133.34159807407</c:v>
                </c:pt>
                <c:pt idx="120">
                  <c:v>498930.18604050018</c:v>
                </c:pt>
                <c:pt idx="121">
                  <c:v>470780.27050870494</c:v>
                </c:pt>
                <c:pt idx="122">
                  <c:v>442683.43015687552</c:v>
                </c:pt>
                <c:pt idx="123">
                  <c:v>414638.69012889953</c:v>
                </c:pt>
                <c:pt idx="124">
                  <c:v>386645.78992315772</c:v>
                </c:pt>
                <c:pt idx="125">
                  <c:v>358704.26763190661</c:v>
                </c:pt>
                <c:pt idx="126">
                  <c:v>330813.86636557389</c:v>
                </c:pt>
                <c:pt idx="127">
                  <c:v>302974.43187335099</c:v>
                </c:pt>
                <c:pt idx="128">
                  <c:v>275185.50661273516</c:v>
                </c:pt>
                <c:pt idx="129">
                  <c:v>247446.73668325235</c:v>
                </c:pt>
                <c:pt idx="130">
                  <c:v>219757.76995393075</c:v>
                </c:pt>
                <c:pt idx="131">
                  <c:v>192118.25605445349</c:v>
                </c:pt>
                <c:pt idx="132">
                  <c:v>164527.64365772309</c:v>
                </c:pt>
                <c:pt idx="133">
                  <c:v>136986.09367349013</c:v>
                </c:pt>
                <c:pt idx="134">
                  <c:v>109492.85401811173</c:v>
                </c:pt>
                <c:pt idx="135">
                  <c:v>82047.885848575752</c:v>
                </c:pt>
                <c:pt idx="136">
                  <c:v>54650.94780745302</c:v>
                </c:pt>
                <c:pt idx="137">
                  <c:v>27301.799744101441</c:v>
                </c:pt>
              </c:numCache>
            </c:numRef>
          </c:val>
          <c:smooth val="0"/>
          <c:extLst>
            <c:ext xmlns:c16="http://schemas.microsoft.com/office/drawing/2014/chart" uri="{C3380CC4-5D6E-409C-BE32-E72D297353CC}">
              <c16:uniqueId val="{00000000-1068-4D34-B8AB-F5A8EC8146F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RAB</a:t>
            </a:r>
            <a:r>
              <a:rPr lang="en-AU" baseline="0"/>
              <a:t> Breakdown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08743048188442"/>
          <c:y val="7.3226862543242177E-2"/>
          <c:w val="0.84618361631443828"/>
          <c:h val="0.69574397876959693"/>
        </c:manualLayout>
      </c:layout>
      <c:barChart>
        <c:barDir val="col"/>
        <c:grouping val="stacked"/>
        <c:varyColors val="0"/>
        <c:ser>
          <c:idx val="1"/>
          <c:order val="0"/>
          <c:tx>
            <c:strRef>
              <c:f>'RAB Graphs'!$B$26</c:f>
              <c:strCache>
                <c:ptCount val="1"/>
                <c:pt idx="0">
                  <c:v>Post-June 2028 (Long Life Assets)</c:v>
                </c:pt>
              </c:strCache>
            </c:strRef>
          </c:tx>
          <c:spPr>
            <a:solidFill>
              <a:schemeClr val="accent2"/>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Graphs'!$D$26:$CC$26</c:f>
              <c:numCache>
                <c:formatCode>_-* #,##0_-;\-* #,##0_-;_-* "-"??_-;_-@_-</c:formatCode>
                <c:ptCount val="78"/>
                <c:pt idx="0">
                  <c:v>0</c:v>
                </c:pt>
                <c:pt idx="1">
                  <c:v>0</c:v>
                </c:pt>
                <c:pt idx="2">
                  <c:v>0</c:v>
                </c:pt>
                <c:pt idx="3">
                  <c:v>0</c:v>
                </c:pt>
                <c:pt idx="4">
                  <c:v>0</c:v>
                </c:pt>
                <c:pt idx="5">
                  <c:v>0</c:v>
                </c:pt>
                <c:pt idx="6">
                  <c:v>22196559.468577366</c:v>
                </c:pt>
                <c:pt idx="7">
                  <c:v>44268797.519771151</c:v>
                </c:pt>
                <c:pt idx="8">
                  <c:v>65231288.512174532</c:v>
                </c:pt>
                <c:pt idx="9">
                  <c:v>86700968.892829284</c:v>
                </c:pt>
                <c:pt idx="10">
                  <c:v>90902172.309615791</c:v>
                </c:pt>
                <c:pt idx="11">
                  <c:v>94940078.960445732</c:v>
                </c:pt>
                <c:pt idx="12">
                  <c:v>98858050.219373137</c:v>
                </c:pt>
                <c:pt idx="13">
                  <c:v>102656918.67266157</c:v>
                </c:pt>
                <c:pt idx="14">
                  <c:v>106343899.7885803</c:v>
                </c:pt>
                <c:pt idx="15">
                  <c:v>109909600.10841632</c:v>
                </c:pt>
                <c:pt idx="16">
                  <c:v>113354256.49539931</c:v>
                </c:pt>
                <c:pt idx="17">
                  <c:v>116673975.85902263</c:v>
                </c:pt>
                <c:pt idx="18">
                  <c:v>119856202.96893331</c:v>
                </c:pt>
                <c:pt idx="19">
                  <c:v>122883418.60226943</c:v>
                </c:pt>
                <c:pt idx="20">
                  <c:v>125748777.28653583</c:v>
                </c:pt>
                <c:pt idx="21">
                  <c:v>128449661.51413664</c:v>
                </c:pt>
                <c:pt idx="22">
                  <c:v>130959953.67722464</c:v>
                </c:pt>
                <c:pt idx="23">
                  <c:v>133274337.76604941</c:v>
                </c:pt>
                <c:pt idx="24">
                  <c:v>135391664.16794994</c:v>
                </c:pt>
                <c:pt idx="25">
                  <c:v>137299707.44417897</c:v>
                </c:pt>
                <c:pt idx="26">
                  <c:v>138987290.17015877</c:v>
                </c:pt>
                <c:pt idx="27">
                  <c:v>140438226.64003113</c:v>
                </c:pt>
                <c:pt idx="28">
                  <c:v>141639487.77454308</c:v>
                </c:pt>
                <c:pt idx="29">
                  <c:v>142581400.91854435</c:v>
                </c:pt>
                <c:pt idx="30">
                  <c:v>143258872.01402658</c:v>
                </c:pt>
                <c:pt idx="31">
                  <c:v>143686220.4390417</c:v>
                </c:pt>
                <c:pt idx="32">
                  <c:v>143873956.6356999</c:v>
                </c:pt>
                <c:pt idx="33">
                  <c:v>143837319.68105367</c:v>
                </c:pt>
                <c:pt idx="34">
                  <c:v>143591033.49122724</c:v>
                </c:pt>
                <c:pt idx="35">
                  <c:v>143148650.69552103</c:v>
                </c:pt>
                <c:pt idx="36">
                  <c:v>142522902.08397719</c:v>
                </c:pt>
                <c:pt idx="37">
                  <c:v>141725479.35874969</c:v>
                </c:pt>
                <c:pt idx="38">
                  <c:v>140767333.64893445</c:v>
                </c:pt>
                <c:pt idx="39">
                  <c:v>139658542.18239924</c:v>
                </c:pt>
                <c:pt idx="40">
                  <c:v>138408549.01355502</c:v>
                </c:pt>
                <c:pt idx="41">
                  <c:v>137025993.35302794</c:v>
                </c:pt>
                <c:pt idx="42">
                  <c:v>135518943.15940413</c:v>
                </c:pt>
                <c:pt idx="43">
                  <c:v>133894923.23271479</c:v>
                </c:pt>
                <c:pt idx="44">
                  <c:v>132160912.45709568</c:v>
                </c:pt>
                <c:pt idx="45">
                  <c:v>130323371.66623715</c:v>
                </c:pt>
                <c:pt idx="46">
                  <c:v>128388246.74040785</c:v>
                </c:pt>
                <c:pt idx="47">
                  <c:v>126361117.73956297</c:v>
                </c:pt>
                <c:pt idx="48">
                  <c:v>124247132.11557375</c:v>
                </c:pt>
                <c:pt idx="49">
                  <c:v>122051109.74989878</c:v>
                </c:pt>
                <c:pt idx="50">
                  <c:v>119777463.40662885</c:v>
                </c:pt>
                <c:pt idx="51">
                  <c:v>117430200.0585936</c:v>
                </c:pt>
                <c:pt idx="52">
                  <c:v>115013122.98973776</c:v>
                </c:pt>
                <c:pt idx="53">
                  <c:v>112529865.44965537</c:v>
                </c:pt>
                <c:pt idx="54">
                  <c:v>110052489.82791348</c:v>
                </c:pt>
                <c:pt idx="55">
                  <c:v>107543252.16286373</c:v>
                </c:pt>
                <c:pt idx="56">
                  <c:v>105002212.43457864</c:v>
                </c:pt>
                <c:pt idx="57">
                  <c:v>102429454.85097483</c:v>
                </c:pt>
                <c:pt idx="58">
                  <c:v>99825038.671184838</c:v>
                </c:pt>
                <c:pt idx="59">
                  <c:v>97189035.22327213</c:v>
                </c:pt>
                <c:pt idx="60">
                  <c:v>94521539.803695679</c:v>
                </c:pt>
                <c:pt idx="61">
                  <c:v>91822646.827014938</c:v>
                </c:pt>
                <c:pt idx="62">
                  <c:v>89092419.424004465</c:v>
                </c:pt>
                <c:pt idx="63">
                  <c:v>86330969.161210954</c:v>
                </c:pt>
                <c:pt idx="64">
                  <c:v>83538363.769055411</c:v>
                </c:pt>
                <c:pt idx="65">
                  <c:v>80714682.801824689</c:v>
                </c:pt>
                <c:pt idx="66">
                  <c:v>77859993.05080761</c:v>
                </c:pt>
                <c:pt idx="67">
                  <c:v>75344297.54988724</c:v>
                </c:pt>
                <c:pt idx="68">
                  <c:v>73171768.405728266</c:v>
                </c:pt>
                <c:pt idx="69">
                  <c:v>71330215.516363412</c:v>
                </c:pt>
                <c:pt idx="70">
                  <c:v>69834192.896451697</c:v>
                </c:pt>
                <c:pt idx="71">
                  <c:v>68402234.375871018</c:v>
                </c:pt>
                <c:pt idx="72">
                  <c:v>67033279.54490865</c:v>
                </c:pt>
                <c:pt idx="73">
                  <c:v>65726928.348845296</c:v>
                </c:pt>
                <c:pt idx="74">
                  <c:v>64482842.228218801</c:v>
                </c:pt>
                <c:pt idx="75">
                  <c:v>63300752.122401804</c:v>
                </c:pt>
                <c:pt idx="76">
                  <c:v>62180239.196784772</c:v>
                </c:pt>
                <c:pt idx="77">
                  <c:v>61120880.224254996</c:v>
                </c:pt>
              </c:numCache>
            </c:numRef>
          </c:val>
          <c:extLst>
            <c:ext xmlns:c16="http://schemas.microsoft.com/office/drawing/2014/chart" uri="{C3380CC4-5D6E-409C-BE32-E72D297353CC}">
              <c16:uniqueId val="{00000001-759C-48FE-9D7D-C376B53957B2}"/>
            </c:ext>
          </c:extLst>
        </c:ser>
        <c:ser>
          <c:idx val="2"/>
          <c:order val="1"/>
          <c:tx>
            <c:strRef>
              <c:f>'RAB Graphs'!$B$27</c:f>
              <c:strCache>
                <c:ptCount val="1"/>
                <c:pt idx="0">
                  <c:v>Investment pre-June 2028 (Long Life Assets)</c:v>
                </c:pt>
              </c:strCache>
            </c:strRef>
          </c:tx>
          <c:spPr>
            <a:solidFill>
              <a:schemeClr val="accent3"/>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Graphs'!$D$27:$CC$27</c:f>
              <c:numCache>
                <c:formatCode>_-* #,##0_-;\-* #,##0_-;_-* "-"??_-;_-@_-</c:formatCode>
                <c:ptCount val="78"/>
                <c:pt idx="0">
                  <c:v>1668589581.1559682</c:v>
                </c:pt>
                <c:pt idx="1">
                  <c:v>1698743506.2296627</c:v>
                </c:pt>
                <c:pt idx="2">
                  <c:v>1719332187.5322545</c:v>
                </c:pt>
                <c:pt idx="3">
                  <c:v>1715997923.0135677</c:v>
                </c:pt>
                <c:pt idx="4">
                  <c:v>1706444228.862962</c:v>
                </c:pt>
                <c:pt idx="5">
                  <c:v>1697713752.040642</c:v>
                </c:pt>
                <c:pt idx="6">
                  <c:v>1655033284.1452832</c:v>
                </c:pt>
                <c:pt idx="7">
                  <c:v>1612352820.5179713</c:v>
                </c:pt>
                <c:pt idx="8">
                  <c:v>1569672361.1587057</c:v>
                </c:pt>
                <c:pt idx="9">
                  <c:v>1526991906.067486</c:v>
                </c:pt>
                <c:pt idx="10">
                  <c:v>1484311455.2443118</c:v>
                </c:pt>
                <c:pt idx="11">
                  <c:v>1441631008.6891828</c:v>
                </c:pt>
                <c:pt idx="12">
                  <c:v>1398950566.4020984</c:v>
                </c:pt>
                <c:pt idx="13">
                  <c:v>1356270128.3830583</c:v>
                </c:pt>
                <c:pt idx="14">
                  <c:v>1313589694.632062</c:v>
                </c:pt>
                <c:pt idx="15">
                  <c:v>1270909265.1491089</c:v>
                </c:pt>
                <c:pt idx="16">
                  <c:v>1228228839.9341989</c:v>
                </c:pt>
                <c:pt idx="17">
                  <c:v>1185548418.9873314</c:v>
                </c:pt>
                <c:pt idx="18">
                  <c:v>1142868002.308506</c:v>
                </c:pt>
                <c:pt idx="19">
                  <c:v>1100187589.8977222</c:v>
                </c:pt>
                <c:pt idx="20">
                  <c:v>1057507181.7549797</c:v>
                </c:pt>
                <c:pt idx="21">
                  <c:v>1014826777.880278</c:v>
                </c:pt>
                <c:pt idx="22">
                  <c:v>972146378.27361667</c:v>
                </c:pt>
                <c:pt idx="23">
                  <c:v>929465982.93499529</c:v>
                </c:pt>
                <c:pt idx="24">
                  <c:v>886785591.8644135</c:v>
                </c:pt>
                <c:pt idx="25">
                  <c:v>844105205.06187081</c:v>
                </c:pt>
                <c:pt idx="26">
                  <c:v>801424822.52736676</c:v>
                </c:pt>
                <c:pt idx="27">
                  <c:v>758744444.26090097</c:v>
                </c:pt>
                <c:pt idx="28">
                  <c:v>716064070.26247299</c:v>
                </c:pt>
                <c:pt idx="29">
                  <c:v>673383700.53208244</c:v>
                </c:pt>
                <c:pt idx="30">
                  <c:v>630703335.06972885</c:v>
                </c:pt>
                <c:pt idx="31">
                  <c:v>588022973.87541175</c:v>
                </c:pt>
                <c:pt idx="32">
                  <c:v>545342616.94913077</c:v>
                </c:pt>
                <c:pt idx="33">
                  <c:v>502662264.29088551</c:v>
                </c:pt>
                <c:pt idx="34">
                  <c:v>459981915.90067554</c:v>
                </c:pt>
                <c:pt idx="35">
                  <c:v>417301571.77850038</c:v>
                </c:pt>
                <c:pt idx="36">
                  <c:v>374621231.92435962</c:v>
                </c:pt>
                <c:pt idx="37">
                  <c:v>331940896.33825284</c:v>
                </c:pt>
                <c:pt idx="38">
                  <c:v>289260565.02017963</c:v>
                </c:pt>
                <c:pt idx="39">
                  <c:v>246580237.97013956</c:v>
                </c:pt>
                <c:pt idx="40">
                  <c:v>203899915.1881322</c:v>
                </c:pt>
                <c:pt idx="41">
                  <c:v>161219596.67415711</c:v>
                </c:pt>
                <c:pt idx="42">
                  <c:v>118539282.42821386</c:v>
                </c:pt>
                <c:pt idx="43">
                  <c:v>75858972.450302035</c:v>
                </c:pt>
                <c:pt idx="44">
                  <c:v>71982990.250391334</c:v>
                </c:pt>
                <c:pt idx="45">
                  <c:v>68107008.438078851</c:v>
                </c:pt>
                <c:pt idx="46">
                  <c:v>64231027.013364553</c:v>
                </c:pt>
                <c:pt idx="47">
                  <c:v>60355045.976248398</c:v>
                </c:pt>
                <c:pt idx="48">
                  <c:v>56479065.326730348</c:v>
                </c:pt>
                <c:pt idx="49">
                  <c:v>52603085.064810365</c:v>
                </c:pt>
                <c:pt idx="50">
                  <c:v>48727105.190488406</c:v>
                </c:pt>
                <c:pt idx="51">
                  <c:v>44851125.703764431</c:v>
                </c:pt>
                <c:pt idx="52">
                  <c:v>40975146.604638405</c:v>
                </c:pt>
                <c:pt idx="53">
                  <c:v>37099167.89311029</c:v>
                </c:pt>
                <c:pt idx="54">
                  <c:v>33223189.569180049</c:v>
                </c:pt>
                <c:pt idx="55">
                  <c:v>29347211.632847637</c:v>
                </c:pt>
                <c:pt idx="56">
                  <c:v>25471234.08411302</c:v>
                </c:pt>
                <c:pt idx="57">
                  <c:v>21595256.922976159</c:v>
                </c:pt>
                <c:pt idx="58">
                  <c:v>17719280.14943701</c:v>
                </c:pt>
                <c:pt idx="59">
                  <c:v>13843303.763495542</c:v>
                </c:pt>
                <c:pt idx="60">
                  <c:v>9967327.7651517112</c:v>
                </c:pt>
                <c:pt idx="61">
                  <c:v>6091352.1544054803</c:v>
                </c:pt>
                <c:pt idx="62">
                  <c:v>3364680.3503714111</c:v>
                </c:pt>
                <c:pt idx="63">
                  <c:v>1647047.0435969019</c:v>
                </c:pt>
                <c:pt idx="64">
                  <c:v>556554.87218614505</c:v>
                </c:pt>
                <c:pt idx="65">
                  <c:v>-0.75903309078421444</c:v>
                </c:pt>
                <c:pt idx="66">
                  <c:v>-0.75903309078421444</c:v>
                </c:pt>
                <c:pt idx="67">
                  <c:v>-0.75903309078421444</c:v>
                </c:pt>
                <c:pt idx="68">
                  <c:v>-0.75903309078421444</c:v>
                </c:pt>
                <c:pt idx="69">
                  <c:v>-0.75903309078421444</c:v>
                </c:pt>
                <c:pt idx="70">
                  <c:v>-0.75903309078421444</c:v>
                </c:pt>
                <c:pt idx="71">
                  <c:v>-0.75903309078421444</c:v>
                </c:pt>
                <c:pt idx="72">
                  <c:v>-0.75903309078421444</c:v>
                </c:pt>
                <c:pt idx="73">
                  <c:v>-0.75903309078421444</c:v>
                </c:pt>
                <c:pt idx="74">
                  <c:v>-0.75903309078421444</c:v>
                </c:pt>
                <c:pt idx="75">
                  <c:v>-0.75903309078421444</c:v>
                </c:pt>
                <c:pt idx="76">
                  <c:v>-0.75903309078421444</c:v>
                </c:pt>
                <c:pt idx="77">
                  <c:v>-0.75903309078421444</c:v>
                </c:pt>
              </c:numCache>
            </c:numRef>
          </c:val>
          <c:extLst>
            <c:ext xmlns:c16="http://schemas.microsoft.com/office/drawing/2014/chart" uri="{C3380CC4-5D6E-409C-BE32-E72D297353CC}">
              <c16:uniqueId val="{00000002-759C-48FE-9D7D-C376B53957B2}"/>
            </c:ext>
          </c:extLst>
        </c:ser>
        <c:ser>
          <c:idx val="3"/>
          <c:order val="3"/>
          <c:tx>
            <c:strRef>
              <c:f>'RAB Graphs'!$B$28</c:f>
              <c:strCache>
                <c:ptCount val="1"/>
                <c:pt idx="0">
                  <c:v>All Other Assets</c:v>
                </c:pt>
              </c:strCache>
            </c:strRef>
          </c:tx>
          <c:spPr>
            <a:solidFill>
              <a:schemeClr val="accent4"/>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Graphs'!$D$28:$CC$28</c:f>
              <c:numCache>
                <c:formatCode>_-* #,##0_-;\-* #,##0_-;_-* "-"??_-;_-@_-</c:formatCode>
                <c:ptCount val="78"/>
                <c:pt idx="0">
                  <c:v>148765863.15662089</c:v>
                </c:pt>
                <c:pt idx="1">
                  <c:v>171534355.28918105</c:v>
                </c:pt>
                <c:pt idx="2">
                  <c:v>186629755.05055809</c:v>
                </c:pt>
                <c:pt idx="3">
                  <c:v>205317910.2924318</c:v>
                </c:pt>
                <c:pt idx="4">
                  <c:v>217657495.68238944</c:v>
                </c:pt>
                <c:pt idx="5">
                  <c:v>230205841.74025178</c:v>
                </c:pt>
                <c:pt idx="6">
                  <c:v>209663774.33414117</c:v>
                </c:pt>
                <c:pt idx="7">
                  <c:v>191559271.77559015</c:v>
                </c:pt>
                <c:pt idx="8">
                  <c:v>175150692.6185213</c:v>
                </c:pt>
                <c:pt idx="9">
                  <c:v>160380861.12072366</c:v>
                </c:pt>
                <c:pt idx="10">
                  <c:v>148844894.64815104</c:v>
                </c:pt>
                <c:pt idx="11">
                  <c:v>141196148.50784248</c:v>
                </c:pt>
                <c:pt idx="12">
                  <c:v>133395742.49863769</c:v>
                </c:pt>
                <c:pt idx="13">
                  <c:v>125151631.24906299</c:v>
                </c:pt>
                <c:pt idx="14">
                  <c:v>116455347.54303789</c:v>
                </c:pt>
                <c:pt idx="15">
                  <c:v>107202582.32196394</c:v>
                </c:pt>
                <c:pt idx="16">
                  <c:v>99087865.737638488</c:v>
                </c:pt>
                <c:pt idx="17">
                  <c:v>92652547.197566047</c:v>
                </c:pt>
                <c:pt idx="18">
                  <c:v>87827890.161240086</c:v>
                </c:pt>
                <c:pt idx="19">
                  <c:v>85098204.053323984</c:v>
                </c:pt>
                <c:pt idx="20">
                  <c:v>83550272.693461955</c:v>
                </c:pt>
                <c:pt idx="21">
                  <c:v>83403872.760276839</c:v>
                </c:pt>
                <c:pt idx="22">
                  <c:v>83054969.227760494</c:v>
                </c:pt>
                <c:pt idx="23">
                  <c:v>82537144.21138142</c:v>
                </c:pt>
                <c:pt idx="24">
                  <c:v>81883425.468976259</c:v>
                </c:pt>
                <c:pt idx="25">
                  <c:v>81126303.111643136</c:v>
                </c:pt>
                <c:pt idx="26">
                  <c:v>80297745.925382212</c:v>
                </c:pt>
                <c:pt idx="27">
                  <c:v>79429217.313499883</c:v>
                </c:pt>
                <c:pt idx="28">
                  <c:v>78551690.869545743</c:v>
                </c:pt>
                <c:pt idx="29">
                  <c:v>77695665.590309739</c:v>
                </c:pt>
                <c:pt idx="30">
                  <c:v>76860603.946673885</c:v>
                </c:pt>
                <c:pt idx="31">
                  <c:v>76045981.847748205</c:v>
                </c:pt>
                <c:pt idx="32">
                  <c:v>75251288.304914936</c:v>
                </c:pt>
                <c:pt idx="33">
                  <c:v>74476025.104271755</c:v>
                </c:pt>
                <c:pt idx="34">
                  <c:v>73719706.487263918</c:v>
                </c:pt>
                <c:pt idx="35">
                  <c:v>72981858.839300543</c:v>
                </c:pt>
                <c:pt idx="36">
                  <c:v>72262020.386155516</c:v>
                </c:pt>
                <c:pt idx="37">
                  <c:v>71559740.897958398</c:v>
                </c:pt>
                <c:pt idx="38">
                  <c:v>70874581.400585473</c:v>
                </c:pt>
                <c:pt idx="39">
                  <c:v>70206113.894266129</c:v>
                </c:pt>
                <c:pt idx="40">
                  <c:v>69553921.07922405</c:v>
                </c:pt>
                <c:pt idx="41">
                  <c:v>68908272.162550986</c:v>
                </c:pt>
                <c:pt idx="42">
                  <c:v>68268770.448647052</c:v>
                </c:pt>
                <c:pt idx="43">
                  <c:v>67644353.084928662</c:v>
                </c:pt>
                <c:pt idx="44">
                  <c:v>67034642.962641194</c:v>
                </c:pt>
                <c:pt idx="45">
                  <c:v>66439272.400748864</c:v>
                </c:pt>
                <c:pt idx="46">
                  <c:v>65857882.91024179</c:v>
                </c:pt>
                <c:pt idx="47">
                  <c:v>65290124.964335345</c:v>
                </c:pt>
                <c:pt idx="48">
                  <c:v>64735657.774414524</c:v>
                </c:pt>
                <c:pt idx="49">
                  <c:v>64194149.071579665</c:v>
                </c:pt>
                <c:pt idx="50">
                  <c:v>63665274.893653646</c:v>
                </c:pt>
                <c:pt idx="51">
                  <c:v>63148719.377513714</c:v>
                </c:pt>
                <c:pt idx="52">
                  <c:v>62651671.773066238</c:v>
                </c:pt>
                <c:pt idx="53">
                  <c:v>62177494.673796445</c:v>
                </c:pt>
                <c:pt idx="54">
                  <c:v>61723402.705642924</c:v>
                </c:pt>
                <c:pt idx="55">
                  <c:v>61289245.911735483</c:v>
                </c:pt>
                <c:pt idx="56">
                  <c:v>60865943.037675731</c:v>
                </c:pt>
                <c:pt idx="57">
                  <c:v>60453222.735467471</c:v>
                </c:pt>
                <c:pt idx="58">
                  <c:v>60050820.440814421</c:v>
                </c:pt>
                <c:pt idx="59">
                  <c:v>59658478.203527689</c:v>
                </c:pt>
                <c:pt idx="60">
                  <c:v>59275944.522173129</c:v>
                </c:pt>
                <c:pt idx="61">
                  <c:v>58902974.182852432</c:v>
                </c:pt>
                <c:pt idx="62">
                  <c:v>58539328.10201475</c:v>
                </c:pt>
                <c:pt idx="63">
                  <c:v>58184773.173198007</c:v>
                </c:pt>
                <c:pt idx="64">
                  <c:v>57839082.117601685</c:v>
                </c:pt>
                <c:pt idx="65">
                  <c:v>57502033.338395283</c:v>
                </c:pt>
                <c:pt idx="66">
                  <c:v>57173410.778669029</c:v>
                </c:pt>
                <c:pt idx="67">
                  <c:v>56853003.782935932</c:v>
                </c:pt>
                <c:pt idx="68">
                  <c:v>56540606.96209617</c:v>
                </c:pt>
                <c:pt idx="69">
                  <c:v>56236020.061777398</c:v>
                </c:pt>
                <c:pt idx="70">
                  <c:v>55939047.83396659</c:v>
                </c:pt>
                <c:pt idx="71">
                  <c:v>55649499.911851063</c:v>
                </c:pt>
                <c:pt idx="72">
                  <c:v>55367190.687788419</c:v>
                </c:pt>
                <c:pt idx="73">
                  <c:v>55091939.19432734</c:v>
                </c:pt>
                <c:pt idx="74">
                  <c:v>54823568.988202788</c:v>
                </c:pt>
                <c:pt idx="75">
                  <c:v>54561908.037231348</c:v>
                </c:pt>
                <c:pt idx="76">
                  <c:v>54306788.610034198</c:v>
                </c:pt>
                <c:pt idx="77">
                  <c:v>54058047.168516979</c:v>
                </c:pt>
              </c:numCache>
            </c:numRef>
          </c:val>
          <c:extLst>
            <c:ext xmlns:c16="http://schemas.microsoft.com/office/drawing/2014/chart" uri="{C3380CC4-5D6E-409C-BE32-E72D297353CC}">
              <c16:uniqueId val="{00000002-5614-4E80-AE84-B8F3F29629BD}"/>
            </c:ext>
          </c:extLst>
        </c:ser>
        <c:dLbls>
          <c:showLegendKey val="0"/>
          <c:showVal val="0"/>
          <c:showCatName val="0"/>
          <c:showSerName val="0"/>
          <c:showPercent val="0"/>
          <c:showBubbleSize val="0"/>
        </c:dLbls>
        <c:gapWidth val="150"/>
        <c:overlap val="100"/>
        <c:axId val="622265488"/>
        <c:axId val="622273360"/>
      </c:barChart>
      <c:lineChart>
        <c:grouping val="standard"/>
        <c:varyColors val="0"/>
        <c:ser>
          <c:idx val="0"/>
          <c:order val="2"/>
          <c:tx>
            <c:v>Business As Usual</c:v>
          </c:tx>
          <c:spPr>
            <a:ln w="28575" cap="rnd">
              <a:solidFill>
                <a:schemeClr val="accent1"/>
              </a:solidFill>
              <a:round/>
            </a:ln>
            <a:effectLst/>
          </c:spPr>
          <c:marker>
            <c:symbol val="none"/>
          </c:marker>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Graphs'!$D$29:$CC$29</c:f>
              <c:numCache>
                <c:formatCode>_-* #,##0_-;\-* #,##0_-;_-* "-"??_-;_-@_-</c:formatCode>
                <c:ptCount val="78"/>
                <c:pt idx="0">
                  <c:v>1817355444.3125892</c:v>
                </c:pt>
                <c:pt idx="1">
                  <c:v>1870346981.5584803</c:v>
                </c:pt>
                <c:pt idx="2">
                  <c:v>1906100182.1725488</c:v>
                </c:pt>
                <c:pt idx="3">
                  <c:v>1921523191.4275289</c:v>
                </c:pt>
                <c:pt idx="4">
                  <c:v>1924378198.9527111</c:v>
                </c:pt>
                <c:pt idx="5">
                  <c:v>1928265181.8904154</c:v>
                </c:pt>
                <c:pt idx="6">
                  <c:v>1887308317.1893592</c:v>
                </c:pt>
                <c:pt idx="7">
                  <c:v>1848664695.9184792</c:v>
                </c:pt>
                <c:pt idx="8">
                  <c:v>1810607250.9902909</c:v>
                </c:pt>
                <c:pt idx="9">
                  <c:v>1774695743.1096253</c:v>
                </c:pt>
                <c:pt idx="10">
                  <c:v>1724749623.2903163</c:v>
                </c:pt>
                <c:pt idx="11">
                  <c:v>1678527427.0373149</c:v>
                </c:pt>
                <c:pt idx="12">
                  <c:v>1632033635.5235147</c:v>
                </c:pt>
                <c:pt idx="13">
                  <c:v>1584977035.9637055</c:v>
                </c:pt>
                <c:pt idx="14">
                  <c:v>1537356376.6100764</c:v>
                </c:pt>
                <c:pt idx="15">
                  <c:v>1489057954.9453158</c:v>
                </c:pt>
                <c:pt idx="16">
                  <c:v>1441776537.9844506</c:v>
                </c:pt>
                <c:pt idx="17">
                  <c:v>1396049582.0444789</c:v>
                </c:pt>
                <c:pt idx="18">
                  <c:v>1351795795.3545408</c:v>
                </c:pt>
                <c:pt idx="19">
                  <c:v>1309481968.1164379</c:v>
                </c:pt>
                <c:pt idx="20">
                  <c:v>1268188038.6773195</c:v>
                </c:pt>
                <c:pt idx="21">
                  <c:v>1228131166.2082124</c:v>
                </c:pt>
                <c:pt idx="22">
                  <c:v>1187681198.0752614</c:v>
                </c:pt>
                <c:pt idx="23">
                  <c:v>1146866400.3841844</c:v>
                </c:pt>
                <c:pt idx="24">
                  <c:v>1105718651.2801571</c:v>
                </c:pt>
                <c:pt idx="25">
                  <c:v>1064258215.4355302</c:v>
                </c:pt>
                <c:pt idx="26">
                  <c:v>1022505884.2117263</c:v>
                </c:pt>
                <c:pt idx="27">
                  <c:v>980476935.30619347</c:v>
                </c:pt>
                <c:pt idx="28">
                  <c:v>938189313.23322856</c:v>
                </c:pt>
                <c:pt idx="29">
                  <c:v>895663844.33447099</c:v>
                </c:pt>
                <c:pt idx="30">
                  <c:v>852894897.0227946</c:v>
                </c:pt>
                <c:pt idx="31">
                  <c:v>809896266.58536136</c:v>
                </c:pt>
                <c:pt idx="32">
                  <c:v>766677952.47566354</c:v>
                </c:pt>
                <c:pt idx="33">
                  <c:v>723254695.55685139</c:v>
                </c:pt>
                <c:pt idx="34">
                  <c:v>679640733.9864943</c:v>
                </c:pt>
                <c:pt idx="35">
                  <c:v>635849146.77930188</c:v>
                </c:pt>
                <c:pt idx="36">
                  <c:v>591892202.95109022</c:v>
                </c:pt>
                <c:pt idx="37">
                  <c:v>547781143.97414279</c:v>
                </c:pt>
                <c:pt idx="38">
                  <c:v>503526482.0034318</c:v>
                </c:pt>
                <c:pt idx="39">
                  <c:v>459137866.2670545</c:v>
                </c:pt>
                <c:pt idx="40">
                  <c:v>414624323.51964539</c:v>
                </c:pt>
                <c:pt idx="41">
                  <c:v>369984762.17892247</c:v>
                </c:pt>
                <c:pt idx="42">
                  <c:v>325226853.50787199</c:v>
                </c:pt>
                <c:pt idx="43">
                  <c:v>280367059.45394152</c:v>
                </c:pt>
                <c:pt idx="44">
                  <c:v>235411981.79251218</c:v>
                </c:pt>
                <c:pt idx="45">
                  <c:v>264869797.33841011</c:v>
                </c:pt>
                <c:pt idx="46">
                  <c:v>258477296.48784301</c:v>
                </c:pt>
                <c:pt idx="47">
                  <c:v>252006423.10686091</c:v>
                </c:pt>
                <c:pt idx="48">
                  <c:v>245461983.85872009</c:v>
                </c:pt>
                <c:pt idx="49">
                  <c:v>238848466.3559795</c:v>
                </c:pt>
                <c:pt idx="50">
                  <c:v>232169959.40055275</c:v>
                </c:pt>
                <c:pt idx="51">
                  <c:v>225430154.1021468</c:v>
                </c:pt>
                <c:pt idx="52">
                  <c:v>218640042.99461272</c:v>
                </c:pt>
                <c:pt idx="53">
                  <c:v>211806621.92102975</c:v>
                </c:pt>
                <c:pt idx="54">
                  <c:v>204999167.89690357</c:v>
                </c:pt>
                <c:pt idx="55">
                  <c:v>198179787.0037156</c:v>
                </c:pt>
                <c:pt idx="56">
                  <c:v>191339457.96713999</c:v>
                </c:pt>
                <c:pt idx="57">
                  <c:v>184477993.64709714</c:v>
                </c:pt>
                <c:pt idx="58">
                  <c:v>177595188.73842332</c:v>
                </c:pt>
                <c:pt idx="59">
                  <c:v>170690856.6189931</c:v>
                </c:pt>
                <c:pt idx="60">
                  <c:v>163764841.08383134</c:v>
                </c:pt>
                <c:pt idx="61">
                  <c:v>156816991.33359915</c:v>
                </c:pt>
                <c:pt idx="62">
                  <c:v>150996438.33956394</c:v>
                </c:pt>
                <c:pt idx="63">
                  <c:v>146162794.93953374</c:v>
                </c:pt>
                <c:pt idx="64">
                  <c:v>141934003.15949875</c:v>
                </c:pt>
                <c:pt idx="65">
                  <c:v>138216716.14021957</c:v>
                </c:pt>
                <c:pt idx="66">
                  <c:v>135033403.82947624</c:v>
                </c:pt>
                <c:pt idx="67">
                  <c:v>132197301.33282275</c:v>
                </c:pt>
                <c:pt idx="68">
                  <c:v>129712375.367824</c:v>
                </c:pt>
                <c:pt idx="69">
                  <c:v>127566235.57814039</c:v>
                </c:pt>
                <c:pt idx="70">
                  <c:v>125773240.73041786</c:v>
                </c:pt>
                <c:pt idx="71">
                  <c:v>124051734.28772165</c:v>
                </c:pt>
                <c:pt idx="72">
                  <c:v>122400470.23269664</c:v>
                </c:pt>
                <c:pt idx="73">
                  <c:v>120818867.54317221</c:v>
                </c:pt>
                <c:pt idx="74">
                  <c:v>119306411.21642116</c:v>
                </c:pt>
                <c:pt idx="75">
                  <c:v>117862660.15963271</c:v>
                </c:pt>
                <c:pt idx="76">
                  <c:v>116487027.80681853</c:v>
                </c:pt>
                <c:pt idx="77">
                  <c:v>115178927.39277154</c:v>
                </c:pt>
              </c:numCache>
            </c:numRef>
          </c:val>
          <c:smooth val="0"/>
          <c:extLst>
            <c:ext xmlns:c16="http://schemas.microsoft.com/office/drawing/2014/chart" uri="{C3380CC4-5D6E-409C-BE32-E72D297353CC}">
              <c16:uniqueId val="{00000000-0450-4CE8-8B6A-013E57B670E5}"/>
            </c:ext>
          </c:extLst>
        </c:ser>
        <c:dLbls>
          <c:showLegendKey val="0"/>
          <c:showVal val="0"/>
          <c:showCatName val="0"/>
          <c:showSerName val="0"/>
          <c:showPercent val="0"/>
          <c:showBubbleSize val="0"/>
        </c:dLbls>
        <c:marker val="1"/>
        <c:smooth val="0"/>
        <c:axId val="622265488"/>
        <c:axId val="622273360"/>
      </c:lineChart>
      <c:catAx>
        <c:axId val="622265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73360"/>
        <c:crosses val="autoZero"/>
        <c:auto val="1"/>
        <c:lblAlgn val="ctr"/>
        <c:lblOffset val="100"/>
        <c:noMultiLvlLbl val="0"/>
      </c:catAx>
      <c:valAx>
        <c:axId val="6222733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65488"/>
        <c:crosses val="autoZero"/>
        <c:crossBetween val="between"/>
      </c:valAx>
      <c:spPr>
        <a:noFill/>
        <a:ln>
          <a:solidFill>
            <a:schemeClr val="bg1">
              <a:lumMod val="85000"/>
            </a:schemeClr>
          </a:solidFill>
        </a:ln>
        <a:effectLst/>
      </c:spPr>
    </c:plotArea>
    <c:legend>
      <c:legendPos val="b"/>
      <c:layout>
        <c:manualLayout>
          <c:xMode val="edge"/>
          <c:yMode val="edge"/>
          <c:x val="0.12692277739787775"/>
          <c:y val="0.83249622143871627"/>
          <c:w val="0.74205264937847148"/>
          <c:h val="8.35862005654055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endParaRPr lang="en-AU" sz="800"/>
          </a:p>
          <a:p>
            <a:pPr>
              <a:defRPr/>
            </a:pPr>
            <a:r>
              <a:rPr lang="en-AU"/>
              <a:t> </a:t>
            </a:r>
            <a:r>
              <a:rPr lang="en-AU" sz="1100"/>
              <a:t>(can't perfectly</a:t>
            </a:r>
            <a:r>
              <a:rPr lang="en-AU" sz="1100" baseline="0"/>
              <a:t> replicate SL depreciation due to RAB WARL using fractions of a year)</a:t>
            </a:r>
            <a:endParaRPr lang="en-AU" sz="1100"/>
          </a:p>
        </c:rich>
      </c:tx>
      <c:layout>
        <c:manualLayout>
          <c:xMode val="edge"/>
          <c:yMode val="edge"/>
          <c:x val="0.21973991513753269"/>
          <c:y val="2.1874995215442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6857849116013102"/>
          <c:y val="0.15134915569430052"/>
          <c:w val="0.80266763178371714"/>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69120.039636254311</c:v>
                </c:pt>
                <c:pt idx="1">
                  <c:v>69119.550099652959</c:v>
                </c:pt>
                <c:pt idx="2">
                  <c:v>69118.531793047092</c:v>
                </c:pt>
                <c:pt idx="3">
                  <c:v>69116.285830200068</c:v>
                </c:pt>
                <c:pt idx="4">
                  <c:v>69113.702162025496</c:v>
                </c:pt>
                <c:pt idx="5">
                  <c:v>69111.131835961598</c:v>
                </c:pt>
                <c:pt idx="6">
                  <c:v>69106.863789179246</c:v>
                </c:pt>
                <c:pt idx="7">
                  <c:v>69102.595742815756</c:v>
                </c:pt>
                <c:pt idx="8">
                  <c:v>69098.327696877997</c:v>
                </c:pt>
                <c:pt idx="9">
                  <c:v>69094.059651374118</c:v>
                </c:pt>
                <c:pt idx="10">
                  <c:v>69089.791606289102</c:v>
                </c:pt>
                <c:pt idx="11">
                  <c:v>69085.523561637732</c:v>
                </c:pt>
                <c:pt idx="12">
                  <c:v>69081.255517412326</c:v>
                </c:pt>
                <c:pt idx="13">
                  <c:v>69076.987473606016</c:v>
                </c:pt>
                <c:pt idx="14">
                  <c:v>69072.719430233119</c:v>
                </c:pt>
                <c:pt idx="15">
                  <c:v>69068.451387286303</c:v>
                </c:pt>
                <c:pt idx="16">
                  <c:v>69064.183344773133</c:v>
                </c:pt>
                <c:pt idx="17">
                  <c:v>69059.915302678943</c:v>
                </c:pt>
                <c:pt idx="18">
                  <c:v>69055.647261010949</c:v>
                </c:pt>
                <c:pt idx="19">
                  <c:v>69051.379219769151</c:v>
                </c:pt>
                <c:pt idx="20">
                  <c:v>69047.111178960884</c:v>
                </c:pt>
                <c:pt idx="21">
                  <c:v>69042.843138571247</c:v>
                </c:pt>
                <c:pt idx="22">
                  <c:v>69038.575098622823</c:v>
                </c:pt>
                <c:pt idx="23">
                  <c:v>69034.307059085695</c:v>
                </c:pt>
                <c:pt idx="24">
                  <c:v>69030.039019982331</c:v>
                </c:pt>
                <c:pt idx="25">
                  <c:v>69025.770981305046</c:v>
                </c:pt>
                <c:pt idx="26">
                  <c:v>69021.502943054074</c:v>
                </c:pt>
                <c:pt idx="27">
                  <c:v>69017.234905229066</c:v>
                </c:pt>
                <c:pt idx="28">
                  <c:v>69012.966867822804</c:v>
                </c:pt>
                <c:pt idx="29">
                  <c:v>69008.69883085764</c:v>
                </c:pt>
                <c:pt idx="30">
                  <c:v>69004.430794303888</c:v>
                </c:pt>
                <c:pt idx="31">
                  <c:v>69000.162758191</c:v>
                </c:pt>
                <c:pt idx="32">
                  <c:v>68995.894722496974</c:v>
                </c:pt>
                <c:pt idx="33">
                  <c:v>68991.626687236479</c:v>
                </c:pt>
                <c:pt idx="34">
                  <c:v>68987.35865240253</c:v>
                </c:pt>
                <c:pt idx="35">
                  <c:v>68983.090617994545</c:v>
                </c:pt>
                <c:pt idx="36">
                  <c:v>68978.822583997971</c:v>
                </c:pt>
                <c:pt idx="37">
                  <c:v>68974.554550442612</c:v>
                </c:pt>
                <c:pt idx="38">
                  <c:v>68970.286517320434</c:v>
                </c:pt>
                <c:pt idx="39">
                  <c:v>68966.018484617234</c:v>
                </c:pt>
                <c:pt idx="40">
                  <c:v>68961.750452332897</c:v>
                </c:pt>
                <c:pt idx="41">
                  <c:v>68957.482420489076</c:v>
                </c:pt>
                <c:pt idx="42">
                  <c:v>68953.214389064582</c:v>
                </c:pt>
                <c:pt idx="43">
                  <c:v>-38735374.563612074</c:v>
                </c:pt>
                <c:pt idx="44">
                  <c:v>35766708.710961252</c:v>
                </c:pt>
                <c:pt idx="45">
                  <c:v>-5.0095164714148268</c:v>
                </c:pt>
                <c:pt idx="46">
                  <c:v>-5.3971146137919277</c:v>
                </c:pt>
                <c:pt idx="47">
                  <c:v>-5.7847127172863111</c:v>
                </c:pt>
                <c:pt idx="48">
                  <c:v>-6.172310781897977</c:v>
                </c:pt>
                <c:pt idx="49">
                  <c:v>-6.5599088078597561</c:v>
                </c:pt>
                <c:pt idx="50">
                  <c:v>-6.9475067950552329</c:v>
                </c:pt>
                <c:pt idx="51">
                  <c:v>-7.335104743600823</c:v>
                </c:pt>
                <c:pt idx="52">
                  <c:v>-7.7227026536129415</c:v>
                </c:pt>
                <c:pt idx="53">
                  <c:v>-8.1103005248587579</c:v>
                </c:pt>
                <c:pt idx="54">
                  <c:v>-8.4978983571054414</c:v>
                </c:pt>
                <c:pt idx="55">
                  <c:v>-8.8854961503529921</c:v>
                </c:pt>
                <c:pt idx="56">
                  <c:v>-9.2730939051834866</c:v>
                </c:pt>
                <c:pt idx="57">
                  <c:v>-9.6606916210148484</c:v>
                </c:pt>
                <c:pt idx="58">
                  <c:v>-10.048289298196323</c:v>
                </c:pt>
                <c:pt idx="59">
                  <c:v>-10.435886936844327</c:v>
                </c:pt>
                <c:pt idx="60">
                  <c:v>-10.823484536609612</c:v>
                </c:pt>
                <c:pt idx="61">
                  <c:v>-7.7061529861530289</c:v>
                </c:pt>
                <c:pt idx="62">
                  <c:v>-4.9016454283846542</c:v>
                </c:pt>
                <c:pt idx="63">
                  <c:v>-3.1608723618555814</c:v>
                </c:pt>
                <c:pt idx="64">
                  <c:v>-1.6416228113230318</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A6E-4084-B5F6-B0E31F329C97}"/>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Discount shortfall/gain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'ACIL Input-Out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 Interface'!$E$127:$CD$127</c:f>
              <c:numCache>
                <c:formatCode>"$"#,##0;[Red]\-"$"#,##0</c:formatCode>
                <c:ptCount val="78"/>
                <c:pt idx="0">
                  <c:v>8159063.1477664988</c:v>
                </c:pt>
                <c:pt idx="1">
                  <c:v>-7047289.9687345149</c:v>
                </c:pt>
                <c:pt idx="2">
                  <c:v>2200233.2098344229</c:v>
                </c:pt>
                <c:pt idx="3">
                  <c:v>-3052403.0185768558</c:v>
                </c:pt>
                <c:pt idx="4">
                  <c:v>-3308646.7348275422</c:v>
                </c:pt>
                <c:pt idx="5">
                  <c:v>-7750482.5625630887</c:v>
                </c:pt>
                <c:pt idx="6">
                  <c:v>1323722.8537007358</c:v>
                </c:pt>
                <c:pt idx="7">
                  <c:v>3334543.2144168634</c:v>
                </c:pt>
                <c:pt idx="8">
                  <c:v>10708610.603669019</c:v>
                </c:pt>
                <c:pt idx="9">
                  <c:v>-4432937.1016245801</c:v>
                </c:pt>
                <c:pt idx="10">
                  <c:v>-13745176.167765675</c:v>
                </c:pt>
                <c:pt idx="11">
                  <c:v>-4347765.2115691137</c:v>
                </c:pt>
                <c:pt idx="12">
                  <c:v>207997.77344488754</c:v>
                </c:pt>
                <c:pt idx="13">
                  <c:v>1987025.6183874991</c:v>
                </c:pt>
                <c:pt idx="14">
                  <c:v>209406.5075660302</c:v>
                </c:pt>
                <c:pt idx="15">
                  <c:v>-901821.39355891058</c:v>
                </c:pt>
                <c:pt idx="16">
                  <c:v>54117.836443942055</c:v>
                </c:pt>
                <c:pt idx="17">
                  <c:v>964796.97432191065</c:v>
                </c:pt>
                <c:pt idx="18">
                  <c:v>-461834.08982979081</c:v>
                </c:pt>
                <c:pt idx="19">
                  <c:v>-2053233.001443798</c:v>
                </c:pt>
                <c:pt idx="20">
                  <c:v>-460046.50336470251</c:v>
                </c:pt>
                <c:pt idx="21">
                  <c:v>629304.18475710892</c:v>
                </c:pt>
                <c:pt idx="22">
                  <c:v>-15855.777182625814</c:v>
                </c:pt>
                <c:pt idx="23">
                  <c:v>-308931.12788487703</c:v>
                </c:pt>
                <c:pt idx="24">
                  <c:v>-304251.01927065599</c:v>
                </c:pt>
                <c:pt idx="25">
                  <c:v>-294399.68340900709</c:v>
                </c:pt>
                <c:pt idx="26">
                  <c:v>-321717.8705542516</c:v>
                </c:pt>
                <c:pt idx="27">
                  <c:v>-458385.36655179126</c:v>
                </c:pt>
                <c:pt idx="28">
                  <c:v>193540.31502870336</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D815-453C-84A1-180FEAD86CCA}"/>
            </c:ext>
          </c:extLst>
        </c:ser>
        <c:dLbls>
          <c:showLegendKey val="0"/>
          <c:showVal val="0"/>
          <c:showCatName val="0"/>
          <c:showSerName val="0"/>
          <c:showPercent val="0"/>
          <c:showBubbleSize val="0"/>
        </c:dLbls>
        <c:smooth val="0"/>
        <c:axId val="656372960"/>
        <c:axId val="656382472"/>
      </c:lineChart>
      <c:catAx>
        <c:axId val="6563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6382472"/>
        <c:crosses val="autoZero"/>
        <c:auto val="1"/>
        <c:lblAlgn val="ctr"/>
        <c:lblOffset val="100"/>
        <c:noMultiLvlLbl val="0"/>
      </c:catAx>
      <c:valAx>
        <c:axId val="656382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6372960"/>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sz="1200" b="1"/>
              <a:t>Residential</a:t>
            </a:r>
            <a:r>
              <a:rPr lang="en-AU" sz="1200" b="1" baseline="0"/>
              <a:t> </a:t>
            </a:r>
            <a:r>
              <a:rPr lang="en-AU" sz="1200" b="1"/>
              <a:t>Retail Electricity vs Gas Price Index</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9888039885745175E-2"/>
          <c:y val="0.10137345871334011"/>
          <c:w val="0.87820817194462675"/>
          <c:h val="0.76693060632335108"/>
        </c:manualLayout>
      </c:layout>
      <c:lineChart>
        <c:grouping val="standard"/>
        <c:varyColors val="0"/>
        <c:ser>
          <c:idx val="0"/>
          <c:order val="0"/>
          <c:tx>
            <c:v>Electricity Retail Price per KWh</c:v>
          </c:tx>
          <c:spPr>
            <a:ln w="28575" cap="rnd">
              <a:solidFill>
                <a:schemeClr val="accent1"/>
              </a:solidFill>
              <a:round/>
            </a:ln>
            <a:effectLst/>
          </c:spPr>
          <c:marker>
            <c:symbol val="none"/>
          </c:marker>
          <c:cat>
            <c:strRef>
              <c:f>[14]Scenarios!$C$55:$CD$55</c:f>
              <c:strCach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strCache>
            </c:strRef>
          </c:cat>
          <c:val>
            <c:numRef>
              <c:f>[14]Scenarios!$C$69:$CD$69</c:f>
              <c:numCache>
                <c:formatCode>General</c:formatCode>
                <c:ptCount val="80"/>
                <c:pt idx="1">
                  <c:v>1</c:v>
                </c:pt>
                <c:pt idx="2">
                  <c:v>0.95327356536058461</c:v>
                </c:pt>
                <c:pt idx="3">
                  <c:v>0.89917743904578873</c:v>
                </c:pt>
                <c:pt idx="4">
                  <c:v>0.88075230440337504</c:v>
                </c:pt>
                <c:pt idx="5">
                  <c:v>0.84603929343583484</c:v>
                </c:pt>
                <c:pt idx="6">
                  <c:v>0.80385266645547238</c:v>
                </c:pt>
                <c:pt idx="7">
                  <c:v>0.82043172392871633</c:v>
                </c:pt>
                <c:pt idx="8">
                  <c:v>0.78813629365119819</c:v>
                </c:pt>
                <c:pt idx="9">
                  <c:v>0.82470261818511936</c:v>
                </c:pt>
                <c:pt idx="10">
                  <c:v>0.79434996432410609</c:v>
                </c:pt>
                <c:pt idx="11">
                  <c:v>0.78160074657439838</c:v>
                </c:pt>
                <c:pt idx="12">
                  <c:v>0.7389948253951294</c:v>
                </c:pt>
                <c:pt idx="13">
                  <c:v>0.71908853804560346</c:v>
                </c:pt>
                <c:pt idx="14">
                  <c:v>0.69341680475617973</c:v>
                </c:pt>
                <c:pt idx="15">
                  <c:v>0.69315412904537566</c:v>
                </c:pt>
                <c:pt idx="16">
                  <c:v>0.69000947563513737</c:v>
                </c:pt>
                <c:pt idx="17">
                  <c:v>0.68423318857665782</c:v>
                </c:pt>
                <c:pt idx="18">
                  <c:v>0.67585640353124188</c:v>
                </c:pt>
                <c:pt idx="19">
                  <c:v>0.66488751520592138</c:v>
                </c:pt>
                <c:pt idx="20">
                  <c:v>0.66129260508452747</c:v>
                </c:pt>
                <c:pt idx="21">
                  <c:v>0.65739427431809394</c:v>
                </c:pt>
                <c:pt idx="22">
                  <c:v>0.65312746374209307</c:v>
                </c:pt>
                <c:pt idx="23">
                  <c:v>0.64851816029615206</c:v>
                </c:pt>
                <c:pt idx="24">
                  <c:v>0.64359176685452468</c:v>
                </c:pt>
                <c:pt idx="25">
                  <c:v>0.64840564079154572</c:v>
                </c:pt>
                <c:pt idx="26">
                  <c:v>0.65314276182753539</c:v>
                </c:pt>
                <c:pt idx="27">
                  <c:v>0.6578129132172359</c:v>
                </c:pt>
                <c:pt idx="28">
                  <c:v>0.6623560063777072</c:v>
                </c:pt>
                <c:pt idx="29">
                  <c:v>0.66684479318579037</c:v>
                </c:pt>
                <c:pt idx="30">
                  <c:v>0.66684479318579037</c:v>
                </c:pt>
                <c:pt idx="31">
                  <c:v>0.66684479318579037</c:v>
                </c:pt>
                <c:pt idx="32">
                  <c:v>0.66684479318579037</c:v>
                </c:pt>
                <c:pt idx="33">
                  <c:v>0.66684479318579037</c:v>
                </c:pt>
                <c:pt idx="34">
                  <c:v>0.66684479318579037</c:v>
                </c:pt>
                <c:pt idx="35">
                  <c:v>0.66684479318579037</c:v>
                </c:pt>
                <c:pt idx="36">
                  <c:v>0.66684479318579037</c:v>
                </c:pt>
                <c:pt idx="37">
                  <c:v>0.66684479318579037</c:v>
                </c:pt>
                <c:pt idx="38">
                  <c:v>0.66684479318579037</c:v>
                </c:pt>
                <c:pt idx="39">
                  <c:v>0.66684479318579037</c:v>
                </c:pt>
                <c:pt idx="40">
                  <c:v>0.66684479318579037</c:v>
                </c:pt>
                <c:pt idx="41">
                  <c:v>0.66684479318579037</c:v>
                </c:pt>
                <c:pt idx="42">
                  <c:v>0.66684479318579037</c:v>
                </c:pt>
                <c:pt idx="43">
                  <c:v>0.66684479318579037</c:v>
                </c:pt>
                <c:pt idx="44">
                  <c:v>0.66684479318579037</c:v>
                </c:pt>
                <c:pt idx="45">
                  <c:v>0.66684479318579037</c:v>
                </c:pt>
                <c:pt idx="46">
                  <c:v>0.66684479318579037</c:v>
                </c:pt>
                <c:pt idx="47">
                  <c:v>0.66684479318579037</c:v>
                </c:pt>
                <c:pt idx="48">
                  <c:v>0.66684479318579037</c:v>
                </c:pt>
                <c:pt idx="49">
                  <c:v>0.66684479318579037</c:v>
                </c:pt>
                <c:pt idx="50">
                  <c:v>0.66684479318579037</c:v>
                </c:pt>
                <c:pt idx="51">
                  <c:v>0.66684479318579037</c:v>
                </c:pt>
                <c:pt idx="52">
                  <c:v>0.66684479318579037</c:v>
                </c:pt>
                <c:pt idx="53">
                  <c:v>0.66684479318579037</c:v>
                </c:pt>
                <c:pt idx="54">
                  <c:v>0.66684479318579037</c:v>
                </c:pt>
                <c:pt idx="55">
                  <c:v>0.66684479318579037</c:v>
                </c:pt>
                <c:pt idx="56">
                  <c:v>0.66684479318579037</c:v>
                </c:pt>
                <c:pt idx="57">
                  <c:v>0.66684479318579037</c:v>
                </c:pt>
                <c:pt idx="58">
                  <c:v>0.66684479318579037</c:v>
                </c:pt>
                <c:pt idx="59">
                  <c:v>0.66684479318579037</c:v>
                </c:pt>
                <c:pt idx="60">
                  <c:v>0.66684479318579037</c:v>
                </c:pt>
                <c:pt idx="61">
                  <c:v>0.66684479318579037</c:v>
                </c:pt>
                <c:pt idx="62">
                  <c:v>0.66684479318579037</c:v>
                </c:pt>
                <c:pt idx="63">
                  <c:v>0.66684479318579037</c:v>
                </c:pt>
                <c:pt idx="64">
                  <c:v>0.66684479318579037</c:v>
                </c:pt>
                <c:pt idx="65">
                  <c:v>0.66684479318579037</c:v>
                </c:pt>
                <c:pt idx="66">
                  <c:v>0.66684479318579037</c:v>
                </c:pt>
                <c:pt idx="67">
                  <c:v>0.66684479318579037</c:v>
                </c:pt>
                <c:pt idx="68">
                  <c:v>0.66684479318579037</c:v>
                </c:pt>
                <c:pt idx="69">
                  <c:v>0.66684479318579037</c:v>
                </c:pt>
                <c:pt idx="70">
                  <c:v>0.66684479318579037</c:v>
                </c:pt>
                <c:pt idx="71">
                  <c:v>0.66684479318579037</c:v>
                </c:pt>
                <c:pt idx="72">
                  <c:v>0.66684479318579037</c:v>
                </c:pt>
                <c:pt idx="73">
                  <c:v>0.66684479318579037</c:v>
                </c:pt>
                <c:pt idx="74">
                  <c:v>0.66684479318579037</c:v>
                </c:pt>
                <c:pt idx="75">
                  <c:v>0.66684479318579037</c:v>
                </c:pt>
                <c:pt idx="76">
                  <c:v>0.66684479318579037</c:v>
                </c:pt>
                <c:pt idx="77">
                  <c:v>0.66684479318579037</c:v>
                </c:pt>
                <c:pt idx="78">
                  <c:v>0.66684479318579037</c:v>
                </c:pt>
                <c:pt idx="79">
                  <c:v>0.66684479318579037</c:v>
                </c:pt>
              </c:numCache>
            </c:numRef>
          </c:val>
          <c:smooth val="0"/>
          <c:extLst>
            <c:ext xmlns:c16="http://schemas.microsoft.com/office/drawing/2014/chart" uri="{C3380CC4-5D6E-409C-BE32-E72D297353CC}">
              <c16:uniqueId val="{00000000-A638-4460-99BF-37B114CF523B}"/>
            </c:ext>
          </c:extLst>
        </c:ser>
        <c:ser>
          <c:idx val="1"/>
          <c:order val="1"/>
          <c:tx>
            <c:v>Retail Gas Price per GJ</c:v>
          </c:tx>
          <c:spPr>
            <a:ln w="28575" cap="rnd">
              <a:solidFill>
                <a:schemeClr val="accent2"/>
              </a:solidFill>
              <a:round/>
            </a:ln>
            <a:effectLst/>
          </c:spPr>
          <c:marker>
            <c:symbol val="none"/>
          </c:marker>
          <c:cat>
            <c:strRef>
              <c:f>[14]Scenarios!$C$55:$CD$55</c:f>
              <c:strCach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strCache>
            </c:strRef>
          </c:cat>
          <c:val>
            <c:numRef>
              <c:f>[14]Scenarios!$C$62:$CD$62</c:f>
              <c:numCache>
                <c:formatCode>General</c:formatCode>
                <c:ptCount val="80"/>
                <c:pt idx="1">
                  <c:v>1</c:v>
                </c:pt>
                <c:pt idx="2">
                  <c:v>0.94636935559787916</c:v>
                </c:pt>
                <c:pt idx="3">
                  <c:v>0.94674171767826631</c:v>
                </c:pt>
                <c:pt idx="4">
                  <c:v>0.92657438124780744</c:v>
                </c:pt>
                <c:pt idx="5">
                  <c:v>0.93258613992398587</c:v>
                </c:pt>
                <c:pt idx="6">
                  <c:v>0.95857469132527628</c:v>
                </c:pt>
                <c:pt idx="7">
                  <c:v>1.0106371558850642</c:v>
                </c:pt>
                <c:pt idx="8">
                  <c:v>1.05261051318899</c:v>
                </c:pt>
                <c:pt idx="9">
                  <c:v>1.0696987636712902</c:v>
                </c:pt>
                <c:pt idx="10">
                  <c:v>0.98583787592347349</c:v>
                </c:pt>
                <c:pt idx="11">
                  <c:v>0.96683591277772696</c:v>
                </c:pt>
                <c:pt idx="12">
                  <c:v>0.96598364254800284</c:v>
                </c:pt>
                <c:pt idx="13">
                  <c:v>0.97828566114647386</c:v>
                </c:pt>
                <c:pt idx="14">
                  <c:v>1.0140984823615697</c:v>
                </c:pt>
                <c:pt idx="15">
                  <c:v>1.0326111830445186</c:v>
                </c:pt>
                <c:pt idx="16">
                  <c:v>1.0474107214401922</c:v>
                </c:pt>
                <c:pt idx="17">
                  <c:v>1.0720192678823377</c:v>
                </c:pt>
                <c:pt idx="18">
                  <c:v>1.0906257463206561</c:v>
                </c:pt>
                <c:pt idx="19">
                  <c:v>1.0942721442940151</c:v>
                </c:pt>
                <c:pt idx="20">
                  <c:v>1.0919657777854408</c:v>
                </c:pt>
                <c:pt idx="21">
                  <c:v>1.0908881550167477</c:v>
                </c:pt>
                <c:pt idx="22">
                  <c:v>1.093322864094169</c:v>
                </c:pt>
                <c:pt idx="23">
                  <c:v>1.0989767302204807</c:v>
                </c:pt>
                <c:pt idx="24">
                  <c:v>1.1015809857677308</c:v>
                </c:pt>
                <c:pt idx="25">
                  <c:v>1.1061932924697528</c:v>
                </c:pt>
                <c:pt idx="26">
                  <c:v>1.111206648970968</c:v>
                </c:pt>
                <c:pt idx="27">
                  <c:v>1.1114848625845561</c:v>
                </c:pt>
                <c:pt idx="28">
                  <c:v>1.1099722286070333</c:v>
                </c:pt>
                <c:pt idx="29">
                  <c:v>1.1087602654583544</c:v>
                </c:pt>
                <c:pt idx="30">
                  <c:v>1.1168858643731412</c:v>
                </c:pt>
                <c:pt idx="31">
                  <c:v>1.1325111693499401</c:v>
                </c:pt>
                <c:pt idx="32">
                  <c:v>1.1526645458790383</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1-A638-4460-99BF-37B114CF523B}"/>
            </c:ext>
          </c:extLst>
        </c:ser>
        <c:dLbls>
          <c:showLegendKey val="0"/>
          <c:showVal val="0"/>
          <c:showCatName val="0"/>
          <c:showSerName val="0"/>
          <c:showPercent val="0"/>
          <c:showBubbleSize val="0"/>
        </c:dLbls>
        <c:marker val="1"/>
        <c:smooth val="0"/>
        <c:axId val="701787840"/>
        <c:axId val="701792104"/>
      </c:lineChart>
      <c:lineChart>
        <c:grouping val="standard"/>
        <c:varyColors val="0"/>
        <c:ser>
          <c:idx val="2"/>
          <c:order val="2"/>
          <c:tx>
            <c:strRef>
              <c:f>'ACIL Input-Out Interface'!$B$187</c:f>
              <c:strCache>
                <c:ptCount val="1"/>
                <c:pt idx="0">
                  <c:v>Residential Distribution (volumetric) price per GJ</c:v>
                </c:pt>
              </c:strCache>
            </c:strRef>
          </c:tx>
          <c:spPr>
            <a:ln w="28575" cap="rnd">
              <a:solidFill>
                <a:schemeClr val="accent3"/>
              </a:solidFill>
              <a:round/>
            </a:ln>
            <a:effectLst/>
          </c:spPr>
          <c:marker>
            <c:symbol val="none"/>
          </c:marker>
          <c:val>
            <c:numRef>
              <c:f>'ACIL Input-Out Interface'!$C$187:$CD$187</c:f>
              <c:numCache>
                <c:formatCode>General</c:formatCode>
                <c:ptCount val="80"/>
                <c:pt idx="1">
                  <c:v>1</c:v>
                </c:pt>
                <c:pt idx="2" formatCode="0.000">
                  <c:v>0.7667432487577488</c:v>
                </c:pt>
                <c:pt idx="3" formatCode="0.000">
                  <c:v>0.72187584977575314</c:v>
                </c:pt>
                <c:pt idx="4" formatCode="0.000">
                  <c:v>0.75826528411020067</c:v>
                </c:pt>
                <c:pt idx="5" formatCode="0.000">
                  <c:v>0.75533159039549758</c:v>
                </c:pt>
                <c:pt idx="6" formatCode="0.000">
                  <c:v>0.77315577065826624</c:v>
                </c:pt>
                <c:pt idx="7" formatCode="0.000">
                  <c:v>0.81762137751588748</c:v>
                </c:pt>
                <c:pt idx="8" formatCode="0.000">
                  <c:v>0.88377411521898508</c:v>
                </c:pt>
                <c:pt idx="9" formatCode="0.000">
                  <c:v>0.90865029283175014</c:v>
                </c:pt>
                <c:pt idx="10" formatCode="0.000">
                  <c:v>0.90462040653335596</c:v>
                </c:pt>
                <c:pt idx="11" formatCode="0.000">
                  <c:v>0.79526988868899973</c:v>
                </c:pt>
                <c:pt idx="12" formatCode="0.000">
                  <c:v>0.7851910191722814</c:v>
                </c:pt>
                <c:pt idx="13" formatCode="0.000">
                  <c:v>0.86462669392461178</c:v>
                </c:pt>
                <c:pt idx="14" formatCode="0.000">
                  <c:v>0.9221504904683423</c:v>
                </c:pt>
                <c:pt idx="15" formatCode="0.000">
                  <c:v>0.95302629371391179</c:v>
                </c:pt>
                <c:pt idx="16" formatCode="0.000">
                  <c:v>0.95635437015299418</c:v>
                </c:pt>
                <c:pt idx="17" formatCode="0.000">
                  <c:v>0.96168862373639385</c:v>
                </c:pt>
                <c:pt idx="18" formatCode="0.000">
                  <c:v>0.98061602395505676</c:v>
                </c:pt>
                <c:pt idx="19" formatCode="0.000">
                  <c:v>0.99134198317986133</c:v>
                </c:pt>
                <c:pt idx="20" formatCode="0.000">
                  <c:v>0.98247845118031107</c:v>
                </c:pt>
                <c:pt idx="21" formatCode="0.000">
                  <c:v>0.99328465670641641</c:v>
                </c:pt>
                <c:pt idx="22" formatCode="0.000">
                  <c:v>1.0414395957289337</c:v>
                </c:pt>
                <c:pt idx="23" formatCode="0.000">
                  <c:v>1.0930890206482426</c:v>
                </c:pt>
                <c:pt idx="24" formatCode="0.000">
                  <c:v>1.1276492938919482</c:v>
                </c:pt>
                <c:pt idx="25" formatCode="0.000">
                  <c:v>1.17104823221104</c:v>
                </c:pt>
                <c:pt idx="26" formatCode="0.000">
                  <c:v>1.2257027111670296</c:v>
                </c:pt>
                <c:pt idx="27" formatCode="0.000">
                  <c:v>1.2891990137543075</c:v>
                </c:pt>
                <c:pt idx="28" formatCode="0.000">
                  <c:v>1.3637798880135383</c:v>
                </c:pt>
                <c:pt idx="29" formatCode="0.000">
                  <c:v>1.4544787534292005</c:v>
                </c:pt>
                <c:pt idx="30" formatCode="0.000">
                  <c:v>1.5761074482196884</c:v>
                </c:pt>
                <c:pt idx="31" formatCode="0.000">
                  <c:v>0</c:v>
                </c:pt>
                <c:pt idx="32" formatCode="0.000">
                  <c:v>0</c:v>
                </c:pt>
                <c:pt idx="33" formatCode="0.000">
                  <c:v>0</c:v>
                </c:pt>
                <c:pt idx="34" formatCode="0.000">
                  <c:v>0</c:v>
                </c:pt>
                <c:pt idx="35" formatCode="0.000">
                  <c:v>0</c:v>
                </c:pt>
                <c:pt idx="36" formatCode="0.000">
                  <c:v>0</c:v>
                </c:pt>
                <c:pt idx="37" formatCode="0.000">
                  <c:v>0</c:v>
                </c:pt>
                <c:pt idx="38" formatCode="0.000">
                  <c:v>0</c:v>
                </c:pt>
                <c:pt idx="39" formatCode="0.000">
                  <c:v>0</c:v>
                </c:pt>
                <c:pt idx="40" formatCode="0.000">
                  <c:v>0</c:v>
                </c:pt>
                <c:pt idx="41" formatCode="0.000">
                  <c:v>0</c:v>
                </c:pt>
                <c:pt idx="42" formatCode="0.000">
                  <c:v>0</c:v>
                </c:pt>
                <c:pt idx="43" formatCode="0.000">
                  <c:v>0</c:v>
                </c:pt>
                <c:pt idx="44" formatCode="0.000">
                  <c:v>0</c:v>
                </c:pt>
                <c:pt idx="45" formatCode="0.000">
                  <c:v>0</c:v>
                </c:pt>
                <c:pt idx="46" formatCode="0.000">
                  <c:v>0</c:v>
                </c:pt>
                <c:pt idx="47" formatCode="0.000">
                  <c:v>0</c:v>
                </c:pt>
                <c:pt idx="48" formatCode="0.000">
                  <c:v>0</c:v>
                </c:pt>
                <c:pt idx="49" formatCode="0.000">
                  <c:v>0</c:v>
                </c:pt>
                <c:pt idx="50" formatCode="0.000">
                  <c:v>0</c:v>
                </c:pt>
                <c:pt idx="51" formatCode="0.000">
                  <c:v>0</c:v>
                </c:pt>
                <c:pt idx="52" formatCode="0.000">
                  <c:v>0</c:v>
                </c:pt>
                <c:pt idx="53" formatCode="0.000">
                  <c:v>0</c:v>
                </c:pt>
                <c:pt idx="54" formatCode="0.000">
                  <c:v>0</c:v>
                </c:pt>
                <c:pt idx="55" formatCode="0.000">
                  <c:v>0</c:v>
                </c:pt>
                <c:pt idx="56" formatCode="0.000">
                  <c:v>0</c:v>
                </c:pt>
                <c:pt idx="57" formatCode="0.000">
                  <c:v>0</c:v>
                </c:pt>
                <c:pt idx="58" formatCode="0.000">
                  <c:v>0</c:v>
                </c:pt>
                <c:pt idx="59" formatCode="0.000">
                  <c:v>0</c:v>
                </c:pt>
                <c:pt idx="60" formatCode="0.000">
                  <c:v>0</c:v>
                </c:pt>
                <c:pt idx="61" formatCode="0.000">
                  <c:v>0</c:v>
                </c:pt>
                <c:pt idx="62" formatCode="0.000">
                  <c:v>0</c:v>
                </c:pt>
                <c:pt idx="63" formatCode="0.000">
                  <c:v>0</c:v>
                </c:pt>
                <c:pt idx="64" formatCode="0.000">
                  <c:v>0</c:v>
                </c:pt>
                <c:pt idx="65" formatCode="0.000">
                  <c:v>0</c:v>
                </c:pt>
                <c:pt idx="66" formatCode="0.000">
                  <c:v>0</c:v>
                </c:pt>
                <c:pt idx="67" formatCode="0.000">
                  <c:v>0</c:v>
                </c:pt>
                <c:pt idx="68" formatCode="0.000">
                  <c:v>0</c:v>
                </c:pt>
                <c:pt idx="69" formatCode="0.000">
                  <c:v>0</c:v>
                </c:pt>
                <c:pt idx="70" formatCode="0.000">
                  <c:v>0</c:v>
                </c:pt>
                <c:pt idx="71" formatCode="0.000">
                  <c:v>0</c:v>
                </c:pt>
                <c:pt idx="72" formatCode="0.000">
                  <c:v>0</c:v>
                </c:pt>
                <c:pt idx="73" formatCode="0.000">
                  <c:v>0</c:v>
                </c:pt>
                <c:pt idx="74" formatCode="0.000">
                  <c:v>0</c:v>
                </c:pt>
                <c:pt idx="75" formatCode="0.000">
                  <c:v>0</c:v>
                </c:pt>
                <c:pt idx="76" formatCode="0.000">
                  <c:v>0</c:v>
                </c:pt>
                <c:pt idx="77" formatCode="0.000">
                  <c:v>0</c:v>
                </c:pt>
                <c:pt idx="78" formatCode="0.000">
                  <c:v>0</c:v>
                </c:pt>
                <c:pt idx="79" formatCode="0.000">
                  <c:v>0</c:v>
                </c:pt>
              </c:numCache>
            </c:numRef>
          </c:val>
          <c:smooth val="0"/>
          <c:extLst>
            <c:ext xmlns:c16="http://schemas.microsoft.com/office/drawing/2014/chart" uri="{C3380CC4-5D6E-409C-BE32-E72D297353CC}">
              <c16:uniqueId val="{00000000-1367-4D81-AFDD-E93F07394357}"/>
            </c:ext>
          </c:extLst>
        </c:ser>
        <c:dLbls>
          <c:showLegendKey val="0"/>
          <c:showVal val="0"/>
          <c:showCatName val="0"/>
          <c:showSerName val="0"/>
          <c:showPercent val="0"/>
          <c:showBubbleSize val="0"/>
        </c:dLbls>
        <c:marker val="1"/>
        <c:smooth val="0"/>
        <c:axId val="484556664"/>
        <c:axId val="484552728"/>
      </c:lineChart>
      <c:catAx>
        <c:axId val="70178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92104"/>
        <c:crosses val="autoZero"/>
        <c:auto val="1"/>
        <c:lblAlgn val="ctr"/>
        <c:lblOffset val="100"/>
        <c:noMultiLvlLbl val="0"/>
      </c:catAx>
      <c:valAx>
        <c:axId val="701792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87840"/>
        <c:crosses val="autoZero"/>
        <c:crossBetween val="between"/>
      </c:valAx>
      <c:valAx>
        <c:axId val="484552728"/>
        <c:scaling>
          <c:orientation val="minMax"/>
        </c:scaling>
        <c:delete val="0"/>
        <c:axPos val="r"/>
        <c:numFmt formatCode="_-* #,##0.00_-;\-* #,##0.00_-;_-* &quot;-&quot;??_-;_-@_-"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484556664"/>
        <c:crosses val="max"/>
        <c:crossBetween val="between"/>
      </c:valAx>
      <c:catAx>
        <c:axId val="484556664"/>
        <c:scaling>
          <c:orientation val="minMax"/>
        </c:scaling>
        <c:delete val="1"/>
        <c:axPos val="b"/>
        <c:majorTickMark val="out"/>
        <c:minorTickMark val="none"/>
        <c:tickLblPos val="nextTo"/>
        <c:crossAx val="484552728"/>
        <c:crosses val="autoZero"/>
        <c:auto val="1"/>
        <c:lblAlgn val="ctr"/>
        <c:lblOffset val="100"/>
        <c:noMultiLvlLbl val="0"/>
      </c:catAx>
      <c:spPr>
        <a:noFill/>
        <a:ln>
          <a:solidFill>
            <a:schemeClr val="bg1">
              <a:lumMod val="85000"/>
            </a:schemeClr>
          </a:solidFill>
        </a:ln>
        <a:effectLst/>
      </c:spPr>
    </c:plotArea>
    <c:legend>
      <c:legendPos val="t"/>
      <c:layout>
        <c:manualLayout>
          <c:xMode val="edge"/>
          <c:yMode val="edge"/>
          <c:x val="0.37590143954962441"/>
          <c:y val="0.11079490273077509"/>
          <c:w val="0.62224822086935361"/>
          <c:h val="0.227113290038437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695453515938"/>
          <c:y val="6.2038392700854726E-2"/>
          <c:w val="0.85148518281400087"/>
          <c:h val="0.84871859238523517"/>
        </c:manualLayout>
      </c:layout>
      <c:lineChart>
        <c:grouping val="standard"/>
        <c:varyColors val="0"/>
        <c:ser>
          <c:idx val="0"/>
          <c:order val="0"/>
          <c:spPr>
            <a:ln w="28575" cap="rnd">
              <a:solidFill>
                <a:schemeClr val="accent1"/>
              </a:solidFill>
              <a:round/>
            </a:ln>
            <a:effectLst/>
          </c:spPr>
          <c:marker>
            <c:symbol val="none"/>
          </c:marker>
          <c:val>
            <c:numRef>
              <c:f>'Mains Services Depreciation'!$T$190:$FA$190</c:f>
              <c:numCache>
                <c:formatCode>_-* #,##0_-;\-* #,##0_-;_-* "-"??_-;_-@_-</c:formatCode>
                <c:ptCount val="138"/>
                <c:pt idx="0">
                  <c:v>38804490.368928246</c:v>
                </c:pt>
                <c:pt idx="1">
                  <c:v>39953796.803435355</c:v>
                </c:pt>
                <c:pt idx="2">
                  <c:v>40962837.086895868</c:v>
                </c:pt>
                <c:pt idx="3">
                  <c:v>41589977.717069842</c:v>
                </c:pt>
                <c:pt idx="4">
                  <c:v>42123913.192842737</c:v>
                </c:pt>
                <c:pt idx="5">
                  <c:v>42680467.895358719</c:v>
                </c:pt>
                <c:pt idx="6">
                  <c:v>42680463.627311945</c:v>
                </c:pt>
                <c:pt idx="7">
                  <c:v>42680459.359265581</c:v>
                </c:pt>
                <c:pt idx="8">
                  <c:v>42680455.091219634</c:v>
                </c:pt>
                <c:pt idx="9">
                  <c:v>42680450.823174141</c:v>
                </c:pt>
                <c:pt idx="10">
                  <c:v>42680446.555129044</c:v>
                </c:pt>
                <c:pt idx="11">
                  <c:v>42680442.287084393</c:v>
                </c:pt>
                <c:pt idx="12">
                  <c:v>42680438.019040167</c:v>
                </c:pt>
                <c:pt idx="13">
                  <c:v>42680433.750996366</c:v>
                </c:pt>
                <c:pt idx="14">
                  <c:v>42680429.482952997</c:v>
                </c:pt>
                <c:pt idx="15">
                  <c:v>42680425.214910045</c:v>
                </c:pt>
                <c:pt idx="16">
                  <c:v>42680420.946867526</c:v>
                </c:pt>
                <c:pt idx="17">
                  <c:v>42680416.678825438</c:v>
                </c:pt>
                <c:pt idx="18">
                  <c:v>42680412.410783775</c:v>
                </c:pt>
                <c:pt idx="19">
                  <c:v>42680408.14274253</c:v>
                </c:pt>
                <c:pt idx="20">
                  <c:v>42680403.874701716</c:v>
                </c:pt>
                <c:pt idx="21">
                  <c:v>42680399.60666132</c:v>
                </c:pt>
                <c:pt idx="22">
                  <c:v>42680395.338621385</c:v>
                </c:pt>
                <c:pt idx="23">
                  <c:v>42680391.070581838</c:v>
                </c:pt>
                <c:pt idx="24">
                  <c:v>42680386.802542739</c:v>
                </c:pt>
                <c:pt idx="25">
                  <c:v>42680382.534504063</c:v>
                </c:pt>
                <c:pt idx="26">
                  <c:v>42680378.266465805</c:v>
                </c:pt>
                <c:pt idx="27">
                  <c:v>42680373.998427987</c:v>
                </c:pt>
                <c:pt idx="28">
                  <c:v>42680369.730390586</c:v>
                </c:pt>
                <c:pt idx="29">
                  <c:v>42680365.462353617</c:v>
                </c:pt>
                <c:pt idx="30">
                  <c:v>42680361.194317065</c:v>
                </c:pt>
                <c:pt idx="31">
                  <c:v>42680356.926280946</c:v>
                </c:pt>
                <c:pt idx="32">
                  <c:v>42680352.658245251</c:v>
                </c:pt>
                <c:pt idx="33">
                  <c:v>42680348.390209988</c:v>
                </c:pt>
                <c:pt idx="34">
                  <c:v>42680344.122175165</c:v>
                </c:pt>
                <c:pt idx="35">
                  <c:v>42680339.854140751</c:v>
                </c:pt>
                <c:pt idx="36">
                  <c:v>42680335.586106755</c:v>
                </c:pt>
                <c:pt idx="37">
                  <c:v>42680331.318073198</c:v>
                </c:pt>
                <c:pt idx="38">
                  <c:v>42680327.050040081</c:v>
                </c:pt>
                <c:pt idx="39">
                  <c:v>42680322.782007374</c:v>
                </c:pt>
                <c:pt idx="40">
                  <c:v>42680318.513975091</c:v>
                </c:pt>
                <c:pt idx="41">
                  <c:v>42680314.245943248</c:v>
                </c:pt>
                <c:pt idx="42">
                  <c:v>42680309.977911822</c:v>
                </c:pt>
                <c:pt idx="43">
                  <c:v>3875982.1999106966</c:v>
                </c:pt>
                <c:pt idx="44">
                  <c:v>3875981.8123124768</c:v>
                </c:pt>
                <c:pt idx="45">
                  <c:v>3875981.4247142961</c:v>
                </c:pt>
                <c:pt idx="46">
                  <c:v>3875981.0371161532</c:v>
                </c:pt>
                <c:pt idx="47">
                  <c:v>3875980.6495180503</c:v>
                </c:pt>
                <c:pt idx="48">
                  <c:v>3875980.2619199855</c:v>
                </c:pt>
                <c:pt idx="49">
                  <c:v>3875979.874321959</c:v>
                </c:pt>
                <c:pt idx="50">
                  <c:v>3875979.4867239725</c:v>
                </c:pt>
                <c:pt idx="51">
                  <c:v>3875979.0991260237</c:v>
                </c:pt>
                <c:pt idx="52">
                  <c:v>3875978.711528114</c:v>
                </c:pt>
                <c:pt idx="53">
                  <c:v>3875978.3239302426</c:v>
                </c:pt>
                <c:pt idx="54">
                  <c:v>3875977.9363324102</c:v>
                </c:pt>
                <c:pt idx="55">
                  <c:v>3875977.5487346165</c:v>
                </c:pt>
                <c:pt idx="56">
                  <c:v>3875977.1611368624</c:v>
                </c:pt>
                <c:pt idx="57">
                  <c:v>3875976.7735391464</c:v>
                </c:pt>
                <c:pt idx="58">
                  <c:v>3875976.3859414691</c:v>
                </c:pt>
                <c:pt idx="59">
                  <c:v>3875975.9983438305</c:v>
                </c:pt>
                <c:pt idx="60">
                  <c:v>3875975.6107462309</c:v>
                </c:pt>
                <c:pt idx="61">
                  <c:v>2726671.8040340692</c:v>
                </c:pt>
                <c:pt idx="62">
                  <c:v>1717633.3067745091</c:v>
                </c:pt>
                <c:pt idx="63">
                  <c:v>1090492.1714107569</c:v>
                </c:pt>
                <c:pt idx="64">
                  <c:v>556555.63121923583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61C2-4DB9-B655-A70EAF645B4F}"/>
            </c:ext>
          </c:extLst>
        </c:ser>
        <c:dLbls>
          <c:showLegendKey val="0"/>
          <c:showVal val="0"/>
          <c:showCatName val="0"/>
          <c:showSerName val="0"/>
          <c:showPercent val="0"/>
          <c:showBubbleSize val="0"/>
        </c:dLbls>
        <c:smooth val="0"/>
        <c:axId val="787405480"/>
        <c:axId val="787411384"/>
      </c:lineChart>
      <c:catAx>
        <c:axId val="787405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11384"/>
        <c:crosses val="autoZero"/>
        <c:auto val="1"/>
        <c:lblAlgn val="ctr"/>
        <c:lblOffset val="100"/>
        <c:noMultiLvlLbl val="0"/>
      </c:catAx>
      <c:valAx>
        <c:axId val="7874113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0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Capex ($2022/23)</a:t>
            </a:r>
          </a:p>
        </c:rich>
      </c:tx>
      <c:layout>
        <c:manualLayout>
          <c:xMode val="edge"/>
          <c:yMode val="edge"/>
          <c:x val="0.39220909845129448"/>
          <c:y val="4.31021661084413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4283169262573107E-2"/>
          <c:y val="0.13007590892366566"/>
          <c:w val="0.85237471745141458"/>
          <c:h val="0.68935717426888921"/>
        </c:manualLayout>
      </c:layout>
      <c:areaChart>
        <c:grouping val="stacked"/>
        <c:varyColors val="0"/>
        <c:ser>
          <c:idx val="0"/>
          <c:order val="0"/>
          <c:tx>
            <c:strRef>
              <c:f>'Capex-Other Depreciation'!$B$6</c:f>
              <c:strCache>
                <c:ptCount val="1"/>
                <c:pt idx="0">
                  <c:v>Connections/inlets/services</c:v>
                </c:pt>
              </c:strCache>
            </c:strRef>
          </c:tx>
          <c:spPr>
            <a:solidFill>
              <a:schemeClr val="accent1"/>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Depreciation'!$H$6:$CB$6</c:f>
              <c:numCache>
                <c:formatCode>_-* #,##0_-;\-* #,##0_-;_-* "-"??_-;_-@_-</c:formatCode>
                <c:ptCount val="73"/>
                <c:pt idx="0">
                  <c:v>16566380.874065328</c:v>
                </c:pt>
                <c:pt idx="1">
                  <c:v>16800053.010990143</c:v>
                </c:pt>
                <c:pt idx="2">
                  <c:v>16050354.905023035</c:v>
                </c:pt>
                <c:pt idx="3">
                  <c:v>16907152.740414012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ADF4-4184-AAC4-1DA656F7ADF1}"/>
            </c:ext>
          </c:extLst>
        </c:ser>
        <c:ser>
          <c:idx val="1"/>
          <c:order val="1"/>
          <c:tx>
            <c:strRef>
              <c:f>'Capex-Other Depreciation'!$B$7</c:f>
              <c:strCache>
                <c:ptCount val="1"/>
                <c:pt idx="0">
                  <c:v>Augmentation</c:v>
                </c:pt>
              </c:strCache>
            </c:strRef>
          </c:tx>
          <c:spPr>
            <a:solidFill>
              <a:schemeClr val="accent2"/>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Depreciation'!$H$7:$CB$7</c:f>
              <c:numCache>
                <c:formatCode>_-* #,##0_-;\-* #,##0_-;_-* "-"??_-;_-@_-</c:formatCode>
                <c:ptCount val="73"/>
                <c:pt idx="0">
                  <c:v>4611733.0883892514</c:v>
                </c:pt>
                <c:pt idx="1">
                  <c:v>4623682.1918904772</c:v>
                </c:pt>
                <c:pt idx="2">
                  <c:v>4637669.5842172354</c:v>
                </c:pt>
                <c:pt idx="3">
                  <c:v>4649835.6370003447</c:v>
                </c:pt>
                <c:pt idx="4">
                  <c:v>4664768.6449384103</c:v>
                </c:pt>
                <c:pt idx="5">
                  <c:v>4596192.1148328632</c:v>
                </c:pt>
                <c:pt idx="6">
                  <c:v>4569834.0166129079</c:v>
                </c:pt>
                <c:pt idx="7">
                  <c:v>4543869.2030195482</c:v>
                </c:pt>
                <c:pt idx="8">
                  <c:v>4524687.1108022025</c:v>
                </c:pt>
                <c:pt idx="9">
                  <c:v>4495791.8583349138</c:v>
                </c:pt>
                <c:pt idx="10">
                  <c:v>4466651.8815561812</c:v>
                </c:pt>
                <c:pt idx="11">
                  <c:v>4433133.1479911581</c:v>
                </c:pt>
                <c:pt idx="12">
                  <c:v>4386500.538513748</c:v>
                </c:pt>
                <c:pt idx="13">
                  <c:v>4321571.4960164484</c:v>
                </c:pt>
                <c:pt idx="14">
                  <c:v>4248714.8303157305</c:v>
                </c:pt>
                <c:pt idx="15">
                  <c:v>4172026.3792574522</c:v>
                </c:pt>
                <c:pt idx="16">
                  <c:v>4067942.1795009822</c:v>
                </c:pt>
                <c:pt idx="17">
                  <c:v>3956807.2333314889</c:v>
                </c:pt>
                <c:pt idx="18">
                  <c:v>3842670.4253981458</c:v>
                </c:pt>
                <c:pt idx="19">
                  <c:v>3714405.8985853386</c:v>
                </c:pt>
                <c:pt idx="20">
                  <c:v>3572826.2050812319</c:v>
                </c:pt>
                <c:pt idx="21">
                  <c:v>3412701.1441605077</c:v>
                </c:pt>
                <c:pt idx="22">
                  <c:v>3236878.2529715197</c:v>
                </c:pt>
                <c:pt idx="23">
                  <c:v>3048452.3251124145</c:v>
                </c:pt>
                <c:pt idx="24">
                  <c:v>2851791.9071139642</c:v>
                </c:pt>
                <c:pt idx="25">
                  <c:v>2666173.1935341125</c:v>
                </c:pt>
                <c:pt idx="26">
                  <c:v>2487971.2768381364</c:v>
                </c:pt>
                <c:pt idx="27">
                  <c:v>2322038.4052497153</c:v>
                </c:pt>
                <c:pt idx="28">
                  <c:v>2168063.9019257375</c:v>
                </c:pt>
                <c:pt idx="29">
                  <c:v>2025075.7861800813</c:v>
                </c:pt>
                <c:pt idx="30">
                  <c:v>1892435.3252141899</c:v>
                </c:pt>
                <c:pt idx="31">
                  <c:v>1769275.8920528141</c:v>
                </c:pt>
                <c:pt idx="32">
                  <c:v>1655014.9307679823</c:v>
                </c:pt>
                <c:pt idx="33">
                  <c:v>1548926.8479962</c:v>
                </c:pt>
                <c:pt idx="34">
                  <c:v>1450514.6849225059</c:v>
                </c:pt>
                <c:pt idx="35">
                  <c:v>1359101.5297570492</c:v>
                </c:pt>
                <c:pt idx="36">
                  <c:v>1274232.7805916872</c:v>
                </c:pt>
                <c:pt idx="37">
                  <c:v>1195474.3523047063</c:v>
                </c:pt>
                <c:pt idx="38">
                  <c:v>1122382.1676820766</c:v>
                </c:pt>
                <c:pt idx="39">
                  <c:v>1054532.6136727296</c:v>
                </c:pt>
                <c:pt idx="40">
                  <c:v>991498.11403189134</c:v>
                </c:pt>
                <c:pt idx="41">
                  <c:v>932993.09935220878</c:v>
                </c:pt>
                <c:pt idx="42">
                  <c:v>878660.45296578773</c:v>
                </c:pt>
                <c:pt idx="43">
                  <c:v>828242.14393151191</c:v>
                </c:pt>
                <c:pt idx="44">
                  <c:v>781396.29383746255</c:v>
                </c:pt>
                <c:pt idx="45">
                  <c:v>737776.652404811</c:v>
                </c:pt>
                <c:pt idx="46">
                  <c:v>697233.3008930129</c:v>
                </c:pt>
                <c:pt idx="47">
                  <c:v>659647.47645005584</c:v>
                </c:pt>
                <c:pt idx="48">
                  <c:v>693497.61116676882</c:v>
                </c:pt>
                <c:pt idx="49">
                  <c:v>690167.95314708224</c:v>
                </c:pt>
                <c:pt idx="50">
                  <c:v>686842.78089956299</c:v>
                </c:pt>
                <c:pt idx="51">
                  <c:v>683546.39703121304</c:v>
                </c:pt>
                <c:pt idx="52">
                  <c:v>680254.33256427303</c:v>
                </c:pt>
                <c:pt idx="53">
                  <c:v>676978.72841966827</c:v>
                </c:pt>
                <c:pt idx="54">
                  <c:v>673743.82733164739</c:v>
                </c:pt>
                <c:pt idx="55">
                  <c:v>670549.42578492837</c:v>
                </c:pt>
                <c:pt idx="56">
                  <c:v>667364.9149869777</c:v>
                </c:pt>
                <c:pt idx="57">
                  <c:v>664238.89555577317</c:v>
                </c:pt>
                <c:pt idx="58">
                  <c:v>661128.50622172491</c:v>
                </c:pt>
                <c:pt idx="59">
                  <c:v>658045.83135227789</c:v>
                </c:pt>
                <c:pt idx="60">
                  <c:v>654978.56985717779</c:v>
                </c:pt>
                <c:pt idx="61">
                  <c:v>651920.56341058796</c:v>
                </c:pt>
                <c:pt idx="62">
                  <c:v>648890.00951416162</c:v>
                </c:pt>
                <c:pt idx="63">
                  <c:v>645880.6896461827</c:v>
                </c:pt>
                <c:pt idx="64">
                  <c:v>642892.49763650901</c:v>
                </c:pt>
                <c:pt idx="65">
                  <c:v>639925.32784584898</c:v>
                </c:pt>
                <c:pt idx="66">
                  <c:v>636991.23768103821</c:v>
                </c:pt>
                <c:pt idx="67">
                  <c:v>634047.49293119018</c:v>
                </c:pt>
                <c:pt idx="68">
                  <c:v>631148.87319991784</c:v>
                </c:pt>
                <c:pt idx="69">
                  <c:v>628252.58404937142</c:v>
                </c:pt>
                <c:pt idx="70">
                  <c:v>625370.77634457778</c:v>
                </c:pt>
                <c:pt idx="71">
                  <c:v>622503.37767830782</c:v>
                </c:pt>
                <c:pt idx="72">
                  <c:v>619662.47852329991</c:v>
                </c:pt>
              </c:numCache>
            </c:numRef>
          </c:val>
          <c:extLst>
            <c:ext xmlns:c16="http://schemas.microsoft.com/office/drawing/2014/chart" uri="{C3380CC4-5D6E-409C-BE32-E72D297353CC}">
              <c16:uniqueId val="{00000001-ADF4-4184-AAC4-1DA656F7ADF1}"/>
            </c:ext>
          </c:extLst>
        </c:ser>
        <c:ser>
          <c:idx val="2"/>
          <c:order val="2"/>
          <c:tx>
            <c:strRef>
              <c:f>'Capex-Other Depreciation'!$B$8</c:f>
              <c:strCache>
                <c:ptCount val="1"/>
                <c:pt idx="0">
                  <c:v>Mains growth and replacement</c:v>
                </c:pt>
              </c:strCache>
            </c:strRef>
          </c:tx>
          <c:spPr>
            <a:solidFill>
              <a:schemeClr val="accent3"/>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Depreciation'!$H$8:$CB$8</c:f>
              <c:numCache>
                <c:formatCode>_-* #,##0_-;\-* #,##0_-;_-* "-"??_-;_-@_-</c:formatCode>
                <c:ptCount val="73"/>
                <c:pt idx="0">
                  <c:v>1018445.5061227867</c:v>
                </c:pt>
                <c:pt idx="1">
                  <c:v>1018445.5061227867</c:v>
                </c:pt>
                <c:pt idx="2">
                  <c:v>1018445.5061227867</c:v>
                </c:pt>
                <c:pt idx="3">
                  <c:v>1018445.5061227867</c:v>
                </c:pt>
                <c:pt idx="4">
                  <c:v>1018445.5061227867</c:v>
                </c:pt>
                <c:pt idx="5">
                  <c:v>1018445.5061227867</c:v>
                </c:pt>
                <c:pt idx="6">
                  <c:v>1018445.5061227867</c:v>
                </c:pt>
                <c:pt idx="7">
                  <c:v>1018445.5061227867</c:v>
                </c:pt>
                <c:pt idx="8">
                  <c:v>1018445.5061227867</c:v>
                </c:pt>
                <c:pt idx="9">
                  <c:v>1018445.5061227867</c:v>
                </c:pt>
                <c:pt idx="10">
                  <c:v>1018445.5061227867</c:v>
                </c:pt>
                <c:pt idx="11">
                  <c:v>1018445.5061227867</c:v>
                </c:pt>
                <c:pt idx="12">
                  <c:v>1018445.5061227867</c:v>
                </c:pt>
                <c:pt idx="13">
                  <c:v>1018445.5061227867</c:v>
                </c:pt>
                <c:pt idx="14">
                  <c:v>1018445.5061227867</c:v>
                </c:pt>
                <c:pt idx="15">
                  <c:v>1018445.5061227867</c:v>
                </c:pt>
                <c:pt idx="16">
                  <c:v>1018445.5061227867</c:v>
                </c:pt>
                <c:pt idx="17">
                  <c:v>1018445.5061227867</c:v>
                </c:pt>
                <c:pt idx="18">
                  <c:v>1018445.5061227867</c:v>
                </c:pt>
                <c:pt idx="19">
                  <c:v>1018445.5061227867</c:v>
                </c:pt>
                <c:pt idx="20">
                  <c:v>1018445.5061227867</c:v>
                </c:pt>
                <c:pt idx="21">
                  <c:v>1018445.5061227867</c:v>
                </c:pt>
                <c:pt idx="22">
                  <c:v>1018445.5061227867</c:v>
                </c:pt>
                <c:pt idx="23">
                  <c:v>1018445.5061227867</c:v>
                </c:pt>
                <c:pt idx="24">
                  <c:v>1018445.5061227867</c:v>
                </c:pt>
                <c:pt idx="25">
                  <c:v>1018445.5061227867</c:v>
                </c:pt>
                <c:pt idx="26">
                  <c:v>1018445.5061227867</c:v>
                </c:pt>
                <c:pt idx="27">
                  <c:v>1018445.5061227867</c:v>
                </c:pt>
                <c:pt idx="28">
                  <c:v>1018445.5061227867</c:v>
                </c:pt>
                <c:pt idx="29">
                  <c:v>1018445.5061227867</c:v>
                </c:pt>
                <c:pt idx="30">
                  <c:v>1018445.5061227867</c:v>
                </c:pt>
                <c:pt idx="31">
                  <c:v>1018445.5061227867</c:v>
                </c:pt>
                <c:pt idx="32">
                  <c:v>1018445.5061227867</c:v>
                </c:pt>
                <c:pt idx="33">
                  <c:v>1018445.5061227867</c:v>
                </c:pt>
                <c:pt idx="34">
                  <c:v>1018445.5061227867</c:v>
                </c:pt>
                <c:pt idx="35">
                  <c:v>1018445.5061227867</c:v>
                </c:pt>
                <c:pt idx="36">
                  <c:v>1018445.5061227867</c:v>
                </c:pt>
                <c:pt idx="37">
                  <c:v>1018445.5061227867</c:v>
                </c:pt>
                <c:pt idx="38">
                  <c:v>1018445.5061227867</c:v>
                </c:pt>
                <c:pt idx="39">
                  <c:v>1018445.5061227867</c:v>
                </c:pt>
                <c:pt idx="40">
                  <c:v>1018445.5061227867</c:v>
                </c:pt>
                <c:pt idx="41">
                  <c:v>1018445.5061227867</c:v>
                </c:pt>
                <c:pt idx="42">
                  <c:v>1018445.5061227867</c:v>
                </c:pt>
                <c:pt idx="43">
                  <c:v>1018445.5061227867</c:v>
                </c:pt>
                <c:pt idx="44">
                  <c:v>1018445.5061227867</c:v>
                </c:pt>
                <c:pt idx="45">
                  <c:v>1018445.5061227867</c:v>
                </c:pt>
                <c:pt idx="46">
                  <c:v>1018445.5061227867</c:v>
                </c:pt>
                <c:pt idx="47">
                  <c:v>1018445.5061227867</c:v>
                </c:pt>
                <c:pt idx="48">
                  <c:v>1018445.5061227867</c:v>
                </c:pt>
                <c:pt idx="49">
                  <c:v>1018445.5061227867</c:v>
                </c:pt>
                <c:pt idx="50">
                  <c:v>1018445.5061227867</c:v>
                </c:pt>
                <c:pt idx="51">
                  <c:v>1018445.5061227867</c:v>
                </c:pt>
                <c:pt idx="52">
                  <c:v>1018445.5061227867</c:v>
                </c:pt>
                <c:pt idx="53">
                  <c:v>1018445.5061227867</c:v>
                </c:pt>
                <c:pt idx="54">
                  <c:v>1018445.5061227867</c:v>
                </c:pt>
                <c:pt idx="55">
                  <c:v>1018445.5061227867</c:v>
                </c:pt>
                <c:pt idx="56">
                  <c:v>1018445.5061227867</c:v>
                </c:pt>
                <c:pt idx="57">
                  <c:v>1018445.5061227867</c:v>
                </c:pt>
                <c:pt idx="58">
                  <c:v>1018445.5061227867</c:v>
                </c:pt>
                <c:pt idx="59">
                  <c:v>1018445.5061227867</c:v>
                </c:pt>
                <c:pt idx="60">
                  <c:v>1018445.5061227867</c:v>
                </c:pt>
                <c:pt idx="61">
                  <c:v>1018445.5061227867</c:v>
                </c:pt>
                <c:pt idx="62">
                  <c:v>1018445.5061227867</c:v>
                </c:pt>
                <c:pt idx="63">
                  <c:v>1018445.5061227867</c:v>
                </c:pt>
                <c:pt idx="64">
                  <c:v>1018445.5061227867</c:v>
                </c:pt>
                <c:pt idx="65">
                  <c:v>1018445.5061227867</c:v>
                </c:pt>
                <c:pt idx="66">
                  <c:v>1018445.5061227867</c:v>
                </c:pt>
                <c:pt idx="67">
                  <c:v>1018445.5061227867</c:v>
                </c:pt>
                <c:pt idx="68">
                  <c:v>1018445.5061227867</c:v>
                </c:pt>
                <c:pt idx="69">
                  <c:v>1018445.5061227867</c:v>
                </c:pt>
                <c:pt idx="70">
                  <c:v>1018445.5061227867</c:v>
                </c:pt>
                <c:pt idx="71">
                  <c:v>1018445.5061227867</c:v>
                </c:pt>
                <c:pt idx="72">
                  <c:v>1018445.5061227867</c:v>
                </c:pt>
              </c:numCache>
            </c:numRef>
          </c:val>
          <c:extLst>
            <c:ext xmlns:c16="http://schemas.microsoft.com/office/drawing/2014/chart" uri="{C3380CC4-5D6E-409C-BE32-E72D297353CC}">
              <c16:uniqueId val="{00000002-ADF4-4184-AAC4-1DA656F7ADF1}"/>
            </c:ext>
          </c:extLst>
        </c:ser>
        <c:ser>
          <c:idx val="3"/>
          <c:order val="3"/>
          <c:tx>
            <c:strRef>
              <c:f>'Capex-Other Depreciation'!$B$11</c:f>
              <c:strCache>
                <c:ptCount val="1"/>
                <c:pt idx="0">
                  <c:v>Meters, buildings, SCADA, IT, other</c:v>
                </c:pt>
              </c:strCache>
            </c:strRef>
          </c:tx>
          <c:spPr>
            <a:solidFill>
              <a:schemeClr val="accent4"/>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Depreciation'!$H$11:$CB$11</c:f>
              <c:numCache>
                <c:formatCode>_-* #,##0_-;\-* #,##0_-;_-* "-"??_-;_-@_-</c:formatCode>
                <c:ptCount val="73"/>
                <c:pt idx="0">
                  <c:v>15780001.842885138</c:v>
                </c:pt>
                <c:pt idx="1">
                  <c:v>15849087.5994153</c:v>
                </c:pt>
                <c:pt idx="2">
                  <c:v>15918864.213510761</c:v>
                </c:pt>
                <c:pt idx="3">
                  <c:v>15989338.59374718</c:v>
                </c:pt>
                <c:pt idx="4">
                  <c:v>16060517.717785958</c:v>
                </c:pt>
                <c:pt idx="5">
                  <c:v>16132408.633065129</c:v>
                </c:pt>
                <c:pt idx="6">
                  <c:v>16205018.45749709</c:v>
                </c:pt>
                <c:pt idx="7">
                  <c:v>16278354.38017337</c:v>
                </c:pt>
                <c:pt idx="8">
                  <c:v>16352423.662076412</c:v>
                </c:pt>
                <c:pt idx="9">
                  <c:v>16427233.636798484</c:v>
                </c:pt>
                <c:pt idx="10">
                  <c:v>16502791.711267781</c:v>
                </c:pt>
                <c:pt idx="11">
                  <c:v>16579105.366481768</c:v>
                </c:pt>
                <c:pt idx="12">
                  <c:v>16656182.158247894</c:v>
                </c:pt>
                <c:pt idx="13">
                  <c:v>16734029.71793168</c:v>
                </c:pt>
                <c:pt idx="14">
                  <c:v>16537464.629730117</c:v>
                </c:pt>
                <c:pt idx="15">
                  <c:v>16345813.668733589</c:v>
                </c:pt>
                <c:pt idx="16">
                  <c:v>16158953.981761977</c:v>
                </c:pt>
                <c:pt idx="17">
                  <c:v>15976765.786964655</c:v>
                </c:pt>
                <c:pt idx="18">
                  <c:v>15799132.297037264</c:v>
                </c:pt>
                <c:pt idx="19">
                  <c:v>15625939.644358059</c:v>
                </c:pt>
                <c:pt idx="20">
                  <c:v>15457076.807995837</c:v>
                </c:pt>
                <c:pt idx="21">
                  <c:v>15292435.542542668</c:v>
                </c:pt>
                <c:pt idx="22">
                  <c:v>15131910.308725826</c:v>
                </c:pt>
                <c:pt idx="23">
                  <c:v>14975398.205754409</c:v>
                </c:pt>
                <c:pt idx="24">
                  <c:v>14822798.905357275</c:v>
                </c:pt>
                <c:pt idx="25">
                  <c:v>14674014.587470071</c:v>
                </c:pt>
                <c:pt idx="26">
                  <c:v>14528949.877530048</c:v>
                </c:pt>
                <c:pt idx="27">
                  <c:v>14387511.785338523</c:v>
                </c:pt>
                <c:pt idx="28">
                  <c:v>14249609.645451786</c:v>
                </c:pt>
                <c:pt idx="29">
                  <c:v>14115155.059062218</c:v>
                </c:pt>
                <c:pt idx="30">
                  <c:v>13984061.837332388</c:v>
                </c:pt>
                <c:pt idx="31">
                  <c:v>13856245.946145806</c:v>
                </c:pt>
                <c:pt idx="32">
                  <c:v>13731625.452238888</c:v>
                </c:pt>
                <c:pt idx="33">
                  <c:v>13610120.470679644</c:v>
                </c:pt>
                <c:pt idx="34">
                  <c:v>13491653.113659378</c:v>
                </c:pt>
                <c:pt idx="35">
                  <c:v>13376147.440564621</c:v>
                </c:pt>
                <c:pt idx="36">
                  <c:v>13263529.409297232</c:v>
                </c:pt>
                <c:pt idx="37">
                  <c:v>13153726.82881153</c:v>
                </c:pt>
                <c:pt idx="38">
                  <c:v>13046669.312837968</c:v>
                </c:pt>
                <c:pt idx="39">
                  <c:v>12942288.234763745</c:v>
                </c:pt>
                <c:pt idx="40">
                  <c:v>12840516.683641378</c:v>
                </c:pt>
                <c:pt idx="41">
                  <c:v>12741289.421297073</c:v>
                </c:pt>
                <c:pt idx="42">
                  <c:v>12644542.840511372</c:v>
                </c:pt>
                <c:pt idx="43">
                  <c:v>12550214.924245317</c:v>
                </c:pt>
                <c:pt idx="44">
                  <c:v>12458245.205885909</c:v>
                </c:pt>
                <c:pt idx="45">
                  <c:v>12368574.73048549</c:v>
                </c:pt>
                <c:pt idx="46">
                  <c:v>12281146.016970078</c:v>
                </c:pt>
                <c:pt idx="47">
                  <c:v>12195903.021292554</c:v>
                </c:pt>
                <c:pt idx="48">
                  <c:v>12112791.100506967</c:v>
                </c:pt>
                <c:pt idx="49">
                  <c:v>12031756.97774102</c:v>
                </c:pt>
                <c:pt idx="50">
                  <c:v>11952748.708044222</c:v>
                </c:pt>
                <c:pt idx="51">
                  <c:v>11875715.645089841</c:v>
                </c:pt>
                <c:pt idx="52">
                  <c:v>11800608.408709323</c:v>
                </c:pt>
                <c:pt idx="53">
                  <c:v>11727378.853238318</c:v>
                </c:pt>
                <c:pt idx="54">
                  <c:v>11655980.036654087</c:v>
                </c:pt>
                <c:pt idx="55">
                  <c:v>11586366.190484462</c:v>
                </c:pt>
                <c:pt idx="56">
                  <c:v>11518492.690469077</c:v>
                </c:pt>
                <c:pt idx="57">
                  <c:v>11452316.027954077</c:v>
                </c:pt>
                <c:pt idx="58">
                  <c:v>11387793.782001952</c:v>
                </c:pt>
                <c:pt idx="59">
                  <c:v>11324884.592198631</c:v>
                </c:pt>
                <c:pt idx="60">
                  <c:v>11263548.132140391</c:v>
                </c:pt>
                <c:pt idx="61">
                  <c:v>11203745.08358361</c:v>
                </c:pt>
                <c:pt idx="62">
                  <c:v>11145437.111240745</c:v>
                </c:pt>
                <c:pt idx="63">
                  <c:v>11088586.838206455</c:v>
                </c:pt>
                <c:pt idx="64">
                  <c:v>11033157.821998021</c:v>
                </c:pt>
                <c:pt idx="65">
                  <c:v>10979114.531194797</c:v>
                </c:pt>
                <c:pt idx="66">
                  <c:v>10926422.322661653</c:v>
                </c:pt>
                <c:pt idx="67">
                  <c:v>10875047.41934184</c:v>
                </c:pt>
                <c:pt idx="68">
                  <c:v>10824956.888605021</c:v>
                </c:pt>
                <c:pt idx="69">
                  <c:v>10776118.621136623</c:v>
                </c:pt>
                <c:pt idx="70">
                  <c:v>10728501.310354935</c:v>
                </c:pt>
                <c:pt idx="71">
                  <c:v>10682074.432342788</c:v>
                </c:pt>
                <c:pt idx="72">
                  <c:v>10636808.226280946</c:v>
                </c:pt>
              </c:numCache>
            </c:numRef>
          </c:val>
          <c:extLst>
            <c:ext xmlns:c16="http://schemas.microsoft.com/office/drawing/2014/chart" uri="{C3380CC4-5D6E-409C-BE32-E72D297353CC}">
              <c16:uniqueId val="{00000003-ADF4-4184-AAC4-1DA656F7ADF1}"/>
            </c:ext>
          </c:extLst>
        </c:ser>
        <c:dLbls>
          <c:showLegendKey val="0"/>
          <c:showVal val="0"/>
          <c:showCatName val="0"/>
          <c:showSerName val="0"/>
          <c:showPercent val="0"/>
          <c:showBubbleSize val="0"/>
        </c:dLbls>
        <c:axId val="692170136"/>
        <c:axId val="692163576"/>
      </c:areaChart>
      <c:catAx>
        <c:axId val="69217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63576"/>
        <c:crosses val="autoZero"/>
        <c:auto val="1"/>
        <c:lblAlgn val="ctr"/>
        <c:lblOffset val="100"/>
        <c:noMultiLvlLbl val="0"/>
      </c:catAx>
      <c:valAx>
        <c:axId val="6921635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70136"/>
        <c:crosses val="autoZero"/>
        <c:crossBetween val="midCat"/>
      </c:valAx>
      <c:spPr>
        <a:noFill/>
        <a:ln>
          <a:solidFill>
            <a:schemeClr val="bg1">
              <a:lumMod val="85000"/>
            </a:schemeClr>
          </a:solidFill>
        </a:ln>
        <a:effectLst/>
      </c:spPr>
    </c:plotArea>
    <c:legend>
      <c:legendPos val="b"/>
      <c:layout>
        <c:manualLayout>
          <c:xMode val="edge"/>
          <c:yMode val="edge"/>
          <c:x val="8.1609315800938192E-2"/>
          <c:y val="0.92210785763069048"/>
          <c:w val="0.84867632162509921"/>
          <c:h val="4.24296590828043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AU" sz="2400">
                <a:latin typeface="Tahoma" panose="020B0604030504040204" pitchFamily="34" charset="0"/>
                <a:ea typeface="Tahoma" panose="020B0604030504040204" pitchFamily="34" charset="0"/>
                <a:cs typeface="Tahoma" panose="020B0604030504040204" pitchFamily="34" charset="0"/>
              </a:rPr>
              <a:t>RAB</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56198753102521"/>
          <c:y val="0.10864934223381223"/>
          <c:w val="0.83013036679020047"/>
          <c:h val="0.7572398438804071"/>
        </c:manualLayout>
      </c:layout>
      <c:lineChart>
        <c:grouping val="standard"/>
        <c:varyColors val="0"/>
        <c:ser>
          <c:idx val="0"/>
          <c:order val="0"/>
          <c:spPr>
            <a:ln w="28575" cap="rnd">
              <a:solidFill>
                <a:schemeClr val="accent1"/>
              </a:solidFill>
              <a:round/>
            </a:ln>
            <a:effectLst/>
          </c:spPr>
          <c:marker>
            <c:symbol val="none"/>
          </c:marker>
          <c:cat>
            <c:numRef>
              <c:f>'Building Block'!$D$2:$CC$2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Block'!$D$19:$CC$19</c:f>
              <c:numCache>
                <c:formatCode>_-* #,##0_-;\-* #,##0_-;_-* "-"??_-;_-@_-</c:formatCode>
                <c:ptCount val="78"/>
                <c:pt idx="0">
                  <c:v>1817355444.3125892</c:v>
                </c:pt>
                <c:pt idx="1">
                  <c:v>1870277861.5188437</c:v>
                </c:pt>
                <c:pt idx="2">
                  <c:v>1905961942.5828125</c:v>
                </c:pt>
                <c:pt idx="3">
                  <c:v>1921315833.3059995</c:v>
                </c:pt>
                <c:pt idx="4">
                  <c:v>1924101724.5453515</c:v>
                </c:pt>
                <c:pt idx="5">
                  <c:v>1927919593.7808938</c:v>
                </c:pt>
                <c:pt idx="6">
                  <c:v>1886893617.9480019</c:v>
                </c:pt>
                <c:pt idx="7">
                  <c:v>1848180889.8133326</c:v>
                </c:pt>
                <c:pt idx="8">
                  <c:v>1810054342.2894013</c:v>
                </c:pt>
                <c:pt idx="9">
                  <c:v>1774073736.0810387</c:v>
                </c:pt>
                <c:pt idx="10">
                  <c:v>1724058522.2020783</c:v>
                </c:pt>
                <c:pt idx="11">
                  <c:v>1677767236.1574709</c:v>
                </c:pt>
                <c:pt idx="12">
                  <c:v>1631204359.1201091</c:v>
                </c:pt>
                <c:pt idx="13">
                  <c:v>1584078678.3047829</c:v>
                </c:pt>
                <c:pt idx="14">
                  <c:v>1536388941.96368</c:v>
                </c:pt>
                <c:pt idx="15">
                  <c:v>1488021447.579489</c:v>
                </c:pt>
                <c:pt idx="16">
                  <c:v>1440670962.1672363</c:v>
                </c:pt>
                <c:pt idx="17">
                  <c:v>1394874942.0439198</c:v>
                </c:pt>
                <c:pt idx="18">
                  <c:v>1350552095.438679</c:v>
                </c:pt>
                <c:pt idx="19">
                  <c:v>1308169212.5533154</c:v>
                </c:pt>
                <c:pt idx="20">
                  <c:v>1266806231.734977</c:v>
                </c:pt>
                <c:pt idx="21">
                  <c:v>1226680312.154691</c:v>
                </c:pt>
                <c:pt idx="22">
                  <c:v>1186161301.1786015</c:v>
                </c:pt>
                <c:pt idx="23">
                  <c:v>1145277464.9124258</c:v>
                </c:pt>
                <c:pt idx="24">
                  <c:v>1104060681.5013394</c:v>
                </c:pt>
                <c:pt idx="25">
                  <c:v>1062531215.6176925</c:v>
                </c:pt>
                <c:pt idx="26">
                  <c:v>1020709858.6229074</c:v>
                </c:pt>
                <c:pt idx="27">
                  <c:v>978611888.21443164</c:v>
                </c:pt>
                <c:pt idx="28">
                  <c:v>936255248.90656149</c:v>
                </c:pt>
                <c:pt idx="29">
                  <c:v>893660767.04093623</c:v>
                </c:pt>
                <c:pt idx="30">
                  <c:v>850822811.03042901</c:v>
                </c:pt>
                <c:pt idx="31">
                  <c:v>807755176.16220129</c:v>
                </c:pt>
                <c:pt idx="32">
                  <c:v>764467861.88974524</c:v>
                </c:pt>
                <c:pt idx="33">
                  <c:v>720975609.07621062</c:v>
                </c:pt>
                <c:pt idx="34">
                  <c:v>677292655.87916636</c:v>
                </c:pt>
                <c:pt idx="35">
                  <c:v>633432081.31332159</c:v>
                </c:pt>
                <c:pt idx="36">
                  <c:v>589406154.39449203</c:v>
                </c:pt>
                <c:pt idx="37">
                  <c:v>545226116.59496069</c:v>
                </c:pt>
                <c:pt idx="38">
                  <c:v>500902480.06969929</c:v>
                </c:pt>
                <c:pt idx="39">
                  <c:v>456444894.04680467</c:v>
                </c:pt>
                <c:pt idx="40">
                  <c:v>411862385.28091097</c:v>
                </c:pt>
                <c:pt idx="41">
                  <c:v>367153862.18973571</c:v>
                </c:pt>
                <c:pt idx="42">
                  <c:v>322326996.03626478</c:v>
                </c:pt>
                <c:pt idx="43">
                  <c:v>277398248.76794517</c:v>
                </c:pt>
                <c:pt idx="44">
                  <c:v>271178545.67012793</c:v>
                </c:pt>
                <c:pt idx="45">
                  <c:v>264869652.50506461</c:v>
                </c:pt>
                <c:pt idx="46">
                  <c:v>258477156.66401392</c:v>
                </c:pt>
                <c:pt idx="47">
                  <c:v>252006288.68014646</c:v>
                </c:pt>
                <c:pt idx="48">
                  <c:v>245461855.21671832</c:v>
                </c:pt>
                <c:pt idx="49">
                  <c:v>238848343.88628852</c:v>
                </c:pt>
                <c:pt idx="50">
                  <c:v>232169843.49077064</c:v>
                </c:pt>
                <c:pt idx="51">
                  <c:v>225430045.13987145</c:v>
                </c:pt>
                <c:pt idx="52">
                  <c:v>218639941.36744213</c:v>
                </c:pt>
                <c:pt idx="53">
                  <c:v>211806528.01656184</c:v>
                </c:pt>
                <c:pt idx="54">
                  <c:v>204999082.10273618</c:v>
                </c:pt>
                <c:pt idx="55">
                  <c:v>198179709.70744658</c:v>
                </c:pt>
                <c:pt idx="56">
                  <c:v>191339389.55636713</c:v>
                </c:pt>
                <c:pt idx="57">
                  <c:v>184477934.50941819</c:v>
                </c:pt>
                <c:pt idx="58">
                  <c:v>177595139.26143599</c:v>
                </c:pt>
                <c:pt idx="59">
                  <c:v>170690817.1902951</c:v>
                </c:pt>
                <c:pt idx="60">
                  <c:v>163764812.09102026</c:v>
                </c:pt>
                <c:pt idx="61">
                  <c:v>156816973.16427261</c:v>
                </c:pt>
                <c:pt idx="62">
                  <c:v>150996427.87639037</c:v>
                </c:pt>
                <c:pt idx="63">
                  <c:v>146162789.37800559</c:v>
                </c:pt>
                <c:pt idx="64">
                  <c:v>141934000.75884297</c:v>
                </c:pt>
                <c:pt idx="65">
                  <c:v>138216715.3811866</c:v>
                </c:pt>
                <c:pt idx="66">
                  <c:v>135033403.07044327</c:v>
                </c:pt>
                <c:pt idx="67">
                  <c:v>132197300.57378982</c:v>
                </c:pt>
                <c:pt idx="68">
                  <c:v>129712374.60879108</c:v>
                </c:pt>
                <c:pt idx="69">
                  <c:v>127566234.81910746</c:v>
                </c:pt>
                <c:pt idx="70">
                  <c:v>125773239.97138494</c:v>
                </c:pt>
                <c:pt idx="71">
                  <c:v>124051733.52868873</c:v>
                </c:pt>
                <c:pt idx="72">
                  <c:v>122400469.47366372</c:v>
                </c:pt>
                <c:pt idx="73">
                  <c:v>120818866.78413928</c:v>
                </c:pt>
                <c:pt idx="74">
                  <c:v>119306410.45738824</c:v>
                </c:pt>
                <c:pt idx="75">
                  <c:v>117862659.40059981</c:v>
                </c:pt>
                <c:pt idx="76">
                  <c:v>116487027.04778561</c:v>
                </c:pt>
                <c:pt idx="77">
                  <c:v>115178926.63373862</c:v>
                </c:pt>
              </c:numCache>
            </c:numRef>
          </c:val>
          <c:smooth val="0"/>
          <c:extLst>
            <c:ext xmlns:c16="http://schemas.microsoft.com/office/drawing/2014/chart" uri="{C3380CC4-5D6E-409C-BE32-E72D297353CC}">
              <c16:uniqueId val="{00000000-5DCC-49DE-904C-F2A5576EC614}"/>
            </c:ext>
          </c:extLst>
        </c:ser>
        <c:dLbls>
          <c:showLegendKey val="0"/>
          <c:showVal val="0"/>
          <c:showCatName val="0"/>
          <c:showSerName val="0"/>
          <c:showPercent val="0"/>
          <c:showBubbleSize val="0"/>
        </c:dLbls>
        <c:smooth val="0"/>
        <c:axId val="688049120"/>
        <c:axId val="688049776"/>
      </c:lineChart>
      <c:catAx>
        <c:axId val="68804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88049776"/>
        <c:crosses val="autoZero"/>
        <c:auto val="1"/>
        <c:lblAlgn val="ctr"/>
        <c:lblOffset val="100"/>
        <c:noMultiLvlLbl val="0"/>
      </c:catAx>
      <c:valAx>
        <c:axId val="688049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88049120"/>
        <c:crosses val="autoZero"/>
        <c:crossBetween val="between"/>
      </c:valAx>
      <c:spPr>
        <a:no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Building Block ($2022/23)</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26127802727871"/>
          <c:y val="9.1485909715867869E-2"/>
          <c:w val="0.82027017899729227"/>
          <c:h val="0.75194915758078207"/>
        </c:manualLayout>
      </c:layout>
      <c:areaChart>
        <c:grouping val="stacked"/>
        <c:varyColors val="0"/>
        <c:ser>
          <c:idx val="0"/>
          <c:order val="0"/>
          <c:tx>
            <c:strRef>
              <c:f>'Building Block'!$B$31</c:f>
              <c:strCache>
                <c:ptCount val="1"/>
                <c:pt idx="0">
                  <c:v>R on K</c:v>
                </c:pt>
              </c:strCache>
            </c:strRef>
          </c:tx>
          <c:spPr>
            <a:solidFill>
              <a:schemeClr val="accent1"/>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Block'!$D$31:$CC$31</c:f>
              <c:numCache>
                <c:formatCode>_-* #,##0_-;\-* #,##0_-;_-* "-"??_-;_-@_-</c:formatCode>
                <c:ptCount val="78"/>
                <c:pt idx="0">
                  <c:v>51183098.876494095</c:v>
                </c:pt>
                <c:pt idx="1">
                  <c:v>52673579.630343191</c:v>
                </c:pt>
                <c:pt idx="2">
                  <c:v>53678568.420582183</c:v>
                </c:pt>
                <c:pt idx="3">
                  <c:v>54110987.79648529</c:v>
                </c:pt>
                <c:pt idx="4">
                  <c:v>54189448.257926196</c:v>
                </c:pt>
                <c:pt idx="5">
                  <c:v>54296972.836671554</c:v>
                </c:pt>
                <c:pt idx="6">
                  <c:v>53141537.567180932</c:v>
                </c:pt>
                <c:pt idx="7">
                  <c:v>52051251.460466631</c:v>
                </c:pt>
                <c:pt idx="8">
                  <c:v>50977474.254227892</c:v>
                </c:pt>
                <c:pt idx="9">
                  <c:v>49964134.276645578</c:v>
                </c:pt>
                <c:pt idx="10">
                  <c:v>48555530.557814933</c:v>
                </c:pt>
                <c:pt idx="11">
                  <c:v>47251805.698621303</c:v>
                </c:pt>
                <c:pt idx="12">
                  <c:v>45940431.885185055</c:v>
                </c:pt>
                <c:pt idx="13">
                  <c:v>44613207.544816516</c:v>
                </c:pt>
                <c:pt idx="14">
                  <c:v>43270097.423910111</c:v>
                </c:pt>
                <c:pt idx="15">
                  <c:v>41907899.261067666</c:v>
                </c:pt>
                <c:pt idx="16">
                  <c:v>40574343.635342494</c:v>
                </c:pt>
                <c:pt idx="17">
                  <c:v>39284567.200326927</c:v>
                </c:pt>
                <c:pt idx="18">
                  <c:v>38036280.494837783</c:v>
                </c:pt>
                <c:pt idx="19">
                  <c:v>36842629.966989085</c:v>
                </c:pt>
                <c:pt idx="20">
                  <c:v>35677703.455955178</c:v>
                </c:pt>
                <c:pt idx="21">
                  <c:v>34547616.925103277</c:v>
                </c:pt>
                <c:pt idx="22">
                  <c:v>33406459.562817782</c:v>
                </c:pt>
                <c:pt idx="23">
                  <c:v>32255027.441704251</c:v>
                </c:pt>
                <c:pt idx="24">
                  <c:v>31094218.36205906</c:v>
                </c:pt>
                <c:pt idx="25">
                  <c:v>29924603.048080292</c:v>
                </c:pt>
                <c:pt idx="26">
                  <c:v>28746767.057376284</c:v>
                </c:pt>
                <c:pt idx="27">
                  <c:v>27561140.663453244</c:v>
                </c:pt>
                <c:pt idx="28">
                  <c:v>26368229.246726654</c:v>
                </c:pt>
                <c:pt idx="29">
                  <c:v>25168619.349970348</c:v>
                </c:pt>
                <c:pt idx="30">
                  <c:v>23962152.36795295</c:v>
                </c:pt>
                <c:pt idx="31">
                  <c:v>22749216.824311391</c:v>
                </c:pt>
                <c:pt idx="32">
                  <c:v>21530094.338702619</c:v>
                </c:pt>
                <c:pt idx="33">
                  <c:v>20305200.06549751</c:v>
                </c:pt>
                <c:pt idx="34">
                  <c:v>19074935.001115855</c:v>
                </c:pt>
                <c:pt idx="35">
                  <c:v>17839667.496451892</c:v>
                </c:pt>
                <c:pt idx="36">
                  <c:v>16599743.089992102</c:v>
                </c:pt>
                <c:pt idx="37">
                  <c:v>15355478.380995685</c:v>
                </c:pt>
                <c:pt idx="38">
                  <c:v>14107169.428590206</c:v>
                </c:pt>
                <c:pt idx="39">
                  <c:v>12855087.988858009</c:v>
                </c:pt>
                <c:pt idx="40">
                  <c:v>11599488.286847038</c:v>
                </c:pt>
                <c:pt idx="41">
                  <c:v>10340339.579774385</c:v>
                </c:pt>
                <c:pt idx="42">
                  <c:v>9077857.9172923863</c:v>
                </c:pt>
                <c:pt idx="43">
                  <c:v>7812506.9255378628</c:v>
                </c:pt>
                <c:pt idx="44">
                  <c:v>7637338.2871549465</c:v>
                </c:pt>
                <c:pt idx="45">
                  <c:v>7459657.7438802579</c:v>
                </c:pt>
                <c:pt idx="46">
                  <c:v>7279622.6562346313</c:v>
                </c:pt>
                <c:pt idx="47">
                  <c:v>7097380.3343644021</c:v>
                </c:pt>
                <c:pt idx="48">
                  <c:v>6913066.150753513</c:v>
                </c:pt>
                <c:pt idx="49">
                  <c:v>6726806.4923000513</c:v>
                </c:pt>
                <c:pt idx="50">
                  <c:v>6538716.5139965545</c:v>
                </c:pt>
                <c:pt idx="51">
                  <c:v>6348900.1704291645</c:v>
                </c:pt>
                <c:pt idx="52">
                  <c:v>6157667.0498783514</c:v>
                </c:pt>
                <c:pt idx="53">
                  <c:v>5965214.1798046306</c:v>
                </c:pt>
                <c:pt idx="54">
                  <c:v>5773492.6437704312</c:v>
                </c:pt>
                <c:pt idx="55">
                  <c:v>5581435.2162176361</c:v>
                </c:pt>
                <c:pt idx="56">
                  <c:v>5388787.8264429839</c:v>
                </c:pt>
                <c:pt idx="57">
                  <c:v>5195545.2039259318</c:v>
                </c:pt>
                <c:pt idx="58">
                  <c:v>5001701.5665535042</c:v>
                </c:pt>
                <c:pt idx="59">
                  <c:v>4807251.6583925653</c:v>
                </c:pt>
                <c:pt idx="60">
                  <c:v>4612191.0801635366</c:v>
                </c:pt>
                <c:pt idx="61">
                  <c:v>4416515.5848285072</c:v>
                </c:pt>
                <c:pt idx="62">
                  <c:v>4252588.6293630209</c:v>
                </c:pt>
                <c:pt idx="63">
                  <c:v>4116456.4280535323</c:v>
                </c:pt>
                <c:pt idx="64">
                  <c:v>3997358.9192531765</c:v>
                </c:pt>
                <c:pt idx="65">
                  <c:v>3892667.13447758</c:v>
                </c:pt>
                <c:pt idx="66">
                  <c:v>3803013.9027636456</c:v>
                </c:pt>
                <c:pt idx="67">
                  <c:v>3723139.3163340264</c:v>
                </c:pt>
                <c:pt idx="68">
                  <c:v>3653155.0918581118</c:v>
                </c:pt>
                <c:pt idx="69">
                  <c:v>3592712.2734749941</c:v>
                </c:pt>
                <c:pt idx="70">
                  <c:v>3542215.2543787998</c:v>
                </c:pt>
                <c:pt idx="71">
                  <c:v>3493731.5993245346</c:v>
                </c:pt>
                <c:pt idx="72">
                  <c:v>3447226.2160963714</c:v>
                </c:pt>
                <c:pt idx="73">
                  <c:v>3402682.7410735874</c:v>
                </c:pt>
                <c:pt idx="74">
                  <c:v>3360086.6699743764</c:v>
                </c:pt>
                <c:pt idx="75">
                  <c:v>3319425.5800792207</c:v>
                </c:pt>
                <c:pt idx="76">
                  <c:v>3280682.9516340597</c:v>
                </c:pt>
                <c:pt idx="77">
                  <c:v>3243842.2592741372</c:v>
                </c:pt>
              </c:numCache>
            </c:numRef>
          </c:val>
          <c:extLst>
            <c:ext xmlns:c16="http://schemas.microsoft.com/office/drawing/2014/chart" uri="{C3380CC4-5D6E-409C-BE32-E72D297353CC}">
              <c16:uniqueId val="{00000000-32A1-4DDC-80DE-24F6463E8EF3}"/>
            </c:ext>
          </c:extLst>
        </c:ser>
        <c:ser>
          <c:idx val="1"/>
          <c:order val="1"/>
          <c:tx>
            <c:strRef>
              <c:f>'Building Block'!$B$32</c:f>
              <c:strCache>
                <c:ptCount val="1"/>
                <c:pt idx="0">
                  <c:v>R of K</c:v>
                </c:pt>
              </c:strCache>
            </c:strRef>
          </c:tx>
          <c:spPr>
            <a:solidFill>
              <a:schemeClr val="accent2"/>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Block'!$D$32:$CC$32</c:f>
              <c:numCache>
                <c:formatCode>_-* #,##0_-;\-* #,##0_-;_-* "-"??_-;_-@_-</c:formatCode>
                <c:ptCount val="78"/>
                <c:pt idx="0">
                  <c:v>56506433.24195981</c:v>
                </c:pt>
                <c:pt idx="1">
                  <c:v>61046626.597906739</c:v>
                </c:pt>
                <c:pt idx="2">
                  <c:v>65680982.47921706</c:v>
                </c:pt>
                <c:pt idx="3">
                  <c:v>70307942.710200205</c:v>
                </c:pt>
                <c:pt idx="4">
                  <c:v>74601601.403709531</c:v>
                </c:pt>
                <c:pt idx="5">
                  <c:v>79002537.144354478</c:v>
                </c:pt>
                <c:pt idx="6">
                  <c:v>77003996.443087891</c:v>
                </c:pt>
                <c:pt idx="7">
                  <c:v>75751881.732804865</c:v>
                </c:pt>
                <c:pt idx="8">
                  <c:v>74545378.685646847</c:v>
                </c:pt>
                <c:pt idx="9">
                  <c:v>71758945.747807413</c:v>
                </c:pt>
                <c:pt idx="10">
                  <c:v>68038332.298628449</c:v>
                </c:pt>
                <c:pt idx="11">
                  <c:v>68356175.017594576</c:v>
                </c:pt>
                <c:pt idx="12">
                  <c:v>68966349.904642135</c:v>
                </c:pt>
                <c:pt idx="13">
                  <c:v>69585292.620104134</c:v>
                </c:pt>
                <c:pt idx="14">
                  <c:v>70308965.385447115</c:v>
                </c:pt>
                <c:pt idx="15">
                  <c:v>69338374.511199251</c:v>
                </c:pt>
                <c:pt idx="16">
                  <c:v>67826704.14391236</c:v>
                </c:pt>
                <c:pt idx="17">
                  <c:v>66383974.808125153</c:v>
                </c:pt>
                <c:pt idx="18">
                  <c:v>64456929.605434686</c:v>
                </c:pt>
                <c:pt idx="19">
                  <c:v>63167605.784506798</c:v>
                </c:pt>
                <c:pt idx="20">
                  <c:v>61662205.134399846</c:v>
                </c:pt>
                <c:pt idx="21">
                  <c:v>61764352.643475406</c:v>
                </c:pt>
                <c:pt idx="22">
                  <c:v>61835854.792594612</c:v>
                </c:pt>
                <c:pt idx="23">
                  <c:v>61877031.63964466</c:v>
                </c:pt>
                <c:pt idx="24">
                  <c:v>61888256.932712995</c:v>
                </c:pt>
                <c:pt idx="25">
                  <c:v>61869705.513985038</c:v>
                </c:pt>
                <c:pt idx="26">
                  <c:v>61821552.601301745</c:v>
                </c:pt>
                <c:pt idx="27">
                  <c:v>61743873.375690296</c:v>
                </c:pt>
                <c:pt idx="28">
                  <c:v>61636777.902614921</c:v>
                </c:pt>
                <c:pt idx="29">
                  <c:v>61530992.329101235</c:v>
                </c:pt>
                <c:pt idx="30">
                  <c:v>61426268.155354589</c:v>
                </c:pt>
                <c:pt idx="31">
                  <c:v>61322680.932946995</c:v>
                </c:pt>
                <c:pt idx="32">
                  <c:v>61220248.510245688</c:v>
                </c:pt>
                <c:pt idx="33">
                  <c:v>61119072.250544548</c:v>
                </c:pt>
                <c:pt idx="34">
                  <c:v>61019250.917209834</c:v>
                </c:pt>
                <c:pt idx="35">
                  <c:v>60920869.587498955</c:v>
                </c:pt>
                <c:pt idx="36">
                  <c:v>60824005.14385277</c:v>
                </c:pt>
                <c:pt idx="37">
                  <c:v>60728722.414391026</c:v>
                </c:pt>
                <c:pt idx="38">
                  <c:v>60635078.847693257</c:v>
                </c:pt>
                <c:pt idx="39">
                  <c:v>60543122.070598356</c:v>
                </c:pt>
                <c:pt idx="40">
                  <c:v>60462217.567619711</c:v>
                </c:pt>
                <c:pt idx="41">
                  <c:v>60383073.84948267</c:v>
                </c:pt>
                <c:pt idx="42">
                  <c:v>60296393.955558568</c:v>
                </c:pt>
                <c:pt idx="43">
                  <c:v>21407200.084460095</c:v>
                </c:pt>
                <c:pt idx="44">
                  <c:v>21324159.519622594</c:v>
                </c:pt>
                <c:pt idx="45">
                  <c:v>21242956.144846715</c:v>
                </c:pt>
                <c:pt idx="46">
                  <c:v>21163596.010639545</c:v>
                </c:pt>
                <c:pt idx="47">
                  <c:v>21086082.263028048</c:v>
                </c:pt>
                <c:pt idx="48">
                  <c:v>21010413.904729426</c:v>
                </c:pt>
                <c:pt idx="49">
                  <c:v>20936587.401364077</c:v>
                </c:pt>
                <c:pt idx="50">
                  <c:v>20864595.239912238</c:v>
                </c:pt>
                <c:pt idx="51">
                  <c:v>20786928.596415214</c:v>
                </c:pt>
                <c:pt idx="52">
                  <c:v>20707409.354745701</c:v>
                </c:pt>
                <c:pt idx="53">
                  <c:v>20632180.131622177</c:v>
                </c:pt>
                <c:pt idx="54">
                  <c:v>20559742.832300484</c:v>
                </c:pt>
                <c:pt idx="55">
                  <c:v>20498357.146146037</c:v>
                </c:pt>
                <c:pt idx="56">
                  <c:v>20439162.595192783</c:v>
                </c:pt>
                <c:pt idx="57">
                  <c:v>20382103.495378572</c:v>
                </c:pt>
                <c:pt idx="58">
                  <c:v>20327125.158921681</c:v>
                </c:pt>
                <c:pt idx="59">
                  <c:v>20274174.469383352</c:v>
                </c:pt>
                <c:pt idx="60">
                  <c:v>20223200.049139835</c:v>
                </c:pt>
                <c:pt idx="61">
                  <c:v>19024848.399461068</c:v>
                </c:pt>
                <c:pt idx="62">
                  <c:v>17968638.928017396</c:v>
                </c:pt>
                <c:pt idx="63">
                  <c:v>17296156.413509078</c:v>
                </c:pt>
                <c:pt idx="64">
                  <c:v>16718661.307330066</c:v>
                </c:pt>
                <c:pt idx="65">
                  <c:v>16120284.518863682</c:v>
                </c:pt>
                <c:pt idx="66">
                  <c:v>15710213.649770454</c:v>
                </c:pt>
                <c:pt idx="67">
                  <c:v>15297698.59187643</c:v>
                </c:pt>
                <c:pt idx="68">
                  <c:v>14899052.823659044</c:v>
                </c:pt>
                <c:pt idx="69">
                  <c:v>14487490.673479835</c:v>
                </c:pt>
                <c:pt idx="70">
                  <c:v>14358991.807859644</c:v>
                </c:pt>
                <c:pt idx="71">
                  <c:v>14233123.121490497</c:v>
                </c:pt>
                <c:pt idx="72">
                  <c:v>14109143.107920254</c:v>
                </c:pt>
                <c:pt idx="73">
                  <c:v>13987007.594678767</c:v>
                </c:pt>
                <c:pt idx="74">
                  <c:v>13866567.768097216</c:v>
                </c:pt>
                <c:pt idx="75">
                  <c:v>13747949.945636483</c:v>
                </c:pt>
                <c:pt idx="76">
                  <c:v>13631123.730190879</c:v>
                </c:pt>
                <c:pt idx="77">
                  <c:v>13516128.491919225</c:v>
                </c:pt>
              </c:numCache>
            </c:numRef>
          </c:val>
          <c:extLst>
            <c:ext xmlns:c16="http://schemas.microsoft.com/office/drawing/2014/chart" uri="{C3380CC4-5D6E-409C-BE32-E72D297353CC}">
              <c16:uniqueId val="{00000001-32A1-4DDC-80DE-24F6463E8EF3}"/>
            </c:ext>
          </c:extLst>
        </c:ser>
        <c:ser>
          <c:idx val="2"/>
          <c:order val="2"/>
          <c:tx>
            <c:strRef>
              <c:f>'Building Block'!$B$33</c:f>
              <c:strCache>
                <c:ptCount val="1"/>
                <c:pt idx="0">
                  <c:v>Opex </c:v>
                </c:pt>
              </c:strCache>
            </c:strRef>
          </c:tx>
          <c:spPr>
            <a:solidFill>
              <a:schemeClr val="accent3"/>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Block'!$D$33:$CC$33</c:f>
              <c:numCache>
                <c:formatCode>_-* #,##0_-;\-* #,##0_-;_-* "-"??_-;_-@_-</c:formatCode>
                <c:ptCount val="78"/>
                <c:pt idx="0">
                  <c:v>93941477.03775683</c:v>
                </c:pt>
                <c:pt idx="1">
                  <c:v>95928893.646267459</c:v>
                </c:pt>
                <c:pt idx="2">
                  <c:v>95547607.697439924</c:v>
                </c:pt>
                <c:pt idx="3">
                  <c:v>96919471.548438102</c:v>
                </c:pt>
                <c:pt idx="4">
                  <c:v>95147363.458243787</c:v>
                </c:pt>
                <c:pt idx="5">
                  <c:v>95534492.858585909</c:v>
                </c:pt>
                <c:pt idx="6">
                  <c:v>95954492.273808151</c:v>
                </c:pt>
                <c:pt idx="7">
                  <c:v>96347541.253148764</c:v>
                </c:pt>
                <c:pt idx="8">
                  <c:v>96784888.668946221</c:v>
                </c:pt>
                <c:pt idx="9">
                  <c:v>96279781.551065266</c:v>
                </c:pt>
                <c:pt idx="10">
                  <c:v>96211049.737359166</c:v>
                </c:pt>
                <c:pt idx="11">
                  <c:v>96146100.512823522</c:v>
                </c:pt>
                <c:pt idx="12">
                  <c:v>96152576.458384633</c:v>
                </c:pt>
                <c:pt idx="13">
                  <c:v>96056019.886912122</c:v>
                </c:pt>
                <c:pt idx="14">
                  <c:v>95956238.29069826</c:v>
                </c:pt>
                <c:pt idx="15">
                  <c:v>95808774.879177317</c:v>
                </c:pt>
                <c:pt idx="16">
                  <c:v>95518501.192836657</c:v>
                </c:pt>
                <c:pt idx="17">
                  <c:v>95026274.056961164</c:v>
                </c:pt>
                <c:pt idx="18">
                  <c:v>94656816.847784221</c:v>
                </c:pt>
                <c:pt idx="19">
                  <c:v>94238423.13453263</c:v>
                </c:pt>
                <c:pt idx="20">
                  <c:v>93503120.877248317</c:v>
                </c:pt>
                <c:pt idx="21">
                  <c:v>92670518.081047058</c:v>
                </c:pt>
                <c:pt idx="22">
                  <c:v>91783027.885325968</c:v>
                </c:pt>
                <c:pt idx="23">
                  <c:v>90704787.502587527</c:v>
                </c:pt>
                <c:pt idx="24">
                  <c:v>89434227.145501345</c:v>
                </c:pt>
                <c:pt idx="25">
                  <c:v>87892808.519684345</c:v>
                </c:pt>
                <c:pt idx="26">
                  <c:v>86095999.507727385</c:v>
                </c:pt>
                <c:pt idx="27">
                  <c:v>84062068.795606136</c:v>
                </c:pt>
                <c:pt idx="28">
                  <c:v>82065645.558313221</c:v>
                </c:pt>
                <c:pt idx="29">
                  <c:v>80120673.110688597</c:v>
                </c:pt>
                <c:pt idx="30">
                  <c:v>78179794.060172051</c:v>
                </c:pt>
                <c:pt idx="31">
                  <c:v>76320458.037085697</c:v>
                </c:pt>
                <c:pt idx="32">
                  <c:v>74548994.295722887</c:v>
                </c:pt>
                <c:pt idx="33">
                  <c:v>72860994.696928218</c:v>
                </c:pt>
                <c:pt idx="34">
                  <c:v>71256715.506365731</c:v>
                </c:pt>
                <c:pt idx="35">
                  <c:v>69731637.424544632</c:v>
                </c:pt>
                <c:pt idx="36">
                  <c:v>68285495.44476217</c:v>
                </c:pt>
                <c:pt idx="37">
                  <c:v>66914509.244732402</c:v>
                </c:pt>
                <c:pt idx="38">
                  <c:v>66171881.284949288</c:v>
                </c:pt>
                <c:pt idx="39">
                  <c:v>65504446.020652846</c:v>
                </c:pt>
                <c:pt idx="40">
                  <c:v>64912363.729491442</c:v>
                </c:pt>
                <c:pt idx="41">
                  <c:v>64395745.509132586</c:v>
                </c:pt>
                <c:pt idx="42">
                  <c:v>63953830.032666795</c:v>
                </c:pt>
                <c:pt idx="43">
                  <c:v>63585634.698073037</c:v>
                </c:pt>
                <c:pt idx="44">
                  <c:v>63289199.418190747</c:v>
                </c:pt>
                <c:pt idx="45">
                  <c:v>63066030.659114078</c:v>
                </c:pt>
                <c:pt idx="46">
                  <c:v>62914888.448925786</c:v>
                </c:pt>
                <c:pt idx="47">
                  <c:v>62837138.00024347</c:v>
                </c:pt>
                <c:pt idx="48">
                  <c:v>62830573.722588353</c:v>
                </c:pt>
                <c:pt idx="49">
                  <c:v>62891638.150736466</c:v>
                </c:pt>
                <c:pt idx="50">
                  <c:v>63023701.730142616</c:v>
                </c:pt>
                <c:pt idx="51">
                  <c:v>63231611.181624778</c:v>
                </c:pt>
                <c:pt idx="52">
                  <c:v>67619469.561304837</c:v>
                </c:pt>
                <c:pt idx="53">
                  <c:v>69460285.088588953</c:v>
                </c:pt>
                <c:pt idx="54">
                  <c:v>71346181.387583777</c:v>
                </c:pt>
                <c:pt idx="55">
                  <c:v>73279528.361936346</c:v>
                </c:pt>
                <c:pt idx="56">
                  <c:v>75260233.315846056</c:v>
                </c:pt>
                <c:pt idx="57">
                  <c:v>77290131.252424926</c:v>
                </c:pt>
                <c:pt idx="58">
                  <c:v>79371842.492161527</c:v>
                </c:pt>
                <c:pt idx="59">
                  <c:v>81506714.474662021</c:v>
                </c:pt>
                <c:pt idx="60">
                  <c:v>83694281.931773111</c:v>
                </c:pt>
                <c:pt idx="61">
                  <c:v>85938902.009242266</c:v>
                </c:pt>
                <c:pt idx="62">
                  <c:v>88239344.856333166</c:v>
                </c:pt>
                <c:pt idx="63">
                  <c:v>90597820.490426093</c:v>
                </c:pt>
                <c:pt idx="64">
                  <c:v>93014974.066959232</c:v>
                </c:pt>
                <c:pt idx="65">
                  <c:v>95491843.738614991</c:v>
                </c:pt>
                <c:pt idx="66">
                  <c:v>98031246.428125083</c:v>
                </c:pt>
                <c:pt idx="67">
                  <c:v>100634320.43347381</c:v>
                </c:pt>
                <c:pt idx="68">
                  <c:v>103302676.85909598</c:v>
                </c:pt>
                <c:pt idx="69">
                  <c:v>106037967.66632165</c:v>
                </c:pt>
                <c:pt idx="70">
                  <c:v>108842894.39957608</c:v>
                </c:pt>
                <c:pt idx="71">
                  <c:v>111715617.10759941</c:v>
                </c:pt>
                <c:pt idx="72">
                  <c:v>114662584.38326934</c:v>
                </c:pt>
                <c:pt idx="73">
                  <c:v>117681881.64600572</c:v>
                </c:pt>
                <c:pt idx="74">
                  <c:v>120776422.41268629</c:v>
                </c:pt>
                <c:pt idx="75">
                  <c:v>123948091.87578218</c:v>
                </c:pt>
                <c:pt idx="76">
                  <c:v>127200033.30180246</c:v>
                </c:pt>
                <c:pt idx="77">
                  <c:v>130532426.66327675</c:v>
                </c:pt>
              </c:numCache>
            </c:numRef>
          </c:val>
          <c:extLst>
            <c:ext xmlns:c16="http://schemas.microsoft.com/office/drawing/2014/chart" uri="{C3380CC4-5D6E-409C-BE32-E72D297353CC}">
              <c16:uniqueId val="{00000002-32A1-4DDC-80DE-24F6463E8EF3}"/>
            </c:ext>
          </c:extLst>
        </c:ser>
        <c:dLbls>
          <c:showLegendKey val="0"/>
          <c:showVal val="0"/>
          <c:showCatName val="0"/>
          <c:showSerName val="0"/>
          <c:showPercent val="0"/>
          <c:showBubbleSize val="0"/>
        </c:dLbls>
        <c:axId val="610854480"/>
        <c:axId val="610850544"/>
      </c:areaChart>
      <c:catAx>
        <c:axId val="61085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0544"/>
        <c:crosses val="autoZero"/>
        <c:auto val="1"/>
        <c:lblAlgn val="ctr"/>
        <c:lblOffset val="100"/>
        <c:noMultiLvlLbl val="0"/>
      </c:catAx>
      <c:valAx>
        <c:axId val="61085054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4480"/>
        <c:crosses val="autoZero"/>
        <c:crossBetween val="midCat"/>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Standard</a:t>
            </a:r>
            <a:r>
              <a:rPr lang="en-AU" baseline="0"/>
              <a:t> </a:t>
            </a:r>
            <a:r>
              <a:rPr lang="en-AU"/>
              <a:t>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Graphs'!$C$3:$EJ$3</c:f>
              <c:numCache>
                <c:formatCode>_-"$"* #,##0_-;\-"$"* #,##0_-;_-"$"* "-"??_-;_-@_-</c:formatCode>
                <c:ptCount val="138"/>
                <c:pt idx="0">
                  <c:v>38735370.329291992</c:v>
                </c:pt>
                <c:pt idx="1">
                  <c:v>39884677.253335707</c:v>
                </c:pt>
                <c:pt idx="2">
                  <c:v>40893718.555102825</c:v>
                </c:pt>
                <c:pt idx="3">
                  <c:v>41520861.431239642</c:v>
                </c:pt>
                <c:pt idx="4">
                  <c:v>42054799.490680717</c:v>
                </c:pt>
                <c:pt idx="5">
                  <c:v>42611356.763522767</c:v>
                </c:pt>
                <c:pt idx="6">
                  <c:v>42981299.421332389</c:v>
                </c:pt>
                <c:pt idx="7">
                  <c:v>43355335.766482443</c:v>
                </c:pt>
                <c:pt idx="8">
                  <c:v>43717110.266405158</c:v>
                </c:pt>
                <c:pt idx="9">
                  <c:v>44093367.497797444</c:v>
                </c:pt>
                <c:pt idx="10">
                  <c:v>44188087.733648464</c:v>
                </c:pt>
                <c:pt idx="11">
                  <c:v>44281665.027331062</c:v>
                </c:pt>
                <c:pt idx="12">
                  <c:v>44374803.019376658</c:v>
                </c:pt>
                <c:pt idx="13">
                  <c:v>44467508.264529027</c:v>
                </c:pt>
                <c:pt idx="14">
                  <c:v>44559893.808144443</c:v>
                </c:pt>
                <c:pt idx="15">
                  <c:v>44651797.76421874</c:v>
                </c:pt>
                <c:pt idx="16">
                  <c:v>44743216.054013386</c:v>
                </c:pt>
                <c:pt idx="17">
                  <c:v>44834075.698248617</c:v>
                </c:pt>
                <c:pt idx="18">
                  <c:v>44924158.132325895</c:v>
                </c:pt>
                <c:pt idx="19">
                  <c:v>45013158.415694885</c:v>
                </c:pt>
                <c:pt idx="20">
                  <c:v>45100944.421302192</c:v>
                </c:pt>
                <c:pt idx="21">
                  <c:v>45187452.28605853</c:v>
                </c:pt>
                <c:pt idx="22">
                  <c:v>45272225.414152257</c:v>
                </c:pt>
                <c:pt idx="23">
                  <c:v>45355146.293143161</c:v>
                </c:pt>
                <c:pt idx="24">
                  <c:v>45436164.892001845</c:v>
                </c:pt>
                <c:pt idx="25">
                  <c:v>45515045.748746984</c:v>
                </c:pt>
                <c:pt idx="26">
                  <c:v>45591566.943933718</c:v>
                </c:pt>
                <c:pt idx="27">
                  <c:v>45665419.388105109</c:v>
                </c:pt>
                <c:pt idx="28">
                  <c:v>45736341.450756684</c:v>
                </c:pt>
                <c:pt idx="29">
                  <c:v>45804123.081277274</c:v>
                </c:pt>
                <c:pt idx="30">
                  <c:v>45868627.038164556</c:v>
                </c:pt>
                <c:pt idx="31">
                  <c:v>45930037.349825501</c:v>
                </c:pt>
                <c:pt idx="32">
                  <c:v>45988477.629541516</c:v>
                </c:pt>
                <c:pt idx="33">
                  <c:v>46044152.361397728</c:v>
                </c:pt>
                <c:pt idx="34">
                  <c:v>46097260.851531871</c:v>
                </c:pt>
                <c:pt idx="35">
                  <c:v>46147986.206403583</c:v>
                </c:pt>
                <c:pt idx="36">
                  <c:v>46196500.886925869</c:v>
                </c:pt>
                <c:pt idx="37">
                  <c:v>46242962.910228796</c:v>
                </c:pt>
                <c:pt idx="38">
                  <c:v>46287520.584176973</c:v>
                </c:pt>
                <c:pt idx="39">
                  <c:v>46330310.123412289</c:v>
                </c:pt>
                <c:pt idx="40">
                  <c:v>46371459.459929712</c:v>
                </c:pt>
                <c:pt idx="41">
                  <c:v>46411085.243861042</c:v>
                </c:pt>
                <c:pt idx="42">
                  <c:v>46449296.548639618</c:v>
                </c:pt>
                <c:pt idx="43">
                  <c:v>46486195.212946743</c:v>
                </c:pt>
                <c:pt idx="44">
                  <c:v>-27980207.987994738</c:v>
                </c:pt>
                <c:pt idx="45">
                  <c:v>7821054.9802147401</c:v>
                </c:pt>
                <c:pt idx="46">
                  <c:v>7854554.040550651</c:v>
                </c:pt>
                <c:pt idx="47">
                  <c:v>7887078.0173085677</c:v>
                </c:pt>
                <c:pt idx="48">
                  <c:v>7918696.4499600437</c:v>
                </c:pt>
                <c:pt idx="49">
                  <c:v>7949474.5774609484</c:v>
                </c:pt>
                <c:pt idx="50">
                  <c:v>7979471.9407936195</c:v>
                </c:pt>
                <c:pt idx="51">
                  <c:v>8008742.3101024125</c:v>
                </c:pt>
                <c:pt idx="52">
                  <c:v>8037336.9568860093</c:v>
                </c:pt>
                <c:pt idx="53">
                  <c:v>8065305.1732622236</c:v>
                </c:pt>
                <c:pt idx="54">
                  <c:v>8093837.558550383</c:v>
                </c:pt>
                <c:pt idx="55">
                  <c:v>8122314.4495382141</c:v>
                </c:pt>
                <c:pt idx="56">
                  <c:v>8150735.9209885867</c:v>
                </c:pt>
                <c:pt idx="57">
                  <c:v>8179102.4527078196</c:v>
                </c:pt>
                <c:pt idx="58">
                  <c:v>8207414.1166859372</c:v>
                </c:pt>
                <c:pt idx="59">
                  <c:v>8235671.1872616448</c:v>
                </c:pt>
                <c:pt idx="60">
                  <c:v>8263874.3428192185</c:v>
                </c:pt>
                <c:pt idx="61">
                  <c:v>7142717.3343073009</c:v>
                </c:pt>
                <c:pt idx="62">
                  <c:v>6161772.8728920128</c:v>
                </c:pt>
                <c:pt idx="63">
                  <c:v>5562674.7367831701</c:v>
                </c:pt>
                <c:pt idx="64">
                  <c:v>5056729.5775478389</c:v>
                </c:pt>
                <c:pt idx="65">
                  <c:v>4528113.8269970426</c:v>
                </c:pt>
                <c:pt idx="66">
                  <c:v>4186061.5704537528</c:v>
                </c:pt>
                <c:pt idx="67">
                  <c:v>3839864.6597959194</c:v>
                </c:pt>
                <c:pt idx="68">
                  <c:v>3505879.085133818</c:v>
                </c:pt>
                <c:pt idx="69">
                  <c:v>3157360.6236710143</c:v>
                </c:pt>
                <c:pt idx="70">
                  <c:v>3090329.3545493158</c:v>
                </c:pt>
                <c:pt idx="71">
                  <c:v>3024391.5747661991</c:v>
                </c:pt>
                <c:pt idx="72">
                  <c:v>2958844.1951173344</c:v>
                </c:pt>
                <c:pt idx="73">
                  <c:v>2893680.4999491945</c:v>
                </c:pt>
                <c:pt idx="74">
                  <c:v>2828788.1959891561</c:v>
                </c:pt>
                <c:pt idx="75">
                  <c:v>2764329.208084397</c:v>
                </c:pt>
                <c:pt idx="76">
                  <c:v>2700307.8563308702</c:v>
                </c:pt>
                <c:pt idx="77">
                  <c:v>2636797.3601589897</c:v>
                </c:pt>
                <c:pt idx="78">
                  <c:v>2574016.7258258155</c:v>
                </c:pt>
                <c:pt idx="79">
                  <c:v>2485016.4424568284</c:v>
                </c:pt>
                <c:pt idx="80">
                  <c:v>2397230.4368495196</c:v>
                </c:pt>
                <c:pt idx="81">
                  <c:v>2310722.5720931822</c:v>
                </c:pt>
                <c:pt idx="82">
                  <c:v>2225949.4439994525</c:v>
                </c:pt>
                <c:pt idx="83">
                  <c:v>2143028.5650085486</c:v>
                </c:pt>
                <c:pt idx="84">
                  <c:v>2062009.9661498666</c:v>
                </c:pt>
                <c:pt idx="85">
                  <c:v>1983129.1094047313</c:v>
                </c:pt>
                <c:pt idx="86">
                  <c:v>1906607.9142179976</c:v>
                </c:pt>
                <c:pt idx="87">
                  <c:v>1832755.4700466092</c:v>
                </c:pt>
                <c:pt idx="88">
                  <c:v>1761833.4073950376</c:v>
                </c:pt>
                <c:pt idx="89">
                  <c:v>1694051.7768744507</c:v>
                </c:pt>
                <c:pt idx="90">
                  <c:v>1629547.8199871716</c:v>
                </c:pt>
                <c:pt idx="91">
                  <c:v>1568137.5083262229</c:v>
                </c:pt>
                <c:pt idx="92">
                  <c:v>1509697.2286102076</c:v>
                </c:pt>
                <c:pt idx="93">
                  <c:v>1454022.4967539993</c:v>
                </c:pt>
                <c:pt idx="94">
                  <c:v>1400914.0066198574</c:v>
                </c:pt>
                <c:pt idx="95">
                  <c:v>1350188.6517481429</c:v>
                </c:pt>
                <c:pt idx="96">
                  <c:v>1301673.9712258598</c:v>
                </c:pt>
                <c:pt idx="97">
                  <c:v>1255211.9479229334</c:v>
                </c:pt>
                <c:pt idx="98">
                  <c:v>1210654.2739747541</c:v>
                </c:pt>
                <c:pt idx="99">
                  <c:v>1167864.7347394377</c:v>
                </c:pt>
                <c:pt idx="100">
                  <c:v>1126715.3982220162</c:v>
                </c:pt>
                <c:pt idx="101">
                  <c:v>1087089.6142906856</c:v>
                </c:pt>
                <c:pt idx="102">
                  <c:v>1048878.3095121109</c:v>
                </c:pt>
                <c:pt idx="103">
                  <c:v>1011979.645204986</c:v>
                </c:pt>
                <c:pt idx="104">
                  <c:v>976299.18397490494</c:v>
                </c:pt>
                <c:pt idx="105">
                  <c:v>941749.54864497972</c:v>
                </c:pt>
                <c:pt idx="106">
                  <c:v>908250.48830906837</c:v>
                </c:pt>
                <c:pt idx="107">
                  <c:v>875726.51155115175</c:v>
                </c:pt>
                <c:pt idx="108">
                  <c:v>844108.07889967551</c:v>
                </c:pt>
                <c:pt idx="109">
                  <c:v>813329.95139877056</c:v>
                </c:pt>
                <c:pt idx="110">
                  <c:v>783332.58806609968</c:v>
                </c:pt>
                <c:pt idx="111">
                  <c:v>754062.21875730646</c:v>
                </c:pt>
                <c:pt idx="112">
                  <c:v>725467.57197370962</c:v>
                </c:pt>
                <c:pt idx="113">
                  <c:v>697499.35559749557</c:v>
                </c:pt>
                <c:pt idx="114">
                  <c:v>668966.9703093362</c:v>
                </c:pt>
                <c:pt idx="115">
                  <c:v>640490.07932150504</c:v>
                </c:pt>
                <c:pt idx="116">
                  <c:v>612068.60787113267</c:v>
                </c:pt>
                <c:pt idx="117">
                  <c:v>583702.07615189929</c:v>
                </c:pt>
                <c:pt idx="118">
                  <c:v>555390.41217378178</c:v>
                </c:pt>
                <c:pt idx="119">
                  <c:v>527133.34159807407</c:v>
                </c:pt>
                <c:pt idx="120">
                  <c:v>498930.18604050018</c:v>
                </c:pt>
                <c:pt idx="121">
                  <c:v>470780.27050870494</c:v>
                </c:pt>
                <c:pt idx="122">
                  <c:v>442683.43015687552</c:v>
                </c:pt>
                <c:pt idx="123">
                  <c:v>414638.69012889953</c:v>
                </c:pt>
                <c:pt idx="124">
                  <c:v>386645.78992315772</c:v>
                </c:pt>
                <c:pt idx="125">
                  <c:v>358704.26763190661</c:v>
                </c:pt>
                <c:pt idx="126">
                  <c:v>330813.86636557389</c:v>
                </c:pt>
                <c:pt idx="127">
                  <c:v>302974.43187335099</c:v>
                </c:pt>
                <c:pt idx="128">
                  <c:v>275185.50661273516</c:v>
                </c:pt>
                <c:pt idx="129">
                  <c:v>247446.73668325235</c:v>
                </c:pt>
                <c:pt idx="130">
                  <c:v>219757.76995393075</c:v>
                </c:pt>
                <c:pt idx="131">
                  <c:v>192118.25605445349</c:v>
                </c:pt>
                <c:pt idx="132">
                  <c:v>164527.64365772309</c:v>
                </c:pt>
                <c:pt idx="133">
                  <c:v>136986.09367349013</c:v>
                </c:pt>
                <c:pt idx="134">
                  <c:v>109492.85401811173</c:v>
                </c:pt>
                <c:pt idx="135">
                  <c:v>82047.885848575752</c:v>
                </c:pt>
                <c:pt idx="136">
                  <c:v>54650.94780745302</c:v>
                </c:pt>
                <c:pt idx="137">
                  <c:v>27301.799744101441</c:v>
                </c:pt>
              </c:numCache>
            </c:numRef>
          </c:val>
          <c:smooth val="0"/>
          <c:extLst>
            <c:ext xmlns:c16="http://schemas.microsoft.com/office/drawing/2014/chart" uri="{C3380CC4-5D6E-409C-BE32-E72D297353CC}">
              <c16:uniqueId val="{00000000-FD79-48C5-B737-F2286AADC28C}"/>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0</xdr:colOff>
      <xdr:row>38</xdr:row>
      <xdr:rowOff>0</xdr:rowOff>
    </xdr:to>
    <xdr:pic>
      <xdr:nvPicPr>
        <xdr:cNvPr id="10" name="Picture 8">
          <a:extLst>
            <a:ext uri="{FF2B5EF4-FFF2-40B4-BE49-F238E27FC236}">
              <a16:creationId xmlns:a16="http://schemas.microsoft.com/office/drawing/2014/main" id="{BA983274-E5D0-4DD4-9F11-3F1D0B9794FC}"/>
            </a:ext>
          </a:extLst>
        </xdr:cNvPr>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0" y="161925"/>
          <a:ext cx="8982075" cy="6124575"/>
        </a:xfrm>
        <a:prstGeom prst="rect">
          <a:avLst/>
        </a:prstGeom>
        <a:noFill/>
        <a:ln>
          <a:noFill/>
        </a:ln>
      </xdr:spPr>
    </xdr:pic>
    <xdr:clientData/>
  </xdr:twoCellAnchor>
  <xdr:oneCellAnchor>
    <xdr:from>
      <xdr:col>0</xdr:col>
      <xdr:colOff>0</xdr:colOff>
      <xdr:row>1</xdr:row>
      <xdr:rowOff>0</xdr:rowOff>
    </xdr:from>
    <xdr:ext cx="9000000" cy="6115050"/>
    <xdr:pic>
      <xdr:nvPicPr>
        <xdr:cNvPr id="11" name="Picture 10">
          <a:extLst>
            <a:ext uri="{FF2B5EF4-FFF2-40B4-BE49-F238E27FC236}">
              <a16:creationId xmlns:a16="http://schemas.microsoft.com/office/drawing/2014/main" id="{6688BF48-8684-450F-A647-9E02C83A5CFB}"/>
            </a:ext>
            <a:ext uri="{147F2762-F138-4A5C-976F-8EAC2B608ADB}">
              <a16:predDERef xmlns:a16="http://schemas.microsoft.com/office/drawing/2014/main" pred="{69493C18-ACB0-46E1-BD12-76B5F9ED4747}"/>
            </a:ext>
          </a:extLst>
        </xdr:cNvPr>
        <xdr:cNvPicPr/>
      </xdr:nvPicPr>
      <xdr:blipFill rotWithShape="1">
        <a:blip xmlns:r="http://schemas.openxmlformats.org/officeDocument/2006/relationships" r:embed="rId2" cstate="email">
          <a:duotone>
            <a:srgbClr val="00A3E0">
              <a:shade val="45000"/>
              <a:satMod val="135000"/>
            </a:srgbClr>
            <a:prstClr val="white"/>
          </a:duotone>
          <a:extLst>
            <a:ext uri="{28A0092B-C50C-407E-A947-70E740481C1C}">
              <a14:useLocalDpi xmlns:a14="http://schemas.microsoft.com/office/drawing/2010/main" val="0"/>
            </a:ext>
          </a:extLst>
        </a:blip>
        <a:srcRect r="-7"/>
        <a:stretch/>
      </xdr:blipFill>
      <xdr:spPr bwMode="auto">
        <a:xfrm>
          <a:off x="0" y="161925"/>
          <a:ext cx="9000000" cy="6115050"/>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361949</xdr:colOff>
      <xdr:row>22</xdr:row>
      <xdr:rowOff>57150</xdr:rowOff>
    </xdr:from>
    <xdr:to>
      <xdr:col>9</xdr:col>
      <xdr:colOff>171450</xdr:colOff>
      <xdr:row>36</xdr:row>
      <xdr:rowOff>93980</xdr:rowOff>
    </xdr:to>
    <xdr:sp macro="" textlink="">
      <xdr:nvSpPr>
        <xdr:cNvPr id="12" name="Rectangle: Diagonal Corners Snipped 4">
          <a:extLst>
            <a:ext uri="{FF2B5EF4-FFF2-40B4-BE49-F238E27FC236}">
              <a16:creationId xmlns:a16="http://schemas.microsoft.com/office/drawing/2014/main" id="{5A92087A-09C2-4462-ADC9-A945F6768EF3}"/>
            </a:ext>
            <a:ext uri="{147F2762-F138-4A5C-976F-8EAC2B608ADB}">
              <a16:predDERef xmlns:a16="http://schemas.microsoft.com/office/drawing/2014/main" pred="{D87AB51A-B161-4D1A-9028-D80DAADB0CE9}"/>
            </a:ext>
          </a:extLst>
        </xdr:cNvPr>
        <xdr:cNvSpPr/>
      </xdr:nvSpPr>
      <xdr:spPr>
        <a:xfrm>
          <a:off x="361949" y="3619500"/>
          <a:ext cx="5295901" cy="2303780"/>
        </a:xfrm>
        <a:prstGeom prst="snip2DiagRect">
          <a:avLst/>
        </a:prstGeom>
        <a:solidFill>
          <a:sysClr val="window" lastClr="FFFFFF"/>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29211</xdr:colOff>
      <xdr:row>33</xdr:row>
      <xdr:rowOff>1270</xdr:rowOff>
    </xdr:from>
    <xdr:to>
      <xdr:col>3</xdr:col>
      <xdr:colOff>187963</xdr:colOff>
      <xdr:row>33</xdr:row>
      <xdr:rowOff>46355</xdr:rowOff>
    </xdr:to>
    <xdr:sp macro="" textlink="">
      <xdr:nvSpPr>
        <xdr:cNvPr id="13" name="object 9">
          <a:extLst>
            <a:ext uri="{FF2B5EF4-FFF2-40B4-BE49-F238E27FC236}">
              <a16:creationId xmlns:a16="http://schemas.microsoft.com/office/drawing/2014/main" id="{E49B3285-FB73-4F4E-9477-259A37D5E8C0}"/>
            </a:ext>
            <a:ext uri="{147F2762-F138-4A5C-976F-8EAC2B608ADB}">
              <a16:predDERef xmlns:a16="http://schemas.microsoft.com/office/drawing/2014/main" pred="{63CE89A5-EC95-4972-A810-8C8BC5B8BA94}"/>
            </a:ext>
          </a:extLst>
        </xdr:cNvPr>
        <xdr:cNvSpPr/>
      </xdr:nvSpPr>
      <xdr:spPr>
        <a:xfrm>
          <a:off x="638811" y="5344795"/>
          <a:ext cx="1377952" cy="45085"/>
        </a:xfrm>
        <a:custGeom>
          <a:avLst/>
          <a:gdLst/>
          <a:ahLst/>
          <a:cxnLst/>
          <a:rect l="l" t="t" r="r" b="b"/>
          <a:pathLst>
            <a:path w="1543050">
              <a:moveTo>
                <a:pt x="0" y="0"/>
              </a:moveTo>
              <a:lnTo>
                <a:pt x="1542605" y="0"/>
              </a:lnTo>
            </a:path>
          </a:pathLst>
        </a:custGeom>
        <a:ln w="31750">
          <a:solidFill>
            <a:srgbClr val="00A3E0"/>
          </a:solidFill>
        </a:ln>
      </xdr:spPr>
      <xdr:txBody>
        <a:bodyPr wrap="square" lIns="0" tIns="0" rIns="0" bIns="0" rtlCol="0"/>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581025</xdr:colOff>
      <xdr:row>33</xdr:row>
      <xdr:rowOff>80010</xdr:rowOff>
    </xdr:from>
    <xdr:to>
      <xdr:col>5</xdr:col>
      <xdr:colOff>156844</xdr:colOff>
      <xdr:row>1048576</xdr:row>
      <xdr:rowOff>85725</xdr:rowOff>
    </xdr:to>
    <xdr:sp macro="" textlink="">
      <xdr:nvSpPr>
        <xdr:cNvPr id="14" name="Text Box 8">
          <a:extLst>
            <a:ext uri="{FF2B5EF4-FFF2-40B4-BE49-F238E27FC236}">
              <a16:creationId xmlns:a16="http://schemas.microsoft.com/office/drawing/2014/main" id="{AD8C1346-F6C4-4CDD-98C3-886E6C8A4C07}"/>
            </a:ext>
            <a:ext uri="{147F2762-F138-4A5C-976F-8EAC2B608ADB}">
              <a16:predDERef xmlns:a16="http://schemas.microsoft.com/office/drawing/2014/main" pred="{42EFE7B3-E56C-4030-8C77-2823C8D04039}"/>
            </a:ext>
          </a:extLst>
        </xdr:cNvPr>
        <xdr:cNvSpPr txBox="1"/>
      </xdr:nvSpPr>
      <xdr:spPr>
        <a:xfrm>
          <a:off x="581025" y="5423535"/>
          <a:ext cx="2623819" cy="7867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ts val="13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A3E0"/>
              </a:solidFill>
              <a:effectLst/>
              <a:uLnTx/>
              <a:uFillTx/>
              <a:latin typeface="FS Albert" panose="02000000040000020004" pitchFamily="50" charset="0"/>
              <a:ea typeface="Tahoma" panose="020B0604030504040204" pitchFamily="34" charset="0"/>
              <a:cs typeface="Times New Roman" panose="02020603050405020304" pitchFamily="18" charset="0"/>
            </a:rPr>
            <a:t>September 2022</a:t>
          </a:r>
          <a:endParaRPr kumimoji="0" lang="en-AU" sz="11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xdr:from>
      <xdr:col>0</xdr:col>
      <xdr:colOff>552450</xdr:colOff>
      <xdr:row>22</xdr:row>
      <xdr:rowOff>95250</xdr:rowOff>
    </xdr:from>
    <xdr:to>
      <xdr:col>9</xdr:col>
      <xdr:colOff>57150</xdr:colOff>
      <xdr:row>34</xdr:row>
      <xdr:rowOff>6985</xdr:rowOff>
    </xdr:to>
    <xdr:sp macro="" textlink="">
      <xdr:nvSpPr>
        <xdr:cNvPr id="15" name="Text Box 22">
          <a:extLst>
            <a:ext uri="{FF2B5EF4-FFF2-40B4-BE49-F238E27FC236}">
              <a16:creationId xmlns:a16="http://schemas.microsoft.com/office/drawing/2014/main" id="{B99AB1D5-1450-4034-B387-E54A154F9486}"/>
            </a:ext>
            <a:ext uri="{147F2762-F138-4A5C-976F-8EAC2B608ADB}">
              <a16:predDERef xmlns:a16="http://schemas.microsoft.com/office/drawing/2014/main" pred="{B11CF5A8-77D2-4744-92E0-C756EC054FF3}"/>
            </a:ext>
          </a:extLst>
        </xdr:cNvPr>
        <xdr:cNvSpPr txBox="1"/>
      </xdr:nvSpPr>
      <xdr:spPr>
        <a:xfrm>
          <a:off x="552450" y="3657600"/>
          <a:ext cx="4991100" cy="18548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Attachment 6.5(1)A</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2000" b="1" i="0" u="none" strike="noStrike" kern="0" cap="none" spc="0" normalizeH="0" baseline="0" noProof="0">
              <a:ln>
                <a:noFill/>
              </a:ln>
              <a:solidFill>
                <a:srgbClr val="003C71"/>
              </a:solidFill>
              <a:effectLst/>
              <a:uLnTx/>
              <a:uFillTx/>
              <a:latin typeface="Bree Serif SemiBold" panose="02000503040000020004" pitchFamily="50" charset="0"/>
              <a:ea typeface="Tahoma" panose="020B0604030504040204" pitchFamily="34" charset="0"/>
              <a:cs typeface="Times New Roman" panose="02020603050405020304" pitchFamily="18" charset="0"/>
            </a:rPr>
            <a:t>AGIG Future of Gas - Building Block Model</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Response to Victorian Gas Substitution Roadmap</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editAs="oneCell">
    <xdr:from>
      <xdr:col>0</xdr:col>
      <xdr:colOff>361950</xdr:colOff>
      <xdr:row>2</xdr:row>
      <xdr:rowOff>76200</xdr:rowOff>
    </xdr:from>
    <xdr:to>
      <xdr:col>6</xdr:col>
      <xdr:colOff>304165</xdr:colOff>
      <xdr:row>10</xdr:row>
      <xdr:rowOff>149225</xdr:rowOff>
    </xdr:to>
    <xdr:pic>
      <xdr:nvPicPr>
        <xdr:cNvPr id="16" name="Picture 9" descr="Graphical user interface, text&#10;&#10;Description automatically generated with medium confidence">
          <a:extLst>
            <a:ext uri="{FF2B5EF4-FFF2-40B4-BE49-F238E27FC236}">
              <a16:creationId xmlns:a16="http://schemas.microsoft.com/office/drawing/2014/main" id="{653BC237-5B27-465A-A299-210E8E78D576}"/>
            </a:ext>
            <a:ext uri="{147F2762-F138-4A5C-976F-8EAC2B608ADB}">
              <a16:predDERef xmlns:a16="http://schemas.microsoft.com/office/drawing/2014/main" pred="{28E0CDD1-6AC0-4AA7-972B-C884160F80A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400050"/>
          <a:ext cx="3599815" cy="136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1172004</xdr:colOff>
      <xdr:row>139</xdr:row>
      <xdr:rowOff>81644</xdr:rowOff>
    </xdr:from>
    <xdr:to>
      <xdr:col>5</xdr:col>
      <xdr:colOff>792390</xdr:colOff>
      <xdr:row>167</xdr:row>
      <xdr:rowOff>13607</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264139</xdr:colOff>
      <xdr:row>167</xdr:row>
      <xdr:rowOff>23208</xdr:rowOff>
    </xdr:from>
    <xdr:to>
      <xdr:col>2</xdr:col>
      <xdr:colOff>1115786</xdr:colOff>
      <xdr:row>193</xdr:row>
      <xdr:rowOff>20009</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1404711</xdr:colOff>
      <xdr:row>144</xdr:row>
      <xdr:rowOff>136071</xdr:rowOff>
    </xdr:from>
    <xdr:to>
      <xdr:col>12</xdr:col>
      <xdr:colOff>235402</xdr:colOff>
      <xdr:row>172</xdr:row>
      <xdr:rowOff>81643</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237749</xdr:colOff>
      <xdr:row>139</xdr:row>
      <xdr:rowOff>79216</xdr:rowOff>
    </xdr:from>
    <xdr:to>
      <xdr:col>2</xdr:col>
      <xdr:colOff>1103779</xdr:colOff>
      <xdr:row>167</xdr:row>
      <xdr:rowOff>11982</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272143</xdr:colOff>
      <xdr:row>100</xdr:row>
      <xdr:rowOff>16327</xdr:rowOff>
    </xdr:from>
    <xdr:to>
      <xdr:col>13</xdr:col>
      <xdr:colOff>1265465</xdr:colOff>
      <xdr:row>128</xdr:row>
      <xdr:rowOff>68034</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172891</xdr:colOff>
      <xdr:row>131</xdr:row>
      <xdr:rowOff>44824</xdr:rowOff>
    </xdr:from>
    <xdr:to>
      <xdr:col>3</xdr:col>
      <xdr:colOff>214512</xdr:colOff>
      <xdr:row>164</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718778</xdr:colOff>
      <xdr:row>36</xdr:row>
      <xdr:rowOff>92848</xdr:rowOff>
    </xdr:from>
    <xdr:to>
      <xdr:col>6</xdr:col>
      <xdr:colOff>68035</xdr:colOff>
      <xdr:row>68</xdr:row>
      <xdr:rowOff>133668</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404812</xdr:colOff>
      <xdr:row>36</xdr:row>
      <xdr:rowOff>108858</xdr:rowOff>
    </xdr:from>
    <xdr:to>
      <xdr:col>13</xdr:col>
      <xdr:colOff>536483</xdr:colOff>
      <xdr:row>68</xdr:row>
      <xdr:rowOff>142875</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108856</xdr:rowOff>
    </xdr:from>
    <xdr:to>
      <xdr:col>5</xdr:col>
      <xdr:colOff>57150</xdr:colOff>
      <xdr:row>31</xdr:row>
      <xdr:rowOff>127907</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149679</xdr:colOff>
      <xdr:row>11</xdr:row>
      <xdr:rowOff>108856</xdr:rowOff>
    </xdr:from>
    <xdr:to>
      <xdr:col>8</xdr:col>
      <xdr:colOff>721179</xdr:colOff>
      <xdr:row>31</xdr:row>
      <xdr:rowOff>127905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258534</xdr:colOff>
      <xdr:row>10</xdr:row>
      <xdr:rowOff>81642</xdr:rowOff>
    </xdr:from>
    <xdr:to>
      <xdr:col>22</xdr:col>
      <xdr:colOff>435428</xdr:colOff>
      <xdr:row>37</xdr:row>
      <xdr:rowOff>95249</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68035</xdr:rowOff>
    </xdr:from>
    <xdr:to>
      <xdr:col>5</xdr:col>
      <xdr:colOff>57150</xdr:colOff>
      <xdr:row>54</xdr:row>
      <xdr:rowOff>27214</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32</xdr:row>
      <xdr:rowOff>57151</xdr:rowOff>
    </xdr:from>
    <xdr:to>
      <xdr:col>7</xdr:col>
      <xdr:colOff>244929</xdr:colOff>
      <xdr:row>70</xdr:row>
      <xdr:rowOff>149678</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GN%206.5(2)A%20AGIG%20Future%20of%20Gas%20-%20ACIL%20Allen%20Consumer%20Choice%20Model.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ximoDownloads\WFH%2027012022\FoG%20Models\Original%20Models\Models\Pairs%206%20Apr%202022%20-%20Gas%20Inputs%20+%20PTRM%20update\AGN%20model%20v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SR Alterations"/>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refreshError="1"/>
      <sheetData sheetId="1" refreshError="1"/>
      <sheetData sheetId="2" refreshError="1"/>
      <sheetData sheetId="3">
        <row r="4">
          <cell r="E4">
            <v>6587</v>
          </cell>
          <cell r="F4">
            <v>6554</v>
          </cell>
          <cell r="G4">
            <v>6756</v>
          </cell>
          <cell r="H4">
            <v>6790</v>
          </cell>
          <cell r="I4">
            <v>6798</v>
          </cell>
          <cell r="J4">
            <v>6850</v>
          </cell>
          <cell r="K4">
            <v>6722</v>
          </cell>
          <cell r="L4">
            <v>6834</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row>
        <row r="5">
          <cell r="E5">
            <v>3505.7664169998607</v>
          </cell>
          <cell r="F5">
            <v>3528.172584915068</v>
          </cell>
          <cell r="G5">
            <v>3526.3017219905742</v>
          </cell>
          <cell r="H5">
            <v>3542.4502133800415</v>
          </cell>
          <cell r="I5">
            <v>3561.6879623138811</v>
          </cell>
          <cell r="J5">
            <v>3575.8695225018309</v>
          </cell>
          <cell r="K5">
            <v>3613.2401748897973</v>
          </cell>
          <cell r="L5">
            <v>3616.7839740149211</v>
          </cell>
          <cell r="M5">
            <v>3623.8700541451108</v>
          </cell>
          <cell r="N5">
            <v>3604.7507038738113</v>
          </cell>
          <cell r="O5">
            <v>3588.7269503552234</v>
          </cell>
          <cell r="P5">
            <v>3596.7833156031556</v>
          </cell>
          <cell r="Q5">
            <v>3711.7993990250397</v>
          </cell>
          <cell r="R5">
            <v>3924.2404020299437</v>
          </cell>
          <cell r="S5">
            <v>4417.6192000198644</v>
          </cell>
          <cell r="T5">
            <v>5779.5311040194938</v>
          </cell>
          <cell r="U5">
            <v>7982.633448499837</v>
          </cell>
          <cell r="V5">
            <v>9759.7202812569449</v>
          </cell>
          <cell r="W5">
            <v>10977.921679851017</v>
          </cell>
          <cell r="X5">
            <v>13854.032071451307</v>
          </cell>
          <cell r="Y5">
            <v>15884.761911094422</v>
          </cell>
          <cell r="Z5">
            <v>17157.33810153883</v>
          </cell>
          <cell r="AA5">
            <v>18968.551411031163</v>
          </cell>
          <cell r="AB5">
            <v>20981.708653975977</v>
          </cell>
          <cell r="AC5">
            <v>23523.800110705895</v>
          </cell>
          <cell r="AD5">
            <v>26091.181110152975</v>
          </cell>
          <cell r="AE5">
            <v>28422.725204601767</v>
          </cell>
          <cell r="AF5">
            <v>30272.611578578828</v>
          </cell>
          <cell r="AG5">
            <v>30297.248520685942</v>
          </cell>
          <cell r="AH5">
            <v>29707.762278082431</v>
          </cell>
          <cell r="AI5">
            <v>28412.223466692085</v>
          </cell>
          <cell r="AJ5">
            <v>26787.162349358492</v>
          </cell>
          <cell r="AK5">
            <v>25074.226537611859</v>
          </cell>
          <cell r="AL5">
            <v>23374.855404923786</v>
          </cell>
          <cell r="AM5">
            <v>21750.981127899082</v>
          </cell>
          <cell r="AN5">
            <v>20211.226222259691</v>
          </cell>
          <cell r="AO5">
            <v>18772.170091148408</v>
          </cell>
          <cell r="AP5">
            <v>17427.309240692557</v>
          </cell>
          <cell r="AQ5">
            <v>16180.172694489214</v>
          </cell>
          <cell r="AR5">
            <v>15024.271831016667</v>
          </cell>
          <cell r="AS5">
            <v>13947.150471861649</v>
          </cell>
          <cell r="AT5">
            <v>12946.414719502267</v>
          </cell>
          <cell r="AU5">
            <v>12019.682645904802</v>
          </cell>
          <cell r="AV5">
            <v>11159.584232675232</v>
          </cell>
          <cell r="AW5">
            <v>10358.78631151194</v>
          </cell>
          <cell r="AX5">
            <v>9615.9923799542885</v>
          </cell>
          <cell r="AY5">
            <v>8928.9124180546205</v>
          </cell>
          <cell r="AZ5">
            <v>8290.2678559642809</v>
          </cell>
          <cell r="BA5">
            <v>7712.816516684441</v>
          </cell>
          <cell r="BB5">
            <v>7168.2524341010867</v>
          </cell>
          <cell r="BC5">
            <v>6653.411171930522</v>
          </cell>
          <cell r="BD5">
            <v>526.14411607090733</v>
          </cell>
          <cell r="BE5">
            <v>524.51339549053228</v>
          </cell>
          <cell r="BF5">
            <v>520.89082851310377</v>
          </cell>
          <cell r="BG5">
            <v>518.28637437046564</v>
          </cell>
          <cell r="BH5">
            <v>515.69494249868148</v>
          </cell>
          <cell r="BI5">
            <v>515.11646778616705</v>
          </cell>
          <cell r="BJ5">
            <v>512.54088544726255</v>
          </cell>
          <cell r="BK5">
            <v>508.97818101999292</v>
          </cell>
          <cell r="BL5">
            <v>506.43329011487367</v>
          </cell>
          <cell r="BM5">
            <v>503.90112366434187</v>
          </cell>
          <cell r="BN5">
            <v>500.38161804602714</v>
          </cell>
          <cell r="BO5">
            <v>496.87970995577052</v>
          </cell>
          <cell r="BP5">
            <v>494.39531140599865</v>
          </cell>
          <cell r="BQ5">
            <v>491.92333484896517</v>
          </cell>
          <cell r="BR5">
            <v>488.46371817472391</v>
          </cell>
          <cell r="BS5">
            <v>488.02139958385669</v>
          </cell>
          <cell r="BT5">
            <v>484.58129258593544</v>
          </cell>
          <cell r="BU5">
            <v>482.15838612300286</v>
          </cell>
          <cell r="BV5">
            <v>477.74759419237671</v>
          </cell>
          <cell r="BW5">
            <v>477.35885622142814</v>
          </cell>
          <cell r="BX5">
            <v>473.97206194032333</v>
          </cell>
          <cell r="BY5">
            <v>471.60220163062331</v>
          </cell>
          <cell r="BZ5">
            <v>469.24419062245579</v>
          </cell>
          <cell r="CA5">
            <v>466.89796966935683</v>
          </cell>
          <cell r="CB5">
            <v>465.56347982102307</v>
          </cell>
          <cell r="CC5">
            <v>463.23566242188099</v>
          </cell>
          <cell r="CD5">
            <v>459.91948410977784</v>
          </cell>
        </row>
        <row r="7">
          <cell r="E7">
            <v>0</v>
          </cell>
          <cell r="F7">
            <v>0</v>
          </cell>
          <cell r="G7">
            <v>26</v>
          </cell>
          <cell r="H7">
            <v>5</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E8">
            <v>1526.2542118750061</v>
          </cell>
          <cell r="F8">
            <v>1421.6229408156178</v>
          </cell>
          <cell r="G8">
            <v>945.5148261115537</v>
          </cell>
          <cell r="H8">
            <v>1079.9172519809836</v>
          </cell>
          <cell r="I8">
            <v>1167.5426657210865</v>
          </cell>
          <cell r="J8">
            <v>1089.7049523924743</v>
          </cell>
          <cell r="K8">
            <v>1016.2564276305202</v>
          </cell>
          <cell r="L8">
            <v>943.17514549235784</v>
          </cell>
          <cell r="M8">
            <v>877.45926976490591</v>
          </cell>
          <cell r="N8">
            <v>813.07197341607571</v>
          </cell>
          <cell r="O8">
            <v>755.00661354899967</v>
          </cell>
          <cell r="P8">
            <v>152.23158048124787</v>
          </cell>
          <cell r="Q8">
            <v>538.47042257884823</v>
          </cell>
          <cell r="R8">
            <v>596.77807046594899</v>
          </cell>
          <cell r="S8">
            <v>598.79418011362759</v>
          </cell>
          <cell r="T8">
            <v>562.80020921305277</v>
          </cell>
          <cell r="U8">
            <v>526.98620816698713</v>
          </cell>
          <cell r="V8">
            <v>485.35127712615486</v>
          </cell>
          <cell r="W8">
            <v>449.92452074052107</v>
          </cell>
          <cell r="X8">
            <v>417.67489813682096</v>
          </cell>
          <cell r="Y8">
            <v>388.5865236461359</v>
          </cell>
          <cell r="Z8">
            <v>363.64359102790604</v>
          </cell>
          <cell r="AA8">
            <v>337.82537307276561</v>
          </cell>
          <cell r="AB8">
            <v>312.1362462074012</v>
          </cell>
          <cell r="AC8">
            <v>288.57556497636506</v>
          </cell>
          <cell r="AD8">
            <v>271.13268715148297</v>
          </cell>
          <cell r="AE8">
            <v>250.77702371572605</v>
          </cell>
          <cell r="AF8">
            <v>233.5231385971465</v>
          </cell>
          <cell r="AG8">
            <v>217.35552290416172</v>
          </cell>
          <cell r="AH8">
            <v>201.26874528964026</v>
          </cell>
          <cell r="AI8">
            <v>185.26240156319318</v>
          </cell>
          <cell r="AJ8">
            <v>171.33608955537602</v>
          </cell>
          <cell r="AK8">
            <v>161.47940910759962</v>
          </cell>
          <cell r="AL8">
            <v>148.67201206206209</v>
          </cell>
          <cell r="AM8">
            <v>136.92865200175083</v>
          </cell>
          <cell r="AN8">
            <v>127.24400874174307</v>
          </cell>
          <cell r="AO8">
            <v>119.60778869803335</v>
          </cell>
          <cell r="AP8">
            <v>110.00974975454346</v>
          </cell>
          <cell r="AQ8">
            <v>104.45970100577097</v>
          </cell>
          <cell r="AR8">
            <v>95.937402500742564</v>
          </cell>
          <cell r="AS8">
            <v>88.457715488237682</v>
          </cell>
          <cell r="AT8">
            <v>81.015426910796805</v>
          </cell>
          <cell r="AU8">
            <v>72.610349776243766</v>
          </cell>
          <cell r="AV8">
            <v>69.247298027361694</v>
          </cell>
          <cell r="AW8">
            <v>65.901061537224905</v>
          </cell>
          <cell r="AX8">
            <v>63.571556229539283</v>
          </cell>
          <cell r="AY8">
            <v>56.253698448391333</v>
          </cell>
          <cell r="AZ8">
            <v>53.972429956149199</v>
          </cell>
          <cell r="BA8">
            <v>45.702567806368279</v>
          </cell>
          <cell r="BB8">
            <v>44.474054967336997</v>
          </cell>
          <cell r="BC8">
            <v>43.251684692500248</v>
          </cell>
          <cell r="BD8">
            <v>39.035426269037089</v>
          </cell>
          <cell r="BE8">
            <v>31.840249137692581</v>
          </cell>
          <cell r="BF8">
            <v>30.681047892004017</v>
          </cell>
          <cell r="BG8">
            <v>28.527642652544046</v>
          </cell>
          <cell r="BH8">
            <v>28.38500443928092</v>
          </cell>
          <cell r="BI8">
            <v>26.243079417084914</v>
          </cell>
          <cell r="BJ8">
            <v>24.111864019999302</v>
          </cell>
          <cell r="BK8">
            <v>21.991304699899388</v>
          </cell>
          <cell r="BL8">
            <v>20.881348176399911</v>
          </cell>
          <cell r="BM8">
            <v>16.77694143551787</v>
          </cell>
          <cell r="BN8">
            <v>15.693056728339911</v>
          </cell>
          <cell r="BO8">
            <v>14.614591444698704</v>
          </cell>
          <cell r="BP8">
            <v>13.541518487474832</v>
          </cell>
          <cell r="BQ8">
            <v>13.4738108950379</v>
          </cell>
          <cell r="BR8">
            <v>13.406441840562593</v>
          </cell>
          <cell r="BS8">
            <v>10.339409631359786</v>
          </cell>
          <cell r="BT8">
            <v>10.287712583202619</v>
          </cell>
          <cell r="BU8">
            <v>9.2362740202869418</v>
          </cell>
          <cell r="BV8">
            <v>9.1900926501856475</v>
          </cell>
          <cell r="BW8">
            <v>8.1441421869344595</v>
          </cell>
          <cell r="BX8">
            <v>7.1034214759998804</v>
          </cell>
          <cell r="BY8">
            <v>7.0679043686200203</v>
          </cell>
          <cell r="BZ8">
            <v>7.0325648467763813</v>
          </cell>
          <cell r="CA8">
            <v>6.9974020225431559</v>
          </cell>
          <cell r="CB8">
            <v>4.9624150124299149</v>
          </cell>
          <cell r="CC8">
            <v>4.9376029373677284</v>
          </cell>
          <cell r="CD8">
            <v>4.9129149226814661</v>
          </cell>
        </row>
        <row r="12">
          <cell r="E12">
            <v>32450.527997282501</v>
          </cell>
          <cell r="F12">
            <v>32839.407827819057</v>
          </cell>
          <cell r="G12">
            <v>33596.928586769835</v>
          </cell>
          <cell r="H12">
            <v>33728.241593063591</v>
          </cell>
          <cell r="I12">
            <v>33163.63709829071</v>
          </cell>
          <cell r="J12">
            <v>31650.510946679187</v>
          </cell>
          <cell r="K12">
            <v>30358.135992394455</v>
          </cell>
          <cell r="L12">
            <v>29705.411348103222</v>
          </cell>
          <cell r="M12">
            <v>31285.344590757679</v>
          </cell>
          <cell r="N12">
            <v>31792.734810778391</v>
          </cell>
          <cell r="O12">
            <v>31492.873753976764</v>
          </cell>
          <cell r="P12">
            <v>30343.225208280091</v>
          </cell>
          <cell r="Q12">
            <v>29247.933594829879</v>
          </cell>
          <cell r="R12">
            <v>28659.147255626587</v>
          </cell>
          <cell r="S12">
            <v>28130.148651559215</v>
          </cell>
          <cell r="T12">
            <v>27376.016598110691</v>
          </cell>
          <cell r="U12">
            <v>26659.505364561293</v>
          </cell>
          <cell r="V12">
            <v>26224.334259800624</v>
          </cell>
          <cell r="W12">
            <v>25671.107862535555</v>
          </cell>
          <cell r="X12">
            <v>24556.843920837429</v>
          </cell>
          <cell r="Y12">
            <v>23333.107251880832</v>
          </cell>
          <cell r="Z12">
            <v>22295.554712033045</v>
          </cell>
          <cell r="AA12">
            <v>21270.832505831608</v>
          </cell>
          <cell r="AB12">
            <v>20180.660616952122</v>
          </cell>
          <cell r="AC12">
            <v>19032.241646222126</v>
          </cell>
          <cell r="AD12">
            <v>17829.736265226369</v>
          </cell>
          <cell r="AE12">
            <v>16565.804839905548</v>
          </cell>
          <cell r="AF12">
            <v>15205.273905792881</v>
          </cell>
          <cell r="AG12">
            <v>13889.986973927105</v>
          </cell>
          <cell r="AH12">
            <v>12573.914352400712</v>
          </cell>
          <cell r="AI12">
            <v>11365.955353362184</v>
          </cell>
          <cell r="AJ12">
            <v>10269.036039223249</v>
          </cell>
          <cell r="AK12">
            <v>9262.4267951102865</v>
          </cell>
          <cell r="AL12">
            <v>8331.9989241207277</v>
          </cell>
          <cell r="AM12">
            <v>7471.2806612338372</v>
          </cell>
          <cell r="AN12">
            <v>6676.9067470409082</v>
          </cell>
          <cell r="AO12">
            <v>5945.3409579340196</v>
          </cell>
          <cell r="AP12">
            <v>5272.5014607642488</v>
          </cell>
          <cell r="AQ12">
            <v>4644.9508645727883</v>
          </cell>
          <cell r="AR12">
            <v>4059.4974469872723</v>
          </cell>
          <cell r="AS12">
            <v>3515.500094807669</v>
          </cell>
          <cell r="AT12">
            <v>3011.603519361674</v>
          </cell>
          <cell r="AU12">
            <v>2544.8610827837838</v>
          </cell>
          <cell r="AV12">
            <v>2560.7996674962446</v>
          </cell>
          <cell r="AW12">
            <v>2575.5011393684345</v>
          </cell>
          <cell r="AX12">
            <v>2399.4259005756658</v>
          </cell>
          <cell r="AY12">
            <v>2072.5954769719619</v>
          </cell>
          <cell r="AZ12">
            <v>1679.8381963952193</v>
          </cell>
          <cell r="BA12">
            <v>1269.7606249295357</v>
          </cell>
          <cell r="BB12">
            <v>837.90119503432356</v>
          </cell>
          <cell r="BC12">
            <v>224.82990978503526</v>
          </cell>
          <cell r="BD12">
            <v>383.212247533067</v>
          </cell>
          <cell r="BE12">
            <v>379.87575061302448</v>
          </cell>
          <cell r="BF12">
            <v>376.56715939355286</v>
          </cell>
          <cell r="BG12">
            <v>373.27990298115253</v>
          </cell>
          <cell r="BH12">
            <v>370.0138491263956</v>
          </cell>
          <cell r="BI12">
            <v>366.76021076900656</v>
          </cell>
          <cell r="BJ12">
            <v>363.52760003372435</v>
          </cell>
          <cell r="BK12">
            <v>360.3221794550131</v>
          </cell>
          <cell r="BL12">
            <v>357.13746225986733</v>
          </cell>
          <cell r="BM12">
            <v>353.97331959371365</v>
          </cell>
          <cell r="BN12">
            <v>350.83403001807392</v>
          </cell>
          <cell r="BO12">
            <v>347.7212419687346</v>
          </cell>
          <cell r="BP12">
            <v>344.62853712548252</v>
          </cell>
          <cell r="BQ12">
            <v>341.55578977950694</v>
          </cell>
          <cell r="BR12">
            <v>338.509053232913</v>
          </cell>
          <cell r="BS12">
            <v>335.47203397447993</v>
          </cell>
          <cell r="BT12">
            <v>332.46078349536867</v>
          </cell>
          <cell r="BU12">
            <v>329.46896933938751</v>
          </cell>
          <cell r="BV12">
            <v>326.50562585130251</v>
          </cell>
          <cell r="BW12">
            <v>323.55223128790863</v>
          </cell>
          <cell r="BX12">
            <v>320.62398650097401</v>
          </cell>
          <cell r="BY12">
            <v>317.71462857893562</v>
          </cell>
          <cell r="BZ12">
            <v>314.82403776813987</v>
          </cell>
          <cell r="CA12">
            <v>311.95334587459877</v>
          </cell>
          <cell r="CB12">
            <v>309.09794806123051</v>
          </cell>
          <cell r="CC12">
            <v>306.26207013616698</v>
          </cell>
          <cell r="CD12">
            <v>303.44747296618999</v>
          </cell>
        </row>
        <row r="13">
          <cell r="E13">
            <v>6131.0838276659815</v>
          </cell>
          <cell r="F13">
            <v>5680.2915938463811</v>
          </cell>
          <cell r="G13">
            <v>5531.2639683023153</v>
          </cell>
          <cell r="H13">
            <v>5175.4983101141934</v>
          </cell>
          <cell r="I13">
            <v>4668.4729767323988</v>
          </cell>
          <cell r="J13">
            <v>4049.6979207392933</v>
          </cell>
          <cell r="K13">
            <v>3530.8079269120608</v>
          </cell>
          <cell r="L13">
            <v>3136.1262756383148</v>
          </cell>
          <cell r="M13">
            <v>3080.2113189661495</v>
          </cell>
          <cell r="N13">
            <v>2895.5172286500424</v>
          </cell>
          <cell r="O13">
            <v>2647.6328664932594</v>
          </cell>
          <cell r="P13">
            <v>3065.5372851331372</v>
          </cell>
          <cell r="Q13">
            <v>2832.1016990602934</v>
          </cell>
          <cell r="R13">
            <v>2632.383307215086</v>
          </cell>
          <cell r="S13">
            <v>2422.4676970126689</v>
          </cell>
          <cell r="T13">
            <v>2208.6051590934435</v>
          </cell>
          <cell r="U13">
            <v>2034.9924614977892</v>
          </cell>
          <cell r="V13">
            <v>1908.9649345825821</v>
          </cell>
          <cell r="W13">
            <v>1773.6159191617278</v>
          </cell>
          <cell r="X13">
            <v>1614.123120031167</v>
          </cell>
          <cell r="Y13">
            <v>1479.9568029916459</v>
          </cell>
          <cell r="Z13">
            <v>1374.7898337382685</v>
          </cell>
          <cell r="AA13">
            <v>1275.356160074507</v>
          </cell>
          <cell r="AB13">
            <v>1185.115886658727</v>
          </cell>
          <cell r="AC13">
            <v>1105.5816607310837</v>
          </cell>
          <cell r="AD13">
            <v>1033.5450086771903</v>
          </cell>
          <cell r="AE13">
            <v>967.95071812039157</v>
          </cell>
          <cell r="AF13">
            <v>903.26754389336247</v>
          </cell>
          <cell r="AG13">
            <v>849.09592129324631</v>
          </cell>
          <cell r="AH13">
            <v>791.82500314768799</v>
          </cell>
          <cell r="AI13">
            <v>745.80121966304955</v>
          </cell>
          <cell r="AJ13">
            <v>703.26895148057918</v>
          </cell>
          <cell r="AK13">
            <v>663.2288347279499</v>
          </cell>
          <cell r="AL13">
            <v>626.3870399501551</v>
          </cell>
          <cell r="AM13">
            <v>592.47478156719001</v>
          </cell>
          <cell r="AN13">
            <v>560.98416483196786</v>
          </cell>
          <cell r="AO13">
            <v>531.41224198189138</v>
          </cell>
          <cell r="AP13">
            <v>504.22512614269306</v>
          </cell>
          <cell r="AQ13">
            <v>478.43978405513036</v>
          </cell>
          <cell r="AR13">
            <v>454.76591485008976</v>
          </cell>
          <cell r="AS13">
            <v>432.94552634259782</v>
          </cell>
          <cell r="AT13">
            <v>412.9629328536675</v>
          </cell>
          <cell r="AU13">
            <v>395.04200869370158</v>
          </cell>
          <cell r="AV13">
            <v>377.96912452259778</v>
          </cell>
          <cell r="AW13">
            <v>361.73728144980618</v>
          </cell>
          <cell r="AX13">
            <v>346.10094048518698</v>
          </cell>
          <cell r="AY13">
            <v>332.24657121265972</v>
          </cell>
          <cell r="AZ13">
            <v>318.9690210867729</v>
          </cell>
          <cell r="BA13">
            <v>307.68935024810298</v>
          </cell>
          <cell r="BB13">
            <v>296.72884537055398</v>
          </cell>
          <cell r="BC13">
            <v>286.08498658109534</v>
          </cell>
          <cell r="BD13">
            <v>276.46533382037808</v>
          </cell>
          <cell r="BE13">
            <v>268.57012100794299</v>
          </cell>
          <cell r="BF13">
            <v>260.96775971683553</v>
          </cell>
          <cell r="BG13">
            <v>253.89158524944037</v>
          </cell>
          <cell r="BH13">
            <v>246.86622861899528</v>
          </cell>
          <cell r="BI13">
            <v>240.36164958155663</v>
          </cell>
          <cell r="BJ13">
            <v>234.3733378872472</v>
          </cell>
          <cell r="BK13">
            <v>228.89679945348183</v>
          </cell>
          <cell r="BL13">
            <v>223.69341733422715</v>
          </cell>
          <cell r="BM13">
            <v>219.462314253378</v>
          </cell>
          <cell r="BN13">
            <v>215.49428106083681</v>
          </cell>
          <cell r="BO13">
            <v>211.78703316172692</v>
          </cell>
          <cell r="BP13">
            <v>208.33829387825779</v>
          </cell>
          <cell r="BQ13">
            <v>204.91327871672902</v>
          </cell>
          <cell r="BR13">
            <v>201.51186972206409</v>
          </cell>
          <cell r="BS13">
            <v>198.82952890990032</v>
          </cell>
          <cell r="BT13">
            <v>196.165111658721</v>
          </cell>
          <cell r="BU13">
            <v>193.7497258529803</v>
          </cell>
          <cell r="BV13">
            <v>191.35026319885503</v>
          </cell>
          <cell r="BW13">
            <v>189.19717667776931</v>
          </cell>
          <cell r="BX13">
            <v>187.28823239452723</v>
          </cell>
          <cell r="BY13">
            <v>185.39133535608158</v>
          </cell>
          <cell r="BZ13">
            <v>183.50641948518674</v>
          </cell>
          <cell r="CA13">
            <v>181.6334191146677</v>
          </cell>
          <cell r="CB13">
            <v>180.22998396304078</v>
          </cell>
          <cell r="CC13">
            <v>178.83469307749124</v>
          </cell>
          <cell r="CD13">
            <v>177.447496785168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13">
          <cell r="L113">
            <v>30494.448540841619</v>
          </cell>
        </row>
        <row r="224">
          <cell r="L224">
            <v>6269.5671502190689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sheetData sheetId="1">
        <row r="4">
          <cell r="E4">
            <v>13695</v>
          </cell>
        </row>
      </sheetData>
      <sheetData sheetId="2">
        <row r="55">
          <cell r="C55">
            <v>2021</v>
          </cell>
          <cell r="D55">
            <v>2022</v>
          </cell>
          <cell r="E55">
            <v>2023</v>
          </cell>
          <cell r="F55">
            <v>2024</v>
          </cell>
          <cell r="G55">
            <v>2025</v>
          </cell>
          <cell r="H55">
            <v>2026</v>
          </cell>
          <cell r="I55">
            <v>2027</v>
          </cell>
          <cell r="J55">
            <v>2028</v>
          </cell>
          <cell r="K55">
            <v>2029</v>
          </cell>
          <cell r="L55">
            <v>2030</v>
          </cell>
          <cell r="M55">
            <v>2031</v>
          </cell>
          <cell r="N55">
            <v>2032</v>
          </cell>
          <cell r="O55">
            <v>2033</v>
          </cell>
          <cell r="P55">
            <v>2034</v>
          </cell>
          <cell r="Q55">
            <v>2035</v>
          </cell>
          <cell r="R55">
            <v>2036</v>
          </cell>
          <cell r="S55">
            <v>2037</v>
          </cell>
          <cell r="T55">
            <v>2038</v>
          </cell>
          <cell r="U55">
            <v>2039</v>
          </cell>
          <cell r="V55">
            <v>2040</v>
          </cell>
          <cell r="W55">
            <v>2041</v>
          </cell>
          <cell r="X55">
            <v>2042</v>
          </cell>
          <cell r="Y55">
            <v>2043</v>
          </cell>
          <cell r="Z55">
            <v>2044</v>
          </cell>
          <cell r="AA55">
            <v>2045</v>
          </cell>
          <cell r="AB55">
            <v>2046</v>
          </cell>
          <cell r="AC55">
            <v>2047</v>
          </cell>
          <cell r="AD55">
            <v>2048</v>
          </cell>
          <cell r="AE55">
            <v>2049</v>
          </cell>
          <cell r="AF55">
            <v>2050</v>
          </cell>
          <cell r="AG55">
            <v>2051</v>
          </cell>
          <cell r="AH55">
            <v>2052</v>
          </cell>
          <cell r="AI55">
            <v>2053</v>
          </cell>
          <cell r="AJ55">
            <v>2054</v>
          </cell>
          <cell r="AK55">
            <v>2055</v>
          </cell>
          <cell r="AL55">
            <v>2056</v>
          </cell>
          <cell r="AM55">
            <v>2057</v>
          </cell>
          <cell r="AN55">
            <v>2058</v>
          </cell>
          <cell r="AO55">
            <v>2059</v>
          </cell>
          <cell r="AP55">
            <v>2060</v>
          </cell>
          <cell r="AQ55">
            <v>2061</v>
          </cell>
          <cell r="AR55">
            <v>2062</v>
          </cell>
          <cell r="AS55">
            <v>2063</v>
          </cell>
          <cell r="AT55">
            <v>2064</v>
          </cell>
          <cell r="AU55">
            <v>2065</v>
          </cell>
          <cell r="AV55">
            <v>2066</v>
          </cell>
          <cell r="AW55">
            <v>2067</v>
          </cell>
          <cell r="AX55">
            <v>2068</v>
          </cell>
          <cell r="AY55">
            <v>2069</v>
          </cell>
          <cell r="AZ55">
            <v>2070</v>
          </cell>
          <cell r="BA55">
            <v>2071</v>
          </cell>
          <cell r="BB55">
            <v>2072</v>
          </cell>
          <cell r="BC55">
            <v>2073</v>
          </cell>
          <cell r="BD55">
            <v>2074</v>
          </cell>
          <cell r="BE55">
            <v>2075</v>
          </cell>
          <cell r="BF55">
            <v>2076</v>
          </cell>
          <cell r="BG55">
            <v>2077</v>
          </cell>
          <cell r="BH55">
            <v>2078</v>
          </cell>
          <cell r="BI55">
            <v>2079</v>
          </cell>
          <cell r="BJ55">
            <v>2080</v>
          </cell>
          <cell r="BK55">
            <v>2081</v>
          </cell>
          <cell r="BL55">
            <v>2082</v>
          </cell>
          <cell r="BM55">
            <v>2083</v>
          </cell>
          <cell r="BN55">
            <v>2084</v>
          </cell>
          <cell r="BO55">
            <v>2085</v>
          </cell>
          <cell r="BP55">
            <v>2086</v>
          </cell>
          <cell r="BQ55">
            <v>2087</v>
          </cell>
          <cell r="BR55">
            <v>2088</v>
          </cell>
          <cell r="BS55">
            <v>2089</v>
          </cell>
          <cell r="BT55">
            <v>2090</v>
          </cell>
          <cell r="BU55">
            <v>2091</v>
          </cell>
          <cell r="BV55">
            <v>2092</v>
          </cell>
          <cell r="BW55">
            <v>2093</v>
          </cell>
          <cell r="BX55">
            <v>2094</v>
          </cell>
          <cell r="BY55">
            <v>2095</v>
          </cell>
          <cell r="BZ55">
            <v>2096</v>
          </cell>
          <cell r="CA55">
            <v>2097</v>
          </cell>
          <cell r="CB55">
            <v>2098</v>
          </cell>
          <cell r="CC55">
            <v>2099</v>
          </cell>
          <cell r="CD55">
            <v>2100</v>
          </cell>
        </row>
        <row r="62">
          <cell r="D62">
            <v>1</v>
          </cell>
          <cell r="E62">
            <v>0.94636935559787916</v>
          </cell>
          <cell r="F62">
            <v>0.94674171767826631</v>
          </cell>
          <cell r="G62">
            <v>0.92657438124780744</v>
          </cell>
          <cell r="H62">
            <v>0.93258613992398587</v>
          </cell>
          <cell r="I62">
            <v>0.95857469132527628</v>
          </cell>
          <cell r="J62">
            <v>1.0106371558850642</v>
          </cell>
          <cell r="K62">
            <v>1.05261051318899</v>
          </cell>
          <cell r="L62">
            <v>1.0696987636712902</v>
          </cell>
          <cell r="M62">
            <v>0.98583787592347349</v>
          </cell>
          <cell r="N62">
            <v>0.96683591277772696</v>
          </cell>
          <cell r="O62">
            <v>0.96598364254800284</v>
          </cell>
          <cell r="P62">
            <v>0.97828566114647386</v>
          </cell>
          <cell r="Q62">
            <v>1.0140984823615697</v>
          </cell>
          <cell r="R62">
            <v>1.0326111830445186</v>
          </cell>
          <cell r="S62">
            <v>1.0474107214401922</v>
          </cell>
          <cell r="T62">
            <v>1.0720192678823377</v>
          </cell>
          <cell r="U62">
            <v>1.0906257463206561</v>
          </cell>
          <cell r="V62">
            <v>1.0942721442940151</v>
          </cell>
          <cell r="W62">
            <v>1.0919657777854408</v>
          </cell>
          <cell r="X62">
            <v>1.0908881550167477</v>
          </cell>
          <cell r="Y62">
            <v>1.093322864094169</v>
          </cell>
          <cell r="Z62">
            <v>1.0989767302204807</v>
          </cell>
          <cell r="AA62">
            <v>1.1015809857677308</v>
          </cell>
          <cell r="AB62">
            <v>1.1061932924697528</v>
          </cell>
          <cell r="AC62">
            <v>1.111206648970968</v>
          </cell>
          <cell r="AD62">
            <v>1.1114848625845561</v>
          </cell>
          <cell r="AE62">
            <v>1.1099722286070333</v>
          </cell>
          <cell r="AF62">
            <v>1.1087602654583544</v>
          </cell>
          <cell r="AG62">
            <v>1.1168858643731412</v>
          </cell>
          <cell r="AH62">
            <v>1.1325111693499401</v>
          </cell>
          <cell r="AI62">
            <v>1.1526645458790383</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row>
        <row r="69">
          <cell r="D69">
            <v>1</v>
          </cell>
          <cell r="E69">
            <v>0.95327356536058461</v>
          </cell>
          <cell r="F69">
            <v>0.89917743904578873</v>
          </cell>
          <cell r="G69">
            <v>0.88075230440337504</v>
          </cell>
          <cell r="H69">
            <v>0.84603929343583484</v>
          </cell>
          <cell r="I69">
            <v>0.80385266645547238</v>
          </cell>
          <cell r="J69">
            <v>0.82043172392871633</v>
          </cell>
          <cell r="K69">
            <v>0.78813629365119819</v>
          </cell>
          <cell r="L69">
            <v>0.82470261818511936</v>
          </cell>
          <cell r="M69">
            <v>0.79434996432410609</v>
          </cell>
          <cell r="N69">
            <v>0.78160074657439838</v>
          </cell>
          <cell r="O69">
            <v>0.7389948253951294</v>
          </cell>
          <cell r="P69">
            <v>0.71908853804560346</v>
          </cell>
          <cell r="Q69">
            <v>0.69341680475617973</v>
          </cell>
          <cell r="R69">
            <v>0.69315412904537566</v>
          </cell>
          <cell r="S69">
            <v>0.69000947563513737</v>
          </cell>
          <cell r="T69">
            <v>0.68423318857665782</v>
          </cell>
          <cell r="U69">
            <v>0.67585640353124188</v>
          </cell>
          <cell r="V69">
            <v>0.66488751520592138</v>
          </cell>
          <cell r="W69">
            <v>0.66129260508452747</v>
          </cell>
          <cell r="X69">
            <v>0.65739427431809394</v>
          </cell>
          <cell r="Y69">
            <v>0.65312746374209307</v>
          </cell>
          <cell r="Z69">
            <v>0.64851816029615206</v>
          </cell>
          <cell r="AA69">
            <v>0.64359176685452468</v>
          </cell>
          <cell r="AB69">
            <v>0.64840564079154572</v>
          </cell>
          <cell r="AC69">
            <v>0.65314276182753539</v>
          </cell>
          <cell r="AD69">
            <v>0.6578129132172359</v>
          </cell>
          <cell r="AE69">
            <v>0.6623560063777072</v>
          </cell>
          <cell r="AF69">
            <v>0.66684479318579037</v>
          </cell>
          <cell r="AG69">
            <v>0.66684479318579037</v>
          </cell>
          <cell r="AH69">
            <v>0.66684479318579037</v>
          </cell>
          <cell r="AI69">
            <v>0.66684479318579037</v>
          </cell>
          <cell r="AJ69">
            <v>0.66684479318579037</v>
          </cell>
          <cell r="AK69">
            <v>0.66684479318579037</v>
          </cell>
          <cell r="AL69">
            <v>0.66684479318579037</v>
          </cell>
          <cell r="AM69">
            <v>0.66684479318579037</v>
          </cell>
          <cell r="AN69">
            <v>0.66684479318579037</v>
          </cell>
          <cell r="AO69">
            <v>0.66684479318579037</v>
          </cell>
          <cell r="AP69">
            <v>0.66684479318579037</v>
          </cell>
          <cell r="AQ69">
            <v>0.66684479318579037</v>
          </cell>
          <cell r="AR69">
            <v>0.66684479318579037</v>
          </cell>
          <cell r="AS69">
            <v>0.66684479318579037</v>
          </cell>
          <cell r="AT69">
            <v>0.66684479318579037</v>
          </cell>
          <cell r="AU69">
            <v>0.66684479318579037</v>
          </cell>
          <cell r="AV69">
            <v>0.66684479318579037</v>
          </cell>
          <cell r="AW69">
            <v>0.66684479318579037</v>
          </cell>
          <cell r="AX69">
            <v>0.66684479318579037</v>
          </cell>
          <cell r="AY69">
            <v>0.66684479318579037</v>
          </cell>
          <cell r="AZ69">
            <v>0.66684479318579037</v>
          </cell>
          <cell r="BA69">
            <v>0.66684479318579037</v>
          </cell>
          <cell r="BB69">
            <v>0.66684479318579037</v>
          </cell>
          <cell r="BC69">
            <v>0.66684479318579037</v>
          </cell>
          <cell r="BD69">
            <v>0.66684479318579037</v>
          </cell>
          <cell r="BE69">
            <v>0.66684479318579037</v>
          </cell>
          <cell r="BF69">
            <v>0.66684479318579037</v>
          </cell>
          <cell r="BG69">
            <v>0.66684479318579037</v>
          </cell>
          <cell r="BH69">
            <v>0.66684479318579037</v>
          </cell>
          <cell r="BI69">
            <v>0.66684479318579037</v>
          </cell>
          <cell r="BJ69">
            <v>0.66684479318579037</v>
          </cell>
          <cell r="BK69">
            <v>0.66684479318579037</v>
          </cell>
          <cell r="BL69">
            <v>0.66684479318579037</v>
          </cell>
          <cell r="BM69">
            <v>0.66684479318579037</v>
          </cell>
          <cell r="BN69">
            <v>0.66684479318579037</v>
          </cell>
          <cell r="BO69">
            <v>0.66684479318579037</v>
          </cell>
          <cell r="BP69">
            <v>0.66684479318579037</v>
          </cell>
          <cell r="BQ69">
            <v>0.66684479318579037</v>
          </cell>
          <cell r="BR69">
            <v>0.66684479318579037</v>
          </cell>
          <cell r="BS69">
            <v>0.66684479318579037</v>
          </cell>
          <cell r="BT69">
            <v>0.66684479318579037</v>
          </cell>
          <cell r="BU69">
            <v>0.66684479318579037</v>
          </cell>
          <cell r="BV69">
            <v>0.66684479318579037</v>
          </cell>
          <cell r="BW69">
            <v>0.66684479318579037</v>
          </cell>
          <cell r="BX69">
            <v>0.66684479318579037</v>
          </cell>
          <cell r="BY69">
            <v>0.66684479318579037</v>
          </cell>
          <cell r="BZ69">
            <v>0.66684479318579037</v>
          </cell>
          <cell r="CA69">
            <v>0.66684479318579037</v>
          </cell>
          <cell r="CB69">
            <v>0.66684479318579037</v>
          </cell>
          <cell r="CC69">
            <v>0.66684479318579037</v>
          </cell>
          <cell r="CD69">
            <v>0.66684479318579037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3">
          <cell r="L113">
            <v>32628.070981407524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D5F6-6E27-47ED-A633-B629F6AEABC3}">
  <dimension ref="A1:O38"/>
  <sheetViews>
    <sheetView tabSelected="1" topLeftCell="A17" workbookViewId="0">
      <selection activeCell="A2" sqref="A2"/>
    </sheetView>
  </sheetViews>
  <sheetFormatPr defaultColWidth="0" defaultRowHeight="12.75" customHeight="1" zeroHeight="1"/>
  <cols>
    <col min="1" max="14" width="9.140625" customWidth="1"/>
    <col min="15" max="15" width="6.7109375" customWidth="1"/>
    <col min="16"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ht="10.5"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B33"/>
  <sheetViews>
    <sheetView zoomScale="70" zoomScaleNormal="70" workbookViewId="0">
      <selection activeCell="G37" sqref="G37"/>
    </sheetView>
  </sheetViews>
  <sheetFormatPr defaultRowHeight="12.75"/>
  <cols>
    <col min="2" max="2" width="37.7109375" bestFit="1" customWidth="1"/>
    <col min="3" max="3" width="24.85546875" bestFit="1" customWidth="1"/>
    <col min="4" max="4" width="24.42578125" bestFit="1" customWidth="1"/>
    <col min="5" max="6" width="24.85546875" bestFit="1" customWidth="1"/>
    <col min="7" max="7" width="24.42578125" bestFit="1" customWidth="1"/>
    <col min="8" max="9" width="24.85546875" bestFit="1" customWidth="1"/>
    <col min="10" max="12" width="24.42578125" bestFit="1" customWidth="1"/>
    <col min="13" max="14" width="24" bestFit="1" customWidth="1"/>
    <col min="15" max="15" width="23.5703125" bestFit="1" customWidth="1"/>
    <col min="16" max="16" width="24.42578125" bestFit="1" customWidth="1"/>
    <col min="17" max="17" width="24" bestFit="1" customWidth="1"/>
    <col min="18" max="18" width="24.42578125" bestFit="1" customWidth="1"/>
    <col min="19" max="19" width="22.85546875" bestFit="1" customWidth="1"/>
    <col min="20" max="21" width="24" bestFit="1" customWidth="1"/>
    <col min="22" max="22" width="23.5703125" bestFit="1" customWidth="1"/>
    <col min="23" max="25" width="24" bestFit="1" customWidth="1"/>
    <col min="26" max="26" width="24.42578125" bestFit="1" customWidth="1"/>
    <col min="27" max="27" width="23.5703125" bestFit="1" customWidth="1"/>
    <col min="28" max="28" width="24" bestFit="1" customWidth="1"/>
    <col min="29" max="29" width="23.5703125" bestFit="1" customWidth="1"/>
    <col min="30" max="30" width="24" bestFit="1" customWidth="1"/>
    <col min="31" max="31" width="23.140625" bestFit="1" customWidth="1"/>
    <col min="32" max="33" width="23.5703125" bestFit="1" customWidth="1"/>
    <col min="34" max="34" width="24" bestFit="1" customWidth="1"/>
    <col min="35" max="35" width="23.5703125" bestFit="1" customWidth="1"/>
    <col min="36" max="37" width="24.42578125" bestFit="1" customWidth="1"/>
    <col min="38" max="38" width="23.5703125" bestFit="1" customWidth="1"/>
    <col min="39" max="39" width="24" bestFit="1" customWidth="1"/>
    <col min="40" max="41" width="24.42578125" bestFit="1" customWidth="1"/>
    <col min="42" max="43" width="24" bestFit="1" customWidth="1"/>
    <col min="44" max="44" width="24.42578125" bestFit="1" customWidth="1"/>
    <col min="45" max="46" width="24" bestFit="1" customWidth="1"/>
    <col min="47" max="47" width="23.5703125" bestFit="1" customWidth="1"/>
    <col min="48" max="48" width="23.140625" bestFit="1" customWidth="1"/>
    <col min="49" max="52" width="23.5703125" bestFit="1" customWidth="1"/>
    <col min="53" max="53" width="23.140625" bestFit="1" customWidth="1"/>
    <col min="54" max="56" width="24" bestFit="1" customWidth="1"/>
    <col min="57" max="58" width="24.42578125" bestFit="1" customWidth="1"/>
    <col min="59" max="59" width="24" bestFit="1" customWidth="1"/>
    <col min="60" max="60" width="23.5703125" bestFit="1" customWidth="1"/>
    <col min="61" max="62" width="24" bestFit="1" customWidth="1"/>
    <col min="63" max="64" width="24.42578125" bestFit="1" customWidth="1"/>
    <col min="65" max="65" width="24" bestFit="1" customWidth="1"/>
    <col min="66" max="67" width="23.5703125" bestFit="1" customWidth="1"/>
    <col min="68" max="68" width="24" bestFit="1" customWidth="1"/>
    <col min="69" max="69" width="24.42578125" bestFit="1" customWidth="1"/>
    <col min="70" max="70" width="23.5703125" bestFit="1" customWidth="1"/>
    <col min="71" max="71" width="24" bestFit="1" customWidth="1"/>
    <col min="72" max="73" width="24.42578125" bestFit="1" customWidth="1"/>
    <col min="74" max="75" width="24" bestFit="1" customWidth="1"/>
    <col min="76" max="76" width="23.5703125" bestFit="1" customWidth="1"/>
    <col min="77" max="77" width="24.42578125" bestFit="1" customWidth="1"/>
    <col min="78" max="78" width="23.5703125" bestFit="1" customWidth="1"/>
    <col min="79" max="79" width="24" bestFit="1" customWidth="1"/>
    <col min="80" max="80" width="24.42578125" bestFit="1" customWidth="1"/>
    <col min="81" max="81" width="23.5703125" bestFit="1" customWidth="1"/>
    <col min="82" max="82" width="24.42578125" bestFit="1" customWidth="1"/>
    <col min="83" max="83" width="24" bestFit="1" customWidth="1"/>
    <col min="84" max="84" width="23.5703125" bestFit="1" customWidth="1"/>
    <col min="85" max="85" width="24" bestFit="1" customWidth="1"/>
    <col min="86" max="86" width="24.42578125" bestFit="1" customWidth="1"/>
    <col min="87" max="88" width="24" bestFit="1" customWidth="1"/>
    <col min="89" max="89" width="24.42578125" bestFit="1" customWidth="1"/>
    <col min="90" max="95" width="24" bestFit="1" customWidth="1"/>
    <col min="96" max="96" width="24.42578125" bestFit="1" customWidth="1"/>
    <col min="97" max="97" width="23.5703125" bestFit="1" customWidth="1"/>
    <col min="98" max="98" width="24" bestFit="1" customWidth="1"/>
    <col min="99" max="100" width="23.5703125" bestFit="1" customWidth="1"/>
    <col min="101" max="101" width="24" bestFit="1" customWidth="1"/>
    <col min="102" max="103" width="23.5703125" bestFit="1" customWidth="1"/>
    <col min="104" max="104" width="24" bestFit="1" customWidth="1"/>
    <col min="105" max="108" width="23.5703125" bestFit="1" customWidth="1"/>
    <col min="109" max="111" width="24" bestFit="1" customWidth="1"/>
    <col min="112" max="112" width="23.5703125" bestFit="1" customWidth="1"/>
    <col min="113" max="113" width="24" bestFit="1" customWidth="1"/>
    <col min="114" max="115" width="23.140625" bestFit="1" customWidth="1"/>
    <col min="116" max="116" width="23.5703125" bestFit="1" customWidth="1"/>
    <col min="117" max="118" width="24" bestFit="1" customWidth="1"/>
    <col min="119" max="119" width="23.5703125" bestFit="1" customWidth="1"/>
    <col min="120" max="121" width="22.85546875" bestFit="1" customWidth="1"/>
    <col min="122" max="123" width="23.140625" bestFit="1" customWidth="1"/>
    <col min="124" max="124" width="22.85546875" bestFit="1" customWidth="1"/>
    <col min="125" max="126" width="23.140625" bestFit="1" customWidth="1"/>
    <col min="127" max="128" width="22.85546875" bestFit="1" customWidth="1"/>
    <col min="129" max="130" width="23.140625" bestFit="1" customWidth="1"/>
    <col min="131" max="133" width="22.85546875" bestFit="1" customWidth="1"/>
    <col min="134" max="134" width="23.140625" bestFit="1" customWidth="1"/>
    <col min="135" max="135" width="22.85546875" bestFit="1" customWidth="1"/>
    <col min="136" max="136" width="23.140625" bestFit="1" customWidth="1"/>
    <col min="137" max="138" width="22.85546875" bestFit="1" customWidth="1"/>
    <col min="139" max="139" width="20.7109375" bestFit="1" customWidth="1"/>
    <col min="140" max="140" width="20" bestFit="1" customWidth="1"/>
  </cols>
  <sheetData>
    <row r="1" spans="1:158" ht="19.5">
      <c r="B1" s="76" t="e">
        <f ca="1">RIGHT(CELL("filename",A1),LEN(CELL("filename",A1))-FIND("]",CELL("filename",A1)))</f>
        <v>#VALUE!</v>
      </c>
    </row>
    <row r="2" spans="1:158" s="29" customFormat="1">
      <c r="A2" s="75"/>
      <c r="B2" s="30" t="s">
        <v>218</v>
      </c>
      <c r="C2" s="30">
        <v>2023</v>
      </c>
      <c r="D2" s="30">
        <f>C2+1</f>
        <v>2024</v>
      </c>
      <c r="E2" s="30">
        <f t="shared" ref="E2:BP2" si="0">D2+1</f>
        <v>2025</v>
      </c>
      <c r="F2" s="30">
        <f t="shared" si="0"/>
        <v>2026</v>
      </c>
      <c r="G2" s="30">
        <f t="shared" si="0"/>
        <v>2027</v>
      </c>
      <c r="H2" s="30">
        <f t="shared" si="0"/>
        <v>2028</v>
      </c>
      <c r="I2" s="30">
        <f t="shared" si="0"/>
        <v>2029</v>
      </c>
      <c r="J2" s="30">
        <f t="shared" si="0"/>
        <v>2030</v>
      </c>
      <c r="K2" s="30">
        <f t="shared" si="0"/>
        <v>2031</v>
      </c>
      <c r="L2" s="30">
        <f t="shared" si="0"/>
        <v>2032</v>
      </c>
      <c r="M2" s="30">
        <f t="shared" si="0"/>
        <v>2033</v>
      </c>
      <c r="N2" s="30">
        <f t="shared" si="0"/>
        <v>2034</v>
      </c>
      <c r="O2" s="30">
        <f t="shared" si="0"/>
        <v>2035</v>
      </c>
      <c r="P2" s="30">
        <f t="shared" si="0"/>
        <v>2036</v>
      </c>
      <c r="Q2" s="30">
        <f t="shared" si="0"/>
        <v>2037</v>
      </c>
      <c r="R2" s="30">
        <f t="shared" si="0"/>
        <v>2038</v>
      </c>
      <c r="S2" s="30">
        <f t="shared" si="0"/>
        <v>2039</v>
      </c>
      <c r="T2" s="30">
        <f t="shared" si="0"/>
        <v>2040</v>
      </c>
      <c r="U2" s="30">
        <f t="shared" si="0"/>
        <v>2041</v>
      </c>
      <c r="V2" s="30">
        <f t="shared" si="0"/>
        <v>2042</v>
      </c>
      <c r="W2" s="30">
        <f t="shared" si="0"/>
        <v>2043</v>
      </c>
      <c r="X2" s="30">
        <f t="shared" si="0"/>
        <v>2044</v>
      </c>
      <c r="Y2" s="30">
        <f t="shared" si="0"/>
        <v>2045</v>
      </c>
      <c r="Z2" s="30">
        <f t="shared" si="0"/>
        <v>2046</v>
      </c>
      <c r="AA2" s="30">
        <f t="shared" si="0"/>
        <v>2047</v>
      </c>
      <c r="AB2" s="30">
        <f t="shared" si="0"/>
        <v>2048</v>
      </c>
      <c r="AC2" s="30">
        <f t="shared" si="0"/>
        <v>2049</v>
      </c>
      <c r="AD2" s="30">
        <f t="shared" si="0"/>
        <v>2050</v>
      </c>
      <c r="AE2" s="30">
        <f t="shared" si="0"/>
        <v>2051</v>
      </c>
      <c r="AF2" s="30">
        <f t="shared" si="0"/>
        <v>2052</v>
      </c>
      <c r="AG2" s="30">
        <f t="shared" si="0"/>
        <v>2053</v>
      </c>
      <c r="AH2" s="30">
        <f t="shared" si="0"/>
        <v>2054</v>
      </c>
      <c r="AI2" s="30">
        <f t="shared" si="0"/>
        <v>2055</v>
      </c>
      <c r="AJ2" s="30">
        <f t="shared" si="0"/>
        <v>2056</v>
      </c>
      <c r="AK2" s="30">
        <f t="shared" si="0"/>
        <v>2057</v>
      </c>
      <c r="AL2" s="30">
        <f t="shared" si="0"/>
        <v>2058</v>
      </c>
      <c r="AM2" s="30">
        <f t="shared" si="0"/>
        <v>2059</v>
      </c>
      <c r="AN2" s="30">
        <f t="shared" si="0"/>
        <v>2060</v>
      </c>
      <c r="AO2" s="30">
        <f t="shared" si="0"/>
        <v>2061</v>
      </c>
      <c r="AP2" s="30">
        <f t="shared" si="0"/>
        <v>2062</v>
      </c>
      <c r="AQ2" s="30">
        <f t="shared" si="0"/>
        <v>2063</v>
      </c>
      <c r="AR2" s="30">
        <f t="shared" si="0"/>
        <v>2064</v>
      </c>
      <c r="AS2" s="30">
        <f>AR2+1</f>
        <v>2065</v>
      </c>
      <c r="AT2" s="30">
        <f t="shared" si="0"/>
        <v>2066</v>
      </c>
      <c r="AU2" s="30">
        <f t="shared" si="0"/>
        <v>2067</v>
      </c>
      <c r="AV2" s="30">
        <f t="shared" si="0"/>
        <v>2068</v>
      </c>
      <c r="AW2" s="30">
        <f t="shared" si="0"/>
        <v>2069</v>
      </c>
      <c r="AX2" s="30">
        <f t="shared" si="0"/>
        <v>2070</v>
      </c>
      <c r="AY2" s="30">
        <f t="shared" si="0"/>
        <v>2071</v>
      </c>
      <c r="AZ2" s="30">
        <f t="shared" si="0"/>
        <v>2072</v>
      </c>
      <c r="BA2" s="30">
        <f t="shared" si="0"/>
        <v>2073</v>
      </c>
      <c r="BB2" s="30">
        <f t="shared" si="0"/>
        <v>2074</v>
      </c>
      <c r="BC2" s="30">
        <f t="shared" si="0"/>
        <v>2075</v>
      </c>
      <c r="BD2" s="30">
        <f t="shared" si="0"/>
        <v>2076</v>
      </c>
      <c r="BE2" s="30">
        <f t="shared" si="0"/>
        <v>2077</v>
      </c>
      <c r="BF2" s="30">
        <f t="shared" si="0"/>
        <v>2078</v>
      </c>
      <c r="BG2" s="30">
        <f t="shared" si="0"/>
        <v>2079</v>
      </c>
      <c r="BH2" s="30">
        <f t="shared" si="0"/>
        <v>2080</v>
      </c>
      <c r="BI2" s="30">
        <f t="shared" si="0"/>
        <v>2081</v>
      </c>
      <c r="BJ2" s="30">
        <f t="shared" si="0"/>
        <v>2082</v>
      </c>
      <c r="BK2" s="30">
        <f t="shared" si="0"/>
        <v>2083</v>
      </c>
      <c r="BL2" s="30">
        <f t="shared" si="0"/>
        <v>2084</v>
      </c>
      <c r="BM2" s="30">
        <f t="shared" si="0"/>
        <v>2085</v>
      </c>
      <c r="BN2" s="30">
        <f>BM2+1</f>
        <v>2086</v>
      </c>
      <c r="BO2" s="30">
        <f t="shared" si="0"/>
        <v>2087</v>
      </c>
      <c r="BP2" s="30">
        <f t="shared" si="0"/>
        <v>2088</v>
      </c>
      <c r="BQ2" s="30">
        <f t="shared" ref="BQ2:BX2" si="1">BP2+1</f>
        <v>2089</v>
      </c>
      <c r="BR2" s="30">
        <f t="shared" si="1"/>
        <v>2090</v>
      </c>
      <c r="BS2" s="30">
        <f t="shared" si="1"/>
        <v>2091</v>
      </c>
      <c r="BT2" s="30">
        <f t="shared" si="1"/>
        <v>2092</v>
      </c>
      <c r="BU2" s="30">
        <f t="shared" si="1"/>
        <v>2093</v>
      </c>
      <c r="BV2" s="30">
        <f t="shared" si="1"/>
        <v>2094</v>
      </c>
      <c r="BW2" s="30">
        <f t="shared" si="1"/>
        <v>2095</v>
      </c>
      <c r="BX2" s="30">
        <f t="shared" si="1"/>
        <v>2096</v>
      </c>
      <c r="BY2" s="30">
        <f>BX2+1</f>
        <v>2097</v>
      </c>
      <c r="BZ2" s="30">
        <f t="shared" ref="BZ2:CB2" si="2">BY2+1</f>
        <v>2098</v>
      </c>
      <c r="CA2" s="30">
        <f t="shared" si="2"/>
        <v>2099</v>
      </c>
      <c r="CB2" s="30">
        <f t="shared" si="2"/>
        <v>2100</v>
      </c>
      <c r="CC2" s="30">
        <f t="shared" ref="CC2:DR2" si="3">CB2+1</f>
        <v>2101</v>
      </c>
      <c r="CD2" s="30">
        <f t="shared" si="3"/>
        <v>2102</v>
      </c>
      <c r="CE2" s="30">
        <f t="shared" si="3"/>
        <v>2103</v>
      </c>
      <c r="CF2" s="30">
        <f t="shared" si="3"/>
        <v>2104</v>
      </c>
      <c r="CG2" s="30">
        <f t="shared" si="3"/>
        <v>2105</v>
      </c>
      <c r="CH2" s="30">
        <f t="shared" si="3"/>
        <v>2106</v>
      </c>
      <c r="CI2" s="30">
        <f t="shared" si="3"/>
        <v>2107</v>
      </c>
      <c r="CJ2" s="30">
        <f t="shared" si="3"/>
        <v>2108</v>
      </c>
      <c r="CK2" s="30">
        <f t="shared" si="3"/>
        <v>2109</v>
      </c>
      <c r="CL2" s="30">
        <f t="shared" si="3"/>
        <v>2110</v>
      </c>
      <c r="CM2" s="30">
        <f t="shared" si="3"/>
        <v>2111</v>
      </c>
      <c r="CN2" s="30">
        <f t="shared" si="3"/>
        <v>2112</v>
      </c>
      <c r="CO2" s="30">
        <f t="shared" si="3"/>
        <v>2113</v>
      </c>
      <c r="CP2" s="30">
        <f t="shared" si="3"/>
        <v>2114</v>
      </c>
      <c r="CQ2" s="30">
        <f t="shared" si="3"/>
        <v>2115</v>
      </c>
      <c r="CR2" s="30">
        <f t="shared" si="3"/>
        <v>2116</v>
      </c>
      <c r="CS2" s="30">
        <f t="shared" si="3"/>
        <v>2117</v>
      </c>
      <c r="CT2" s="30">
        <f t="shared" si="3"/>
        <v>2118</v>
      </c>
      <c r="CU2" s="30">
        <f t="shared" si="3"/>
        <v>2119</v>
      </c>
      <c r="CV2" s="30">
        <f t="shared" si="3"/>
        <v>2120</v>
      </c>
      <c r="CW2" s="30">
        <f t="shared" si="3"/>
        <v>2121</v>
      </c>
      <c r="CX2" s="30">
        <f t="shared" si="3"/>
        <v>2122</v>
      </c>
      <c r="CY2" s="30">
        <f t="shared" si="3"/>
        <v>2123</v>
      </c>
      <c r="CZ2" s="30">
        <f t="shared" si="3"/>
        <v>2124</v>
      </c>
      <c r="DA2" s="30">
        <f t="shared" si="3"/>
        <v>2125</v>
      </c>
      <c r="DB2" s="30">
        <f t="shared" si="3"/>
        <v>2126</v>
      </c>
      <c r="DC2" s="30">
        <f t="shared" si="3"/>
        <v>2127</v>
      </c>
      <c r="DD2" s="30">
        <f t="shared" si="3"/>
        <v>2128</v>
      </c>
      <c r="DE2" s="30">
        <f t="shared" si="3"/>
        <v>2129</v>
      </c>
      <c r="DF2" s="30">
        <f t="shared" si="3"/>
        <v>2130</v>
      </c>
      <c r="DG2" s="30">
        <f t="shared" si="3"/>
        <v>2131</v>
      </c>
      <c r="DH2" s="30">
        <f t="shared" si="3"/>
        <v>2132</v>
      </c>
      <c r="DI2" s="30">
        <f t="shared" si="3"/>
        <v>2133</v>
      </c>
      <c r="DJ2" s="30">
        <f t="shared" si="3"/>
        <v>2134</v>
      </c>
      <c r="DK2" s="30">
        <f t="shared" si="3"/>
        <v>2135</v>
      </c>
      <c r="DL2" s="30">
        <f t="shared" si="3"/>
        <v>2136</v>
      </c>
      <c r="DM2" s="30">
        <f t="shared" si="3"/>
        <v>2137</v>
      </c>
      <c r="DN2" s="30">
        <f t="shared" si="3"/>
        <v>2138</v>
      </c>
      <c r="DO2" s="30">
        <f t="shared" si="3"/>
        <v>2139</v>
      </c>
      <c r="DP2" s="30">
        <f t="shared" si="3"/>
        <v>2140</v>
      </c>
      <c r="DQ2" s="30">
        <f t="shared" si="3"/>
        <v>2141</v>
      </c>
      <c r="DR2" s="30">
        <f t="shared" si="3"/>
        <v>2142</v>
      </c>
      <c r="DS2" s="30">
        <f t="shared" ref="DS2:EJ2" si="4">DR2+1</f>
        <v>2143</v>
      </c>
      <c r="DT2" s="30">
        <f t="shared" si="4"/>
        <v>2144</v>
      </c>
      <c r="DU2" s="30">
        <f t="shared" si="4"/>
        <v>2145</v>
      </c>
      <c r="DV2" s="30">
        <f t="shared" si="4"/>
        <v>2146</v>
      </c>
      <c r="DW2" s="30">
        <f t="shared" si="4"/>
        <v>2147</v>
      </c>
      <c r="DX2" s="30">
        <f t="shared" si="4"/>
        <v>2148</v>
      </c>
      <c r="DY2" s="30">
        <f t="shared" si="4"/>
        <v>2149</v>
      </c>
      <c r="DZ2" s="30">
        <f t="shared" si="4"/>
        <v>2150</v>
      </c>
      <c r="EA2" s="30">
        <f t="shared" si="4"/>
        <v>2151</v>
      </c>
      <c r="EB2" s="30">
        <f t="shared" si="4"/>
        <v>2152</v>
      </c>
      <c r="EC2" s="30">
        <f t="shared" si="4"/>
        <v>2153</v>
      </c>
      <c r="ED2" s="30">
        <f t="shared" si="4"/>
        <v>2154</v>
      </c>
      <c r="EE2" s="30">
        <f t="shared" si="4"/>
        <v>2155</v>
      </c>
      <c r="EF2" s="30">
        <f t="shared" si="4"/>
        <v>2156</v>
      </c>
      <c r="EG2" s="30">
        <f t="shared" si="4"/>
        <v>2157</v>
      </c>
      <c r="EH2" s="30">
        <f t="shared" si="4"/>
        <v>2158</v>
      </c>
      <c r="EI2" s="30">
        <f t="shared" si="4"/>
        <v>2159</v>
      </c>
      <c r="EJ2" s="30">
        <f t="shared" si="4"/>
        <v>2160</v>
      </c>
      <c r="EK2" s="30"/>
      <c r="EL2" s="30"/>
      <c r="EM2" s="30"/>
      <c r="EN2" s="30"/>
      <c r="EO2" s="30"/>
      <c r="EP2" s="30"/>
      <c r="EQ2" s="30"/>
      <c r="ER2" s="30"/>
      <c r="ES2" s="30"/>
      <c r="ET2" s="30"/>
      <c r="EU2" s="30"/>
      <c r="EV2" s="30"/>
      <c r="EW2" s="30"/>
      <c r="EX2" s="30"/>
      <c r="EY2" s="30"/>
      <c r="EZ2" s="30"/>
      <c r="FA2" s="30"/>
      <c r="FB2" s="30"/>
    </row>
    <row r="3" spans="1:158">
      <c r="B3" t="s">
        <v>306</v>
      </c>
      <c r="C3" s="228">
        <f>'Mains Services Depreciation'!T97</f>
        <v>38735370.329291992</v>
      </c>
      <c r="D3" s="228">
        <f>'Mains Services Depreciation'!U97</f>
        <v>39884677.253335707</v>
      </c>
      <c r="E3" s="228">
        <f>'Mains Services Depreciation'!V97</f>
        <v>40893718.555102825</v>
      </c>
      <c r="F3" s="228">
        <f>'Mains Services Depreciation'!W97</f>
        <v>41520861.431239642</v>
      </c>
      <c r="G3" s="228">
        <f>'Mains Services Depreciation'!X97</f>
        <v>42054799.490680717</v>
      </c>
      <c r="H3" s="228">
        <f>'Mains Services Depreciation'!Y97</f>
        <v>42611356.763522767</v>
      </c>
      <c r="I3" s="228">
        <f>'Mains Services Depreciation'!Z97</f>
        <v>42981299.421332389</v>
      </c>
      <c r="J3" s="228">
        <f>'Mains Services Depreciation'!AA97</f>
        <v>43355335.766482443</v>
      </c>
      <c r="K3" s="228">
        <f>'Mains Services Depreciation'!AB97</f>
        <v>43717110.266405158</v>
      </c>
      <c r="L3" s="228">
        <f>'Mains Services Depreciation'!AC97</f>
        <v>44093367.497797444</v>
      </c>
      <c r="M3" s="228">
        <f>'Mains Services Depreciation'!AD97</f>
        <v>44188087.733648464</v>
      </c>
      <c r="N3" s="228">
        <f>'Mains Services Depreciation'!AE97</f>
        <v>44281665.027331062</v>
      </c>
      <c r="O3" s="228">
        <f>'Mains Services Depreciation'!AF97</f>
        <v>44374803.019376658</v>
      </c>
      <c r="P3" s="228">
        <f>'Mains Services Depreciation'!AG97</f>
        <v>44467508.264529027</v>
      </c>
      <c r="Q3" s="228">
        <f>'Mains Services Depreciation'!AH97</f>
        <v>44559893.808144443</v>
      </c>
      <c r="R3" s="228">
        <f>'Mains Services Depreciation'!AI97</f>
        <v>44651797.76421874</v>
      </c>
      <c r="S3" s="228">
        <f>'Mains Services Depreciation'!AJ97</f>
        <v>44743216.054013386</v>
      </c>
      <c r="T3" s="228">
        <f>'Mains Services Depreciation'!AK97</f>
        <v>44834075.698248617</v>
      </c>
      <c r="U3" s="228">
        <f>'Mains Services Depreciation'!AL97</f>
        <v>44924158.132325895</v>
      </c>
      <c r="V3" s="228">
        <f>'Mains Services Depreciation'!AM97</f>
        <v>45013158.415694885</v>
      </c>
      <c r="W3" s="228">
        <f>'Mains Services Depreciation'!AN97</f>
        <v>45100944.421302192</v>
      </c>
      <c r="X3" s="228">
        <f>'Mains Services Depreciation'!AO97</f>
        <v>45187452.28605853</v>
      </c>
      <c r="Y3" s="228">
        <f>'Mains Services Depreciation'!AP97</f>
        <v>45272225.414152257</v>
      </c>
      <c r="Z3" s="228">
        <f>'Mains Services Depreciation'!AQ97</f>
        <v>45355146.293143161</v>
      </c>
      <c r="AA3" s="228">
        <f>'Mains Services Depreciation'!AR97</f>
        <v>45436164.892001845</v>
      </c>
      <c r="AB3" s="228">
        <f>'Mains Services Depreciation'!AS97</f>
        <v>45515045.748746984</v>
      </c>
      <c r="AC3" s="228">
        <f>'Mains Services Depreciation'!AT97</f>
        <v>45591566.943933718</v>
      </c>
      <c r="AD3" s="228">
        <f>'Mains Services Depreciation'!AU97</f>
        <v>45665419.388105109</v>
      </c>
      <c r="AE3" s="228">
        <f>'Mains Services Depreciation'!AV97</f>
        <v>45736341.450756684</v>
      </c>
      <c r="AF3" s="228">
        <f>'Mains Services Depreciation'!AW97</f>
        <v>45804123.081277274</v>
      </c>
      <c r="AG3" s="228">
        <f>'Mains Services Depreciation'!AX97</f>
        <v>45868627.038164556</v>
      </c>
      <c r="AH3" s="228">
        <f>'Mains Services Depreciation'!AY97</f>
        <v>45930037.349825501</v>
      </c>
      <c r="AI3" s="228">
        <f>'Mains Services Depreciation'!AZ97</f>
        <v>45988477.629541516</v>
      </c>
      <c r="AJ3" s="228">
        <f>'Mains Services Depreciation'!BA97</f>
        <v>46044152.361397728</v>
      </c>
      <c r="AK3" s="228">
        <f>'Mains Services Depreciation'!BB97</f>
        <v>46097260.851531871</v>
      </c>
      <c r="AL3" s="228">
        <f>'Mains Services Depreciation'!BC97</f>
        <v>46147986.206403583</v>
      </c>
      <c r="AM3" s="228">
        <f>'Mains Services Depreciation'!BD97</f>
        <v>46196500.886925869</v>
      </c>
      <c r="AN3" s="228">
        <f>'Mains Services Depreciation'!BE97</f>
        <v>46242962.910228796</v>
      </c>
      <c r="AO3" s="228">
        <f>'Mains Services Depreciation'!BF97</f>
        <v>46287520.584176973</v>
      </c>
      <c r="AP3" s="228">
        <f>'Mains Services Depreciation'!BG97</f>
        <v>46330310.123412289</v>
      </c>
      <c r="AQ3" s="228">
        <f>'Mains Services Depreciation'!BH97</f>
        <v>46371459.459929712</v>
      </c>
      <c r="AR3" s="228">
        <f>'Mains Services Depreciation'!BI97</f>
        <v>46411085.243861042</v>
      </c>
      <c r="AS3" s="228">
        <f>'Mains Services Depreciation'!BJ97</f>
        <v>46449296.548639618</v>
      </c>
      <c r="AT3" s="228">
        <f>'Mains Services Depreciation'!BK97</f>
        <v>46486195.212946743</v>
      </c>
      <c r="AU3" s="228">
        <f>'Mains Services Depreciation'!BL97</f>
        <v>-27980207.987994738</v>
      </c>
      <c r="AV3" s="228">
        <f>'Mains Services Depreciation'!BM97</f>
        <v>7821054.9802147401</v>
      </c>
      <c r="AW3" s="228">
        <f>'Mains Services Depreciation'!BN97</f>
        <v>7854554.040550651</v>
      </c>
      <c r="AX3" s="228">
        <f>'Mains Services Depreciation'!BO97</f>
        <v>7887078.0173085677</v>
      </c>
      <c r="AY3" s="228">
        <f>'Mains Services Depreciation'!BP97</f>
        <v>7918696.4499600437</v>
      </c>
      <c r="AZ3" s="228">
        <f>'Mains Services Depreciation'!BQ97</f>
        <v>7949474.5774609484</v>
      </c>
      <c r="BA3" s="228">
        <f>'Mains Services Depreciation'!BR97</f>
        <v>7979471.9407936195</v>
      </c>
      <c r="BB3" s="228">
        <f>'Mains Services Depreciation'!BS97</f>
        <v>8008742.3101024125</v>
      </c>
      <c r="BC3" s="228">
        <f>'Mains Services Depreciation'!BT97</f>
        <v>8037336.9568860093</v>
      </c>
      <c r="BD3" s="228">
        <f>'Mains Services Depreciation'!BU97</f>
        <v>8065305.1732622236</v>
      </c>
      <c r="BE3" s="228">
        <f>'Mains Services Depreciation'!BV97</f>
        <v>8093837.558550383</v>
      </c>
      <c r="BF3" s="228">
        <f>'Mains Services Depreciation'!BW97</f>
        <v>8122314.4495382141</v>
      </c>
      <c r="BG3" s="228">
        <f>'Mains Services Depreciation'!BX97</f>
        <v>8150735.9209885867</v>
      </c>
      <c r="BH3" s="228">
        <f>'Mains Services Depreciation'!BY97</f>
        <v>8179102.4527078196</v>
      </c>
      <c r="BI3" s="228">
        <f>'Mains Services Depreciation'!BZ97</f>
        <v>8207414.1166859372</v>
      </c>
      <c r="BJ3" s="228">
        <f>'Mains Services Depreciation'!CA97</f>
        <v>8235671.1872616448</v>
      </c>
      <c r="BK3" s="228">
        <f>'Mains Services Depreciation'!CB97</f>
        <v>8263874.3428192185</v>
      </c>
      <c r="BL3" s="228">
        <f>'Mains Services Depreciation'!CC97</f>
        <v>7142717.3343073009</v>
      </c>
      <c r="BM3" s="228">
        <f>'Mains Services Depreciation'!CD97</f>
        <v>6161772.8728920128</v>
      </c>
      <c r="BN3" s="228">
        <f>'Mains Services Depreciation'!CE97</f>
        <v>5562674.7367831701</v>
      </c>
      <c r="BO3" s="228">
        <f>'Mains Services Depreciation'!CF97</f>
        <v>5056729.5775478389</v>
      </c>
      <c r="BP3" s="228">
        <f>'Mains Services Depreciation'!CG97</f>
        <v>4528113.8269970426</v>
      </c>
      <c r="BQ3" s="228">
        <f>'Mains Services Depreciation'!CH97</f>
        <v>4186061.5704537528</v>
      </c>
      <c r="BR3" s="228">
        <f>'Mains Services Depreciation'!CI97</f>
        <v>3839864.6597959194</v>
      </c>
      <c r="BS3" s="228">
        <f>'Mains Services Depreciation'!CJ97</f>
        <v>3505879.085133818</v>
      </c>
      <c r="BT3" s="228">
        <f>'Mains Services Depreciation'!CK97</f>
        <v>3157360.6236710143</v>
      </c>
      <c r="BU3" s="228">
        <f>'Mains Services Depreciation'!CL97</f>
        <v>3090329.3545493158</v>
      </c>
      <c r="BV3" s="228">
        <f>'Mains Services Depreciation'!CM97</f>
        <v>3024391.5747661991</v>
      </c>
      <c r="BW3" s="228">
        <f>'Mains Services Depreciation'!CN97</f>
        <v>2958844.1951173344</v>
      </c>
      <c r="BX3" s="228">
        <f>'Mains Services Depreciation'!CO97</f>
        <v>2893680.4999491945</v>
      </c>
      <c r="BY3" s="228">
        <f>'Mains Services Depreciation'!CP97</f>
        <v>2828788.1959891561</v>
      </c>
      <c r="BZ3" s="228">
        <f>'Mains Services Depreciation'!CQ97</f>
        <v>2764329.208084397</v>
      </c>
      <c r="CA3" s="228">
        <f>'Mains Services Depreciation'!CR97</f>
        <v>2700307.8563308702</v>
      </c>
      <c r="CB3" s="228">
        <f>'Mains Services Depreciation'!CS97</f>
        <v>2636797.3601589897</v>
      </c>
      <c r="CC3" s="228">
        <f>'Mains Services Depreciation'!CT97</f>
        <v>2574016.7258258155</v>
      </c>
      <c r="CD3" s="228">
        <f>'Mains Services Depreciation'!CU97</f>
        <v>2485016.4424568284</v>
      </c>
      <c r="CE3" s="228">
        <f>'Mains Services Depreciation'!CV97</f>
        <v>2397230.4368495196</v>
      </c>
      <c r="CF3" s="228">
        <f>'Mains Services Depreciation'!CW97</f>
        <v>2310722.5720931822</v>
      </c>
      <c r="CG3" s="228">
        <f>'Mains Services Depreciation'!CX97</f>
        <v>2225949.4439994525</v>
      </c>
      <c r="CH3" s="228">
        <f>'Mains Services Depreciation'!CY97</f>
        <v>2143028.5650085486</v>
      </c>
      <c r="CI3" s="228">
        <f>'Mains Services Depreciation'!CZ97</f>
        <v>2062009.9661498666</v>
      </c>
      <c r="CJ3" s="228">
        <f>'Mains Services Depreciation'!DA97</f>
        <v>1983129.1094047313</v>
      </c>
      <c r="CK3" s="228">
        <f>'Mains Services Depreciation'!DB97</f>
        <v>1906607.9142179976</v>
      </c>
      <c r="CL3" s="228">
        <f>'Mains Services Depreciation'!DC97</f>
        <v>1832755.4700466092</v>
      </c>
      <c r="CM3" s="228">
        <f>'Mains Services Depreciation'!DD97</f>
        <v>1761833.4073950376</v>
      </c>
      <c r="CN3" s="228">
        <f>'Mains Services Depreciation'!DE97</f>
        <v>1694051.7768744507</v>
      </c>
      <c r="CO3" s="228">
        <f>'Mains Services Depreciation'!DF97</f>
        <v>1629547.8199871716</v>
      </c>
      <c r="CP3" s="228">
        <f>'Mains Services Depreciation'!DG97</f>
        <v>1568137.5083262229</v>
      </c>
      <c r="CQ3" s="228">
        <f>'Mains Services Depreciation'!DH97</f>
        <v>1509697.2286102076</v>
      </c>
      <c r="CR3" s="228">
        <f>'Mains Services Depreciation'!DI97</f>
        <v>1454022.4967539993</v>
      </c>
      <c r="CS3" s="228">
        <f>'Mains Services Depreciation'!DJ97</f>
        <v>1400914.0066198574</v>
      </c>
      <c r="CT3" s="228">
        <f>'Mains Services Depreciation'!DK97</f>
        <v>1350188.6517481429</v>
      </c>
      <c r="CU3" s="228">
        <f>'Mains Services Depreciation'!DL97</f>
        <v>1301673.9712258598</v>
      </c>
      <c r="CV3" s="228">
        <f>'Mains Services Depreciation'!DM97</f>
        <v>1255211.9479229334</v>
      </c>
      <c r="CW3" s="228">
        <f>'Mains Services Depreciation'!DN97</f>
        <v>1210654.2739747541</v>
      </c>
      <c r="CX3" s="228">
        <f>'Mains Services Depreciation'!DO97</f>
        <v>1167864.7347394377</v>
      </c>
      <c r="CY3" s="228">
        <f>'Mains Services Depreciation'!DP97</f>
        <v>1126715.3982220162</v>
      </c>
      <c r="CZ3" s="228">
        <f>'Mains Services Depreciation'!DQ97</f>
        <v>1087089.6142906856</v>
      </c>
      <c r="DA3" s="228">
        <f>'Mains Services Depreciation'!DR97</f>
        <v>1048878.3095121109</v>
      </c>
      <c r="DB3" s="228">
        <f>'Mains Services Depreciation'!DS97</f>
        <v>1011979.645204986</v>
      </c>
      <c r="DC3" s="228">
        <f>'Mains Services Depreciation'!DT97</f>
        <v>976299.18397490494</v>
      </c>
      <c r="DD3" s="228">
        <f>'Mains Services Depreciation'!DU97</f>
        <v>941749.54864497972</v>
      </c>
      <c r="DE3" s="228">
        <f>'Mains Services Depreciation'!DV97</f>
        <v>908250.48830906837</v>
      </c>
      <c r="DF3" s="228">
        <f>'Mains Services Depreciation'!DW97</f>
        <v>875726.51155115175</v>
      </c>
      <c r="DG3" s="228">
        <f>'Mains Services Depreciation'!DX97</f>
        <v>844108.07889967551</v>
      </c>
      <c r="DH3" s="228">
        <f>'Mains Services Depreciation'!DY97</f>
        <v>813329.95139877056</v>
      </c>
      <c r="DI3" s="228">
        <f>'Mains Services Depreciation'!DZ97</f>
        <v>783332.58806609968</v>
      </c>
      <c r="DJ3" s="228">
        <f>'Mains Services Depreciation'!EA97</f>
        <v>754062.21875730646</v>
      </c>
      <c r="DK3" s="228">
        <f>'Mains Services Depreciation'!EB97</f>
        <v>725467.57197370962</v>
      </c>
      <c r="DL3" s="228">
        <f>'Mains Services Depreciation'!EC97</f>
        <v>697499.35559749557</v>
      </c>
      <c r="DM3" s="228">
        <f>'Mains Services Depreciation'!ED97</f>
        <v>668966.9703093362</v>
      </c>
      <c r="DN3" s="228">
        <f>'Mains Services Depreciation'!EE97</f>
        <v>640490.07932150504</v>
      </c>
      <c r="DO3" s="228">
        <f>'Mains Services Depreciation'!EF97</f>
        <v>612068.60787113267</v>
      </c>
      <c r="DP3" s="228">
        <f>'Mains Services Depreciation'!EG97</f>
        <v>583702.07615189929</v>
      </c>
      <c r="DQ3" s="228">
        <f>'Mains Services Depreciation'!EH97</f>
        <v>555390.41217378178</v>
      </c>
      <c r="DR3" s="228">
        <f>'Mains Services Depreciation'!EI97</f>
        <v>527133.34159807407</v>
      </c>
      <c r="DS3" s="228">
        <f>'Mains Services Depreciation'!EJ97</f>
        <v>498930.18604050018</v>
      </c>
      <c r="DT3" s="228">
        <f>'Mains Services Depreciation'!EK97</f>
        <v>470780.27050870494</v>
      </c>
      <c r="DU3" s="228">
        <f>'Mains Services Depreciation'!EL97</f>
        <v>442683.43015687552</v>
      </c>
      <c r="DV3" s="228">
        <f>'Mains Services Depreciation'!EM97</f>
        <v>414638.69012889953</v>
      </c>
      <c r="DW3" s="228">
        <f>'Mains Services Depreciation'!EN97</f>
        <v>386645.78992315772</v>
      </c>
      <c r="DX3" s="228">
        <f>'Mains Services Depreciation'!EO97</f>
        <v>358704.26763190661</v>
      </c>
      <c r="DY3" s="228">
        <f>'Mains Services Depreciation'!EP97</f>
        <v>330813.86636557389</v>
      </c>
      <c r="DZ3" s="228">
        <f>'Mains Services Depreciation'!EQ97</f>
        <v>302974.43187335099</v>
      </c>
      <c r="EA3" s="228">
        <f>'Mains Services Depreciation'!ER97</f>
        <v>275185.50661273516</v>
      </c>
      <c r="EB3" s="228">
        <f>'Mains Services Depreciation'!ES97</f>
        <v>247446.73668325235</v>
      </c>
      <c r="EC3" s="228">
        <f>'Mains Services Depreciation'!ET97</f>
        <v>219757.76995393075</v>
      </c>
      <c r="ED3" s="228">
        <f>'Mains Services Depreciation'!EU97</f>
        <v>192118.25605445349</v>
      </c>
      <c r="EE3" s="228">
        <f>'Mains Services Depreciation'!EV97</f>
        <v>164527.64365772309</v>
      </c>
      <c r="EF3" s="228">
        <f>'Mains Services Depreciation'!EW97</f>
        <v>136986.09367349013</v>
      </c>
      <c r="EG3" s="228">
        <f>'Mains Services Depreciation'!EX97</f>
        <v>109492.85401811173</v>
      </c>
      <c r="EH3" s="228">
        <f>'Mains Services Depreciation'!EY97</f>
        <v>82047.885848575752</v>
      </c>
      <c r="EI3" s="228">
        <f>'Mains Services Depreciation'!EZ97</f>
        <v>54650.94780745302</v>
      </c>
      <c r="EJ3" s="228">
        <f>'Mains Services Depreciation'!FA97</f>
        <v>27301.799744101441</v>
      </c>
      <c r="EK3" s="1"/>
      <c r="EL3" s="1"/>
      <c r="EM3" s="1"/>
      <c r="EN3" s="1"/>
    </row>
    <row r="4" spans="1:158">
      <c r="B4" t="str">
        <f>'Mains Services Depreciation'!B99</f>
        <v>RAB to be Accelerated</v>
      </c>
      <c r="C4" s="228">
        <f>'Mains Services Depreciation'!T190</f>
        <v>38804490.368928246</v>
      </c>
      <c r="D4" s="228">
        <f>'Mains Services Depreciation'!U190</f>
        <v>39953796.803435355</v>
      </c>
      <c r="E4" s="228">
        <f>'Mains Services Depreciation'!V190</f>
        <v>40962837.086895868</v>
      </c>
      <c r="F4" s="228">
        <f>'Mains Services Depreciation'!W190</f>
        <v>41589977.717069842</v>
      </c>
      <c r="G4" s="228">
        <f>'Mains Services Depreciation'!X190</f>
        <v>42123913.192842737</v>
      </c>
      <c r="H4" s="228">
        <f>'Mains Services Depreciation'!Y190</f>
        <v>42680467.895358719</v>
      </c>
      <c r="I4" s="228">
        <f>'Mains Services Depreciation'!Z190</f>
        <v>42680463.627311945</v>
      </c>
      <c r="J4" s="228">
        <f>'Mains Services Depreciation'!AA190</f>
        <v>42680459.359265581</v>
      </c>
      <c r="K4" s="228">
        <f>'Mains Services Depreciation'!AB190</f>
        <v>42680455.091219634</v>
      </c>
      <c r="L4" s="228">
        <f>'Mains Services Depreciation'!AC190</f>
        <v>42680450.823174141</v>
      </c>
      <c r="M4" s="228">
        <f>'Mains Services Depreciation'!AD190</f>
        <v>42680446.555129044</v>
      </c>
      <c r="N4" s="228">
        <f>'Mains Services Depreciation'!AE190</f>
        <v>42680442.287084393</v>
      </c>
      <c r="O4" s="228">
        <f>'Mains Services Depreciation'!AF190</f>
        <v>42680438.019040167</v>
      </c>
      <c r="P4" s="228">
        <f>'Mains Services Depreciation'!AG190</f>
        <v>42680433.750996366</v>
      </c>
      <c r="Q4" s="228">
        <f>'Mains Services Depreciation'!AH190</f>
        <v>42680429.482952997</v>
      </c>
      <c r="R4" s="228">
        <f>'Mains Services Depreciation'!AI190</f>
        <v>42680425.214910045</v>
      </c>
      <c r="S4" s="228">
        <f>'Mains Services Depreciation'!AJ190</f>
        <v>42680420.946867526</v>
      </c>
      <c r="T4" s="228">
        <f>'Mains Services Depreciation'!AK190</f>
        <v>42680416.678825438</v>
      </c>
      <c r="U4" s="228">
        <f>'Mains Services Depreciation'!AL190</f>
        <v>42680412.410783775</v>
      </c>
      <c r="V4" s="228">
        <f>'Mains Services Depreciation'!AM190</f>
        <v>42680408.14274253</v>
      </c>
      <c r="W4" s="228">
        <f>'Mains Services Depreciation'!AN190</f>
        <v>42680403.874701716</v>
      </c>
      <c r="X4" s="228">
        <f>'Mains Services Depreciation'!AO190</f>
        <v>42680399.60666132</v>
      </c>
      <c r="Y4" s="228">
        <f>'Mains Services Depreciation'!AP190</f>
        <v>42680395.338621385</v>
      </c>
      <c r="Z4" s="228">
        <f>'Mains Services Depreciation'!AQ190</f>
        <v>42680391.070581838</v>
      </c>
      <c r="AA4" s="228">
        <f>'Mains Services Depreciation'!AR190</f>
        <v>42680386.802542739</v>
      </c>
      <c r="AB4" s="228">
        <f>'Mains Services Depreciation'!AS190</f>
        <v>42680382.534504063</v>
      </c>
      <c r="AC4" s="228">
        <f>'Mains Services Depreciation'!AT190</f>
        <v>42680378.266465805</v>
      </c>
      <c r="AD4" s="228">
        <f>'Mains Services Depreciation'!AU190</f>
        <v>42680373.998427987</v>
      </c>
      <c r="AE4" s="228">
        <f>'Mains Services Depreciation'!AV190</f>
        <v>42680369.730390586</v>
      </c>
      <c r="AF4" s="228">
        <f>'Mains Services Depreciation'!AW190</f>
        <v>42680365.462353617</v>
      </c>
      <c r="AG4" s="228">
        <f>'Mains Services Depreciation'!AX190</f>
        <v>42680361.194317065</v>
      </c>
      <c r="AH4" s="228">
        <f>'Mains Services Depreciation'!AY190</f>
        <v>42680356.926280946</v>
      </c>
      <c r="AI4" s="228">
        <f>'Mains Services Depreciation'!AZ190</f>
        <v>42680352.658245251</v>
      </c>
      <c r="AJ4" s="228">
        <f>'Mains Services Depreciation'!BA190</f>
        <v>42680348.390209988</v>
      </c>
      <c r="AK4" s="228">
        <f>'Mains Services Depreciation'!BB190</f>
        <v>42680344.122175165</v>
      </c>
      <c r="AL4" s="228">
        <f>'Mains Services Depreciation'!BC190</f>
        <v>42680339.854140751</v>
      </c>
      <c r="AM4" s="228">
        <f>'Mains Services Depreciation'!BD190</f>
        <v>42680335.586106755</v>
      </c>
      <c r="AN4" s="228">
        <f>'Mains Services Depreciation'!BE190</f>
        <v>42680331.318073198</v>
      </c>
      <c r="AO4" s="228">
        <f>'Mains Services Depreciation'!BF190</f>
        <v>42680327.050040081</v>
      </c>
      <c r="AP4" s="228">
        <f>'Mains Services Depreciation'!BG190</f>
        <v>42680322.782007374</v>
      </c>
      <c r="AQ4" s="228">
        <f>'Mains Services Depreciation'!BH190</f>
        <v>42680318.513975091</v>
      </c>
      <c r="AR4" s="228">
        <f>'Mains Services Depreciation'!BI190</f>
        <v>42680314.245943248</v>
      </c>
      <c r="AS4" s="228">
        <f>'Mains Services Depreciation'!BJ190</f>
        <v>42680309.977911822</v>
      </c>
      <c r="AT4" s="228">
        <f>'Mains Services Depreciation'!BK190</f>
        <v>3875982.1999106966</v>
      </c>
      <c r="AU4" s="228">
        <f>'Mains Services Depreciation'!BL190</f>
        <v>3875981.8123124768</v>
      </c>
      <c r="AV4" s="228">
        <f>'Mains Services Depreciation'!BM190</f>
        <v>3875981.4247142961</v>
      </c>
      <c r="AW4" s="228">
        <f>'Mains Services Depreciation'!BN190</f>
        <v>3875981.0371161532</v>
      </c>
      <c r="AX4" s="228">
        <f>'Mains Services Depreciation'!BO190</f>
        <v>3875980.6495180503</v>
      </c>
      <c r="AY4" s="228">
        <f>'Mains Services Depreciation'!BP190</f>
        <v>3875980.2619199855</v>
      </c>
      <c r="AZ4" s="228">
        <f>'Mains Services Depreciation'!BQ190</f>
        <v>3875979.874321959</v>
      </c>
      <c r="BA4" s="228">
        <f>'Mains Services Depreciation'!BR190</f>
        <v>3875979.4867239725</v>
      </c>
      <c r="BB4" s="228">
        <f>'Mains Services Depreciation'!BS190</f>
        <v>3875979.0991260237</v>
      </c>
      <c r="BC4" s="228">
        <f>'Mains Services Depreciation'!BT190</f>
        <v>3875978.711528114</v>
      </c>
      <c r="BD4" s="228">
        <f>'Mains Services Depreciation'!BU190</f>
        <v>3875978.3239302426</v>
      </c>
      <c r="BE4" s="228">
        <f>'Mains Services Depreciation'!BV190</f>
        <v>3875977.9363324102</v>
      </c>
      <c r="BF4" s="228">
        <f>'Mains Services Depreciation'!BW190</f>
        <v>3875977.5487346165</v>
      </c>
      <c r="BG4" s="228">
        <f>'Mains Services Depreciation'!BX190</f>
        <v>3875977.1611368624</v>
      </c>
      <c r="BH4" s="228">
        <f>'Mains Services Depreciation'!BY190</f>
        <v>3875976.7735391464</v>
      </c>
      <c r="BI4" s="228">
        <f>'Mains Services Depreciation'!BZ190</f>
        <v>3875976.3859414691</v>
      </c>
      <c r="BJ4" s="228">
        <f>'Mains Services Depreciation'!CA190</f>
        <v>3875975.9983438305</v>
      </c>
      <c r="BK4" s="228">
        <f>'Mains Services Depreciation'!CB190</f>
        <v>3875975.6107462309</v>
      </c>
      <c r="BL4" s="228">
        <f>'Mains Services Depreciation'!CC190</f>
        <v>2726671.8040340692</v>
      </c>
      <c r="BM4" s="228">
        <f>'Mains Services Depreciation'!CD190</f>
        <v>1717633.3067745091</v>
      </c>
      <c r="BN4" s="228">
        <f>'Mains Services Depreciation'!CE190</f>
        <v>1090492.1714107569</v>
      </c>
      <c r="BO4" s="228">
        <f>'Mains Services Depreciation'!CF190</f>
        <v>556555.63121923583</v>
      </c>
      <c r="BP4" s="228">
        <f>'Mains Services Depreciation'!CG190</f>
        <v>0</v>
      </c>
      <c r="BQ4" s="228">
        <f>'Mains Services Depreciation'!CH190</f>
        <v>0</v>
      </c>
      <c r="BR4" s="228">
        <f>'Mains Services Depreciation'!CI190</f>
        <v>0</v>
      </c>
      <c r="BS4" s="228">
        <f>'Mains Services Depreciation'!CJ190</f>
        <v>0</v>
      </c>
      <c r="BT4" s="228">
        <f>'Mains Services Depreciation'!CK190</f>
        <v>0</v>
      </c>
      <c r="BU4" s="228">
        <f>'Mains Services Depreciation'!CL190</f>
        <v>0</v>
      </c>
      <c r="BV4" s="228">
        <f>'Mains Services Depreciation'!CM190</f>
        <v>0</v>
      </c>
      <c r="BW4" s="228">
        <f>'Mains Services Depreciation'!CN190</f>
        <v>0</v>
      </c>
      <c r="BX4" s="228">
        <f>'Mains Services Depreciation'!CO190</f>
        <v>0</v>
      </c>
      <c r="BY4" s="228">
        <f>'Mains Services Depreciation'!CP190</f>
        <v>0</v>
      </c>
      <c r="BZ4" s="228">
        <f>'Mains Services Depreciation'!CQ190</f>
        <v>0</v>
      </c>
      <c r="CA4" s="228">
        <f>'Mains Services Depreciation'!CR190</f>
        <v>0</v>
      </c>
      <c r="CB4" s="228">
        <f>'Mains Services Depreciation'!CS190</f>
        <v>0</v>
      </c>
      <c r="CC4" s="228">
        <f>'Mains Services Depreciation'!CT190</f>
        <v>0</v>
      </c>
      <c r="CD4" s="228">
        <f>'Mains Services Depreciation'!CU190</f>
        <v>0</v>
      </c>
      <c r="CE4" s="228">
        <f>'Mains Services Depreciation'!CV190</f>
        <v>0</v>
      </c>
      <c r="CF4" s="228">
        <f>'Mains Services Depreciation'!CW190</f>
        <v>0</v>
      </c>
      <c r="CG4" s="228">
        <f>'Mains Services Depreciation'!CX190</f>
        <v>0</v>
      </c>
      <c r="CH4" s="228">
        <f>'Mains Services Depreciation'!CY190</f>
        <v>0</v>
      </c>
      <c r="CI4" s="228">
        <f>'Mains Services Depreciation'!CZ190</f>
        <v>0</v>
      </c>
      <c r="CJ4" s="228">
        <f>'Mains Services Depreciation'!DA190</f>
        <v>0</v>
      </c>
      <c r="CK4" s="228">
        <f>'Mains Services Depreciation'!DB190</f>
        <v>0</v>
      </c>
      <c r="CL4" s="228">
        <f>'Mains Services Depreciation'!DC190</f>
        <v>0</v>
      </c>
      <c r="CM4" s="228">
        <f>'Mains Services Depreciation'!DD190</f>
        <v>0</v>
      </c>
      <c r="CN4" s="228">
        <f>'Mains Services Depreciation'!DE190</f>
        <v>0</v>
      </c>
      <c r="CO4" s="228">
        <f>'Mains Services Depreciation'!DF190</f>
        <v>0</v>
      </c>
      <c r="CP4" s="228">
        <f>'Mains Services Depreciation'!DG190</f>
        <v>0</v>
      </c>
      <c r="CQ4" s="228">
        <f>'Mains Services Depreciation'!DH190</f>
        <v>0</v>
      </c>
      <c r="CR4" s="228">
        <f>'Mains Services Depreciation'!DI190</f>
        <v>0</v>
      </c>
      <c r="CS4" s="228">
        <f>'Mains Services Depreciation'!DJ190</f>
        <v>0</v>
      </c>
      <c r="CT4" s="228">
        <f>'Mains Services Depreciation'!DK190</f>
        <v>0</v>
      </c>
      <c r="CU4" s="228">
        <f>'Mains Services Depreciation'!DL190</f>
        <v>0</v>
      </c>
      <c r="CV4" s="228">
        <f>'Mains Services Depreciation'!DM190</f>
        <v>0</v>
      </c>
      <c r="CW4" s="228">
        <f>'Mains Services Depreciation'!DN190</f>
        <v>0</v>
      </c>
      <c r="CX4" s="228">
        <f>'Mains Services Depreciation'!DO190</f>
        <v>0</v>
      </c>
      <c r="CY4" s="228">
        <f>'Mains Services Depreciation'!DP190</f>
        <v>0</v>
      </c>
      <c r="CZ4" s="228">
        <f>'Mains Services Depreciation'!DQ190</f>
        <v>0</v>
      </c>
      <c r="DA4" s="228">
        <f>'Mains Services Depreciation'!DR190</f>
        <v>0</v>
      </c>
      <c r="DB4" s="228">
        <f>'Mains Services Depreciation'!DS190</f>
        <v>0</v>
      </c>
      <c r="DC4" s="228">
        <f>'Mains Services Depreciation'!DT190</f>
        <v>0</v>
      </c>
      <c r="DD4" s="228">
        <f>'Mains Services Depreciation'!DU190</f>
        <v>0</v>
      </c>
      <c r="DE4" s="228">
        <f>'Mains Services Depreciation'!DV190</f>
        <v>0</v>
      </c>
      <c r="DF4" s="228">
        <f>'Mains Services Depreciation'!DW190</f>
        <v>0</v>
      </c>
      <c r="DG4" s="228">
        <f>'Mains Services Depreciation'!DX190</f>
        <v>0</v>
      </c>
      <c r="DH4" s="228">
        <f>'Mains Services Depreciation'!DY190</f>
        <v>0</v>
      </c>
      <c r="DI4" s="228">
        <f>'Mains Services Depreciation'!DZ190</f>
        <v>0</v>
      </c>
      <c r="DJ4" s="228">
        <f>'Mains Services Depreciation'!EA190</f>
        <v>0</v>
      </c>
      <c r="DK4" s="228">
        <f>'Mains Services Depreciation'!EB190</f>
        <v>0</v>
      </c>
      <c r="DL4" s="228">
        <f>'Mains Services Depreciation'!EC190</f>
        <v>0</v>
      </c>
      <c r="DM4" s="228">
        <f>'Mains Services Depreciation'!ED190</f>
        <v>0</v>
      </c>
      <c r="DN4" s="228">
        <f>'Mains Services Depreciation'!EE190</f>
        <v>0</v>
      </c>
      <c r="DO4" s="228">
        <f>'Mains Services Depreciation'!EF190</f>
        <v>0</v>
      </c>
      <c r="DP4" s="228">
        <f>'Mains Services Depreciation'!EG190</f>
        <v>0</v>
      </c>
      <c r="DQ4" s="228">
        <f>'Mains Services Depreciation'!EH190</f>
        <v>0</v>
      </c>
      <c r="DR4" s="228">
        <f>'Mains Services Depreciation'!EI190</f>
        <v>0</v>
      </c>
      <c r="DS4" s="228">
        <f>'Mains Services Depreciation'!EJ190</f>
        <v>0</v>
      </c>
      <c r="DT4" s="228">
        <f>'Mains Services Depreciation'!EK190</f>
        <v>0</v>
      </c>
      <c r="DU4" s="228">
        <f>'Mains Services Depreciation'!EL190</f>
        <v>0</v>
      </c>
      <c r="DV4" s="228">
        <f>'Mains Services Depreciation'!EM190</f>
        <v>0</v>
      </c>
      <c r="DW4" s="228">
        <f>'Mains Services Depreciation'!EN190</f>
        <v>0</v>
      </c>
      <c r="DX4" s="228">
        <f>'Mains Services Depreciation'!EO190</f>
        <v>0</v>
      </c>
      <c r="DY4" s="228">
        <f>'Mains Services Depreciation'!EP190</f>
        <v>0</v>
      </c>
      <c r="DZ4" s="228">
        <f>'Mains Services Depreciation'!EQ190</f>
        <v>0</v>
      </c>
      <c r="EA4" s="228">
        <f>'Mains Services Depreciation'!ER190</f>
        <v>0</v>
      </c>
      <c r="EB4" s="228">
        <f>'Mains Services Depreciation'!ES190</f>
        <v>0</v>
      </c>
      <c r="EC4" s="228">
        <f>'Mains Services Depreciation'!ET190</f>
        <v>0</v>
      </c>
      <c r="ED4" s="228">
        <f>'Mains Services Depreciation'!EU190</f>
        <v>0</v>
      </c>
      <c r="EE4" s="228">
        <f>'Mains Services Depreciation'!EV190</f>
        <v>0</v>
      </c>
      <c r="EF4" s="228">
        <f>'Mains Services Depreciation'!EW190</f>
        <v>0</v>
      </c>
      <c r="EG4" s="228">
        <f>'Mains Services Depreciation'!EX190</f>
        <v>0</v>
      </c>
      <c r="EH4" s="228">
        <f>'Mains Services Depreciation'!EY190</f>
        <v>0</v>
      </c>
      <c r="EI4" s="228">
        <f>'Mains Services Depreciation'!EZ190</f>
        <v>0</v>
      </c>
      <c r="EJ4" s="228">
        <f>'Mains Services Depreciation'!FA190</f>
        <v>0</v>
      </c>
      <c r="EK4" s="1"/>
      <c r="EL4" s="1"/>
      <c r="EM4" s="1"/>
      <c r="EN4" s="1"/>
    </row>
    <row r="5" spans="1:158">
      <c r="B5" t="str">
        <f>'Mains Services Depreciation'!B192</f>
        <v>RAB not subject to Accelerated Depreciation</v>
      </c>
      <c r="C5" s="228">
        <f>'Mains Services Depreciation'!T283</f>
        <v>0</v>
      </c>
      <c r="D5" s="228">
        <f>'Mains Services Depreciation'!U283</f>
        <v>0</v>
      </c>
      <c r="E5" s="228">
        <f>'Mains Services Depreciation'!V283</f>
        <v>0</v>
      </c>
      <c r="F5" s="228">
        <f>'Mains Services Depreciation'!W283</f>
        <v>0</v>
      </c>
      <c r="G5" s="228">
        <f>'Mains Services Depreciation'!X283</f>
        <v>0</v>
      </c>
      <c r="H5" s="228">
        <f>'Mains Services Depreciation'!Y283</f>
        <v>0</v>
      </c>
      <c r="I5" s="228">
        <f>'Mains Services Depreciation'!Z283</f>
        <v>369942.65780962276</v>
      </c>
      <c r="J5" s="228">
        <f>'Mains Services Depreciation'!AA283</f>
        <v>743979.00295967958</v>
      </c>
      <c r="K5" s="228">
        <f>'Mains Services Depreciation'!AB283</f>
        <v>1105753.5028823973</v>
      </c>
      <c r="L5" s="228">
        <f>'Mains Services Depreciation'!AC283</f>
        <v>1482010.7342746831</v>
      </c>
      <c r="M5" s="228">
        <f>'Mains Services Depreciation'!AD283</f>
        <v>1576730.9701257029</v>
      </c>
      <c r="N5" s="228">
        <f>'Mains Services Depreciation'!AE283</f>
        <v>1670308.263808297</v>
      </c>
      <c r="O5" s="228">
        <f>'Mains Services Depreciation'!AF283</f>
        <v>1763446.2558538918</v>
      </c>
      <c r="P5" s="228">
        <f>'Mains Services Depreciation'!AG283</f>
        <v>1856151.501006264</v>
      </c>
      <c r="Q5" s="228">
        <f>'Mains Services Depreciation'!AH283</f>
        <v>1948537.0446216804</v>
      </c>
      <c r="R5" s="228">
        <f>'Mains Services Depreciation'!AI283</f>
        <v>2040441.0006959755</v>
      </c>
      <c r="S5" s="228">
        <f>'Mains Services Depreciation'!AJ283</f>
        <v>2131859.290490625</v>
      </c>
      <c r="T5" s="228">
        <f>'Mains Services Depreciation'!AK283</f>
        <v>2222718.9347258573</v>
      </c>
      <c r="U5" s="228">
        <f>'Mains Services Depreciation'!AL283</f>
        <v>2312801.3688031328</v>
      </c>
      <c r="V5" s="228">
        <f>'Mains Services Depreciation'!AM283</f>
        <v>2401801.6521721198</v>
      </c>
      <c r="W5" s="228">
        <f>'Mains Services Depreciation'!AN283</f>
        <v>2489587.6577794286</v>
      </c>
      <c r="X5" s="228">
        <f>'Mains Services Depreciation'!AO283</f>
        <v>2576095.522535766</v>
      </c>
      <c r="Y5" s="228">
        <f>'Mains Services Depreciation'!AP283</f>
        <v>2660868.6506294953</v>
      </c>
      <c r="Z5" s="228">
        <f>'Mains Services Depreciation'!AQ283</f>
        <v>2743789.5296203997</v>
      </c>
      <c r="AA5" s="228">
        <f>'Mains Services Depreciation'!AR283</f>
        <v>2824808.1284790821</v>
      </c>
      <c r="AB5" s="228">
        <f>'Mains Services Depreciation'!AS283</f>
        <v>2903688.9852242176</v>
      </c>
      <c r="AC5" s="228">
        <f>'Mains Services Depreciation'!AT283</f>
        <v>2980210.1804109514</v>
      </c>
      <c r="AD5" s="228">
        <f>'Mains Services Depreciation'!AU283</f>
        <v>3054062.6245823395</v>
      </c>
      <c r="AE5" s="228">
        <f>'Mains Services Depreciation'!AV283</f>
        <v>3124984.6872339114</v>
      </c>
      <c r="AF5" s="228">
        <f>'Mains Services Depreciation'!AW283</f>
        <v>3192766.3177544982</v>
      </c>
      <c r="AG5" s="228">
        <f>'Mains Services Depreciation'!AX283</f>
        <v>3257270.2746417774</v>
      </c>
      <c r="AH5" s="228">
        <f>'Mains Services Depreciation'!AY283</f>
        <v>3318680.5863027256</v>
      </c>
      <c r="AI5" s="228">
        <f>'Mains Services Depreciation'!AZ283</f>
        <v>3377120.8660187409</v>
      </c>
      <c r="AJ5" s="228">
        <f>'Mains Services Depreciation'!BA283</f>
        <v>3432795.5978749492</v>
      </c>
      <c r="AK5" s="228">
        <f>'Mains Services Depreciation'!BB283</f>
        <v>3485904.0880090911</v>
      </c>
      <c r="AL5" s="228">
        <f>'Mains Services Depreciation'!BC283</f>
        <v>3536629.4428808056</v>
      </c>
      <c r="AM5" s="228">
        <f>'Mains Services Depreciation'!BD283</f>
        <v>3585144.1234030887</v>
      </c>
      <c r="AN5" s="228">
        <f>'Mains Services Depreciation'!BE283</f>
        <v>3631606.1467060153</v>
      </c>
      <c r="AO5" s="228">
        <f>'Mains Services Depreciation'!BF283</f>
        <v>3676163.8206541948</v>
      </c>
      <c r="AP5" s="228">
        <f>'Mains Services Depreciation'!BG283</f>
        <v>3718953.359889511</v>
      </c>
      <c r="AQ5" s="228">
        <f>'Mains Services Depreciation'!BH283</f>
        <v>3760102.6964069325</v>
      </c>
      <c r="AR5" s="228">
        <f>'Mains Services Depreciation'!BI283</f>
        <v>3799728.4803382633</v>
      </c>
      <c r="AS5" s="228">
        <f>'Mains Services Depreciation'!BJ283</f>
        <v>3837939.7851168378</v>
      </c>
      <c r="AT5" s="228">
        <f>'Mains Services Depreciation'!BK283</f>
        <v>3874838.4494239627</v>
      </c>
      <c r="AU5" s="228">
        <f>'Mains Services Depreciation'!BL283</f>
        <v>3910518.9106540438</v>
      </c>
      <c r="AV5" s="228">
        <f>'Mains Services Depreciation'!BM283</f>
        <v>3945068.5459839692</v>
      </c>
      <c r="AW5" s="228">
        <f>'Mains Services Depreciation'!BN283</f>
        <v>3978567.6063198806</v>
      </c>
      <c r="AX5" s="228">
        <f>'Mains Services Depreciation'!BO283</f>
        <v>4011091.5830777972</v>
      </c>
      <c r="AY5" s="228">
        <f>'Mains Services Depreciation'!BP283</f>
        <v>4042710.0157292737</v>
      </c>
      <c r="AZ5" s="228">
        <f>'Mains Services Depreciation'!BQ283</f>
        <v>4073488.1432301789</v>
      </c>
      <c r="BA5" s="228">
        <f>'Mains Services Depreciation'!BR283</f>
        <v>4103485.5065628495</v>
      </c>
      <c r="BB5" s="228">
        <f>'Mains Services Depreciation'!BS283</f>
        <v>4132755.875871643</v>
      </c>
      <c r="BC5" s="228">
        <f>'Mains Services Depreciation'!BT283</f>
        <v>4161350.5226552398</v>
      </c>
      <c r="BD5" s="228">
        <f>'Mains Services Depreciation'!BU283</f>
        <v>4189318.7390314536</v>
      </c>
      <c r="BE5" s="228">
        <f>'Mains Services Depreciation'!BV283</f>
        <v>4217851.124319613</v>
      </c>
      <c r="BF5" s="228">
        <f>'Mains Services Depreciation'!BW283</f>
        <v>4246328.0153074441</v>
      </c>
      <c r="BG5" s="228">
        <f>'Mains Services Depreciation'!BX283</f>
        <v>4274749.4867578167</v>
      </c>
      <c r="BH5" s="228">
        <f>'Mains Services Depreciation'!BY283</f>
        <v>4303116.0184770497</v>
      </c>
      <c r="BI5" s="228">
        <f>'Mains Services Depreciation'!BZ283</f>
        <v>4331427.6824551672</v>
      </c>
      <c r="BJ5" s="228">
        <f>'Mains Services Depreciation'!CA283</f>
        <v>4359684.7530308748</v>
      </c>
      <c r="BK5" s="228">
        <f>'Mains Services Depreciation'!CB283</f>
        <v>4387887.9085884485</v>
      </c>
      <c r="BL5" s="228">
        <f>'Mains Services Depreciation'!CC283</f>
        <v>4416037.824120244</v>
      </c>
      <c r="BM5" s="228">
        <f>'Mains Services Depreciation'!CD283</f>
        <v>4444134.6644720733</v>
      </c>
      <c r="BN5" s="228">
        <f>'Mains Services Depreciation'!CE283</f>
        <v>4472179.4045000495</v>
      </c>
      <c r="BO5" s="228">
        <f>'Mains Services Depreciation'!CF283</f>
        <v>4500172.3047057912</v>
      </c>
      <c r="BP5" s="228">
        <f>'Mains Services Depreciation'!CG283</f>
        <v>4528113.8269970426</v>
      </c>
      <c r="BQ5" s="228">
        <f>'Mains Services Depreciation'!CH283</f>
        <v>4186061.5704537528</v>
      </c>
      <c r="BR5" s="228">
        <f>'Mains Services Depreciation'!CI283</f>
        <v>3839864.6597959194</v>
      </c>
      <c r="BS5" s="228">
        <f>'Mains Services Depreciation'!CJ283</f>
        <v>3505879.085133818</v>
      </c>
      <c r="BT5" s="228">
        <f>'Mains Services Depreciation'!CK283</f>
        <v>3157360.6236710143</v>
      </c>
      <c r="BU5" s="228">
        <f>'Mains Services Depreciation'!CL283</f>
        <v>3090329.3545493158</v>
      </c>
      <c r="BV5" s="228">
        <f>'Mains Services Depreciation'!CM283</f>
        <v>3024391.5747661991</v>
      </c>
      <c r="BW5" s="228">
        <f>'Mains Services Depreciation'!CN283</f>
        <v>2958844.1951173344</v>
      </c>
      <c r="BX5" s="228">
        <f>'Mains Services Depreciation'!CO283</f>
        <v>2893680.4999491945</v>
      </c>
      <c r="BY5" s="228">
        <f>'Mains Services Depreciation'!CP283</f>
        <v>2828788.1959891561</v>
      </c>
      <c r="BZ5" s="228">
        <f>'Mains Services Depreciation'!CQ283</f>
        <v>2764329.208084397</v>
      </c>
      <c r="CA5" s="228">
        <f>'Mains Services Depreciation'!CR283</f>
        <v>2700307.8563308702</v>
      </c>
      <c r="CB5" s="228">
        <f>'Mains Services Depreciation'!CS283</f>
        <v>2636797.3601589897</v>
      </c>
      <c r="CC5" s="228">
        <f>'Mains Services Depreciation'!CT283</f>
        <v>2574016.7258258155</v>
      </c>
      <c r="CD5" s="228">
        <f>'Mains Services Depreciation'!CU283</f>
        <v>2485016.4424568284</v>
      </c>
      <c r="CE5" s="228">
        <f>'Mains Services Depreciation'!CV283</f>
        <v>2397230.4368495196</v>
      </c>
      <c r="CF5" s="228">
        <f>'Mains Services Depreciation'!CW283</f>
        <v>2310722.5720931822</v>
      </c>
      <c r="CG5" s="228">
        <f>'Mains Services Depreciation'!CX283</f>
        <v>2225949.4439994525</v>
      </c>
      <c r="CH5" s="228">
        <f>'Mains Services Depreciation'!CY283</f>
        <v>2143028.5650085486</v>
      </c>
      <c r="CI5" s="228">
        <f>'Mains Services Depreciation'!CZ283</f>
        <v>2062009.9661498666</v>
      </c>
      <c r="CJ5" s="228">
        <f>'Mains Services Depreciation'!DA283</f>
        <v>1983129.1094047313</v>
      </c>
      <c r="CK5" s="228">
        <f>'Mains Services Depreciation'!DB283</f>
        <v>1906607.9142179976</v>
      </c>
      <c r="CL5" s="228">
        <f>'Mains Services Depreciation'!DC283</f>
        <v>1832755.4700466092</v>
      </c>
      <c r="CM5" s="228">
        <f>'Mains Services Depreciation'!DD283</f>
        <v>1761833.4073950376</v>
      </c>
      <c r="CN5" s="228">
        <f>'Mains Services Depreciation'!DE283</f>
        <v>1694051.7768744507</v>
      </c>
      <c r="CO5" s="228">
        <f>'Mains Services Depreciation'!DF283</f>
        <v>1629547.8199871716</v>
      </c>
      <c r="CP5" s="228">
        <f>'Mains Services Depreciation'!DG283</f>
        <v>1568137.5083262229</v>
      </c>
      <c r="CQ5" s="228">
        <f>'Mains Services Depreciation'!DH283</f>
        <v>1509697.2286102076</v>
      </c>
      <c r="CR5" s="228">
        <f>'Mains Services Depreciation'!DI283</f>
        <v>1454022.4967539993</v>
      </c>
      <c r="CS5" s="228">
        <f>'Mains Services Depreciation'!DJ283</f>
        <v>1400914.0066198574</v>
      </c>
      <c r="CT5" s="228">
        <f>'Mains Services Depreciation'!DK283</f>
        <v>1350188.6517481429</v>
      </c>
      <c r="CU5" s="228">
        <f>'Mains Services Depreciation'!DL283</f>
        <v>1301673.9712258598</v>
      </c>
      <c r="CV5" s="228">
        <f>'Mains Services Depreciation'!DM283</f>
        <v>1255211.9479229334</v>
      </c>
      <c r="CW5" s="228">
        <f>'Mains Services Depreciation'!DN283</f>
        <v>1210654.2739747541</v>
      </c>
      <c r="CX5" s="228">
        <f>'Mains Services Depreciation'!DO283</f>
        <v>1167864.7347394377</v>
      </c>
      <c r="CY5" s="228">
        <f>'Mains Services Depreciation'!DP283</f>
        <v>1126715.3982220162</v>
      </c>
      <c r="CZ5" s="228">
        <f>'Mains Services Depreciation'!DQ283</f>
        <v>1087089.6142906856</v>
      </c>
      <c r="DA5" s="228">
        <f>'Mains Services Depreciation'!DR283</f>
        <v>1048878.3095121109</v>
      </c>
      <c r="DB5" s="228">
        <f>'Mains Services Depreciation'!DS283</f>
        <v>1011979.645204986</v>
      </c>
      <c r="DC5" s="228">
        <f>'Mains Services Depreciation'!DT283</f>
        <v>976299.18397490494</v>
      </c>
      <c r="DD5" s="228">
        <f>'Mains Services Depreciation'!DU283</f>
        <v>941749.54864497972</v>
      </c>
      <c r="DE5" s="228">
        <f>'Mains Services Depreciation'!DV283</f>
        <v>908250.48830906837</v>
      </c>
      <c r="DF5" s="228">
        <f>'Mains Services Depreciation'!DW283</f>
        <v>875726.51155115175</v>
      </c>
      <c r="DG5" s="228">
        <f>'Mains Services Depreciation'!DX283</f>
        <v>844108.07889967551</v>
      </c>
      <c r="DH5" s="228">
        <f>'Mains Services Depreciation'!DY283</f>
        <v>813329.95139877056</v>
      </c>
      <c r="DI5" s="228">
        <f>'Mains Services Depreciation'!DZ283</f>
        <v>783332.58806609968</v>
      </c>
      <c r="DJ5" s="228">
        <f>'Mains Services Depreciation'!EA283</f>
        <v>754062.21875730646</v>
      </c>
      <c r="DK5" s="228">
        <f>'Mains Services Depreciation'!EB283</f>
        <v>725467.57197370962</v>
      </c>
      <c r="DL5" s="228">
        <f>'Mains Services Depreciation'!EC283</f>
        <v>697499.35559749557</v>
      </c>
      <c r="DM5" s="228">
        <f>'Mains Services Depreciation'!ED283</f>
        <v>668966.9703093362</v>
      </c>
      <c r="DN5" s="228">
        <f>'Mains Services Depreciation'!EE283</f>
        <v>640490.07932150504</v>
      </c>
      <c r="DO5" s="228">
        <f>'Mains Services Depreciation'!EF283</f>
        <v>612068.60787113267</v>
      </c>
      <c r="DP5" s="228">
        <f>'Mains Services Depreciation'!EG283</f>
        <v>583702.07615189929</v>
      </c>
      <c r="DQ5" s="228">
        <f>'Mains Services Depreciation'!EH283</f>
        <v>555390.41217378178</v>
      </c>
      <c r="DR5" s="228">
        <f>'Mains Services Depreciation'!EI283</f>
        <v>527133.34159807407</v>
      </c>
      <c r="DS5" s="228">
        <f>'Mains Services Depreciation'!EJ283</f>
        <v>498930.18604050018</v>
      </c>
      <c r="DT5" s="228">
        <f>'Mains Services Depreciation'!EK283</f>
        <v>470780.27050870494</v>
      </c>
      <c r="DU5" s="228">
        <f>'Mains Services Depreciation'!EL283</f>
        <v>442683.43015687552</v>
      </c>
      <c r="DV5" s="228">
        <f>'Mains Services Depreciation'!EM283</f>
        <v>414638.69012889953</v>
      </c>
      <c r="DW5" s="228">
        <f>'Mains Services Depreciation'!EN283</f>
        <v>386645.78992315772</v>
      </c>
      <c r="DX5" s="228">
        <f>'Mains Services Depreciation'!EO283</f>
        <v>358704.26763190661</v>
      </c>
      <c r="DY5" s="228">
        <f>'Mains Services Depreciation'!EP283</f>
        <v>330813.86636557389</v>
      </c>
      <c r="DZ5" s="228">
        <f>'Mains Services Depreciation'!EQ283</f>
        <v>302974.43187335099</v>
      </c>
      <c r="EA5" s="228">
        <f>'Mains Services Depreciation'!ER283</f>
        <v>275185.50661273516</v>
      </c>
      <c r="EB5" s="228">
        <f>'Mains Services Depreciation'!ES283</f>
        <v>247446.73668325235</v>
      </c>
      <c r="EC5" s="228">
        <f>'Mains Services Depreciation'!ET283</f>
        <v>219757.76995393075</v>
      </c>
      <c r="ED5" s="228">
        <f>'Mains Services Depreciation'!EU283</f>
        <v>192118.25605445349</v>
      </c>
      <c r="EE5" s="228">
        <f>'Mains Services Depreciation'!EV283</f>
        <v>164527.64365772309</v>
      </c>
      <c r="EF5" s="228">
        <f>'Mains Services Depreciation'!EW283</f>
        <v>136986.09367349013</v>
      </c>
      <c r="EG5" s="228">
        <f>'Mains Services Depreciation'!EX283</f>
        <v>109492.85401811173</v>
      </c>
      <c r="EH5" s="228">
        <f>'Mains Services Depreciation'!EY283</f>
        <v>82047.885848575752</v>
      </c>
      <c r="EI5" s="228">
        <f>'Mains Services Depreciation'!EZ283</f>
        <v>54650.94780745302</v>
      </c>
      <c r="EJ5" s="228">
        <f>'Mains Services Depreciation'!FA283</f>
        <v>27301.799744101441</v>
      </c>
    </row>
    <row r="6" spans="1:158" s="2" customFormat="1">
      <c r="A6"/>
      <c r="B6" s="2" t="s">
        <v>307</v>
      </c>
      <c r="C6" s="229">
        <f>SUM(C4:C5)</f>
        <v>38804490.368928246</v>
      </c>
      <c r="D6" s="229">
        <f t="shared" ref="D6:BO6" si="5">SUM(D4:D5)</f>
        <v>39953796.803435355</v>
      </c>
      <c r="E6" s="229">
        <f t="shared" si="5"/>
        <v>40962837.086895868</v>
      </c>
      <c r="F6" s="229">
        <f t="shared" si="5"/>
        <v>41589977.717069842</v>
      </c>
      <c r="G6" s="229">
        <f t="shared" si="5"/>
        <v>42123913.192842737</v>
      </c>
      <c r="H6" s="229">
        <f t="shared" si="5"/>
        <v>42680467.895358719</v>
      </c>
      <c r="I6" s="229">
        <f t="shared" si="5"/>
        <v>43050406.285121568</v>
      </c>
      <c r="J6" s="229">
        <f t="shared" si="5"/>
        <v>43424438.362225257</v>
      </c>
      <c r="K6" s="229">
        <f t="shared" si="5"/>
        <v>43786208.594102032</v>
      </c>
      <c r="L6" s="229">
        <f t="shared" si="5"/>
        <v>44162461.557448827</v>
      </c>
      <c r="M6" s="229">
        <f t="shared" si="5"/>
        <v>44257177.525254749</v>
      </c>
      <c r="N6" s="229">
        <f t="shared" si="5"/>
        <v>44350750.550892688</v>
      </c>
      <c r="O6" s="229">
        <f t="shared" si="5"/>
        <v>44443884.274894059</v>
      </c>
      <c r="P6" s="229">
        <f t="shared" si="5"/>
        <v>44536585.252002627</v>
      </c>
      <c r="Q6" s="229">
        <f t="shared" si="5"/>
        <v>44628966.527574681</v>
      </c>
      <c r="R6" s="229">
        <f t="shared" si="5"/>
        <v>44720866.215606019</v>
      </c>
      <c r="S6" s="229">
        <f t="shared" si="5"/>
        <v>44812280.237358153</v>
      </c>
      <c r="T6" s="229">
        <f t="shared" si="5"/>
        <v>44903135.613551296</v>
      </c>
      <c r="U6" s="229">
        <f t="shared" si="5"/>
        <v>44993213.779586911</v>
      </c>
      <c r="V6" s="229">
        <f t="shared" si="5"/>
        <v>45082209.794914648</v>
      </c>
      <c r="W6" s="229">
        <f t="shared" si="5"/>
        <v>45169991.532481141</v>
      </c>
      <c r="X6" s="229">
        <f t="shared" si="5"/>
        <v>45256495.129197083</v>
      </c>
      <c r="Y6" s="229">
        <f t="shared" si="5"/>
        <v>45341263.989250883</v>
      </c>
      <c r="Z6" s="229">
        <f t="shared" si="5"/>
        <v>45424180.60020224</v>
      </c>
      <c r="AA6" s="229">
        <f t="shared" si="5"/>
        <v>45505194.931021824</v>
      </c>
      <c r="AB6" s="229">
        <f t="shared" si="5"/>
        <v>45584071.519728281</v>
      </c>
      <c r="AC6" s="229">
        <f t="shared" si="5"/>
        <v>45660588.446876757</v>
      </c>
      <c r="AD6" s="229">
        <f t="shared" si="5"/>
        <v>45734436.62301033</v>
      </c>
      <c r="AE6" s="229">
        <f t="shared" si="5"/>
        <v>45805354.417624496</v>
      </c>
      <c r="AF6" s="229">
        <f t="shared" si="5"/>
        <v>45873131.780108117</v>
      </c>
      <c r="AG6" s="229">
        <f t="shared" si="5"/>
        <v>45937631.46895884</v>
      </c>
      <c r="AH6" s="229">
        <f t="shared" si="5"/>
        <v>45999037.512583673</v>
      </c>
      <c r="AI6" s="229">
        <f t="shared" si="5"/>
        <v>46057473.524263993</v>
      </c>
      <c r="AJ6" s="229">
        <f t="shared" si="5"/>
        <v>46113143.988084935</v>
      </c>
      <c r="AK6" s="229">
        <f t="shared" si="5"/>
        <v>46166248.210184254</v>
      </c>
      <c r="AL6" s="229">
        <f t="shared" si="5"/>
        <v>46216969.297021553</v>
      </c>
      <c r="AM6" s="229">
        <f t="shared" si="5"/>
        <v>46265479.709509842</v>
      </c>
      <c r="AN6" s="229">
        <f t="shared" si="5"/>
        <v>46311937.464779213</v>
      </c>
      <c r="AO6" s="229">
        <f t="shared" si="5"/>
        <v>46356490.87069428</v>
      </c>
      <c r="AP6" s="229">
        <f t="shared" si="5"/>
        <v>46399276.141896889</v>
      </c>
      <c r="AQ6" s="229">
        <f t="shared" si="5"/>
        <v>46440421.210382022</v>
      </c>
      <c r="AR6" s="229">
        <f t="shared" si="5"/>
        <v>46480042.726281509</v>
      </c>
      <c r="AS6" s="229">
        <f t="shared" si="5"/>
        <v>46518249.763028659</v>
      </c>
      <c r="AT6" s="229">
        <f t="shared" si="5"/>
        <v>7750820.6493346598</v>
      </c>
      <c r="AU6" s="229">
        <f t="shared" si="5"/>
        <v>7786500.7229665201</v>
      </c>
      <c r="AV6" s="229">
        <f t="shared" si="5"/>
        <v>7821049.9706982654</v>
      </c>
      <c r="AW6" s="229">
        <f t="shared" si="5"/>
        <v>7854548.6434360333</v>
      </c>
      <c r="AX6" s="229">
        <f t="shared" si="5"/>
        <v>7887072.2325958479</v>
      </c>
      <c r="AY6" s="229">
        <f t="shared" si="5"/>
        <v>7918690.2776492592</v>
      </c>
      <c r="AZ6" s="229">
        <f t="shared" si="5"/>
        <v>7949468.0175521374</v>
      </c>
      <c r="BA6" s="229">
        <f t="shared" si="5"/>
        <v>7979464.993286822</v>
      </c>
      <c r="BB6" s="229">
        <f t="shared" si="5"/>
        <v>8008734.9749976667</v>
      </c>
      <c r="BC6" s="229">
        <f t="shared" si="5"/>
        <v>8037329.2341833543</v>
      </c>
      <c r="BD6" s="229">
        <f t="shared" si="5"/>
        <v>8065297.0629616957</v>
      </c>
      <c r="BE6" s="229">
        <f t="shared" si="5"/>
        <v>8093829.0606520232</v>
      </c>
      <c r="BF6" s="229">
        <f t="shared" si="5"/>
        <v>8122305.5640420606</v>
      </c>
      <c r="BG6" s="229">
        <f t="shared" si="5"/>
        <v>8150726.6478946786</v>
      </c>
      <c r="BH6" s="229">
        <f t="shared" si="5"/>
        <v>8179092.7920161961</v>
      </c>
      <c r="BI6" s="229">
        <f t="shared" si="5"/>
        <v>8207404.0683966363</v>
      </c>
      <c r="BJ6" s="229">
        <f t="shared" si="5"/>
        <v>8235660.7513747048</v>
      </c>
      <c r="BK6" s="229">
        <f t="shared" si="5"/>
        <v>8263863.5193346795</v>
      </c>
      <c r="BL6" s="229">
        <f t="shared" si="5"/>
        <v>7142709.6281543132</v>
      </c>
      <c r="BM6" s="229">
        <f t="shared" si="5"/>
        <v>6161767.9712465825</v>
      </c>
      <c r="BN6" s="229">
        <f t="shared" si="5"/>
        <v>5562671.5759108067</v>
      </c>
      <c r="BO6" s="229">
        <f t="shared" si="5"/>
        <v>5056727.9359250274</v>
      </c>
      <c r="BP6" s="229">
        <f t="shared" ref="BP6:EA6" si="6">SUM(BP4:BP5)</f>
        <v>4528113.8269970426</v>
      </c>
      <c r="BQ6" s="229">
        <f t="shared" si="6"/>
        <v>4186061.5704537528</v>
      </c>
      <c r="BR6" s="229">
        <f t="shared" si="6"/>
        <v>3839864.6597959194</v>
      </c>
      <c r="BS6" s="229">
        <f t="shared" si="6"/>
        <v>3505879.085133818</v>
      </c>
      <c r="BT6" s="229">
        <f t="shared" si="6"/>
        <v>3157360.6236710143</v>
      </c>
      <c r="BU6" s="229">
        <f t="shared" si="6"/>
        <v>3090329.3545493158</v>
      </c>
      <c r="BV6" s="229">
        <f t="shared" si="6"/>
        <v>3024391.5747661991</v>
      </c>
      <c r="BW6" s="229">
        <f t="shared" si="6"/>
        <v>2958844.1951173344</v>
      </c>
      <c r="BX6" s="229">
        <f t="shared" si="6"/>
        <v>2893680.4999491945</v>
      </c>
      <c r="BY6" s="229">
        <f t="shared" si="6"/>
        <v>2828788.1959891561</v>
      </c>
      <c r="BZ6" s="229">
        <f t="shared" si="6"/>
        <v>2764329.208084397</v>
      </c>
      <c r="CA6" s="229">
        <f t="shared" si="6"/>
        <v>2700307.8563308702</v>
      </c>
      <c r="CB6" s="229">
        <f t="shared" si="6"/>
        <v>2636797.3601589897</v>
      </c>
      <c r="CC6" s="229">
        <f t="shared" si="6"/>
        <v>2574016.7258258155</v>
      </c>
      <c r="CD6" s="229">
        <f t="shared" si="6"/>
        <v>2485016.4424568284</v>
      </c>
      <c r="CE6" s="229">
        <f t="shared" si="6"/>
        <v>2397230.4368495196</v>
      </c>
      <c r="CF6" s="229">
        <f t="shared" si="6"/>
        <v>2310722.5720931822</v>
      </c>
      <c r="CG6" s="229">
        <f t="shared" si="6"/>
        <v>2225949.4439994525</v>
      </c>
      <c r="CH6" s="229">
        <f t="shared" si="6"/>
        <v>2143028.5650085486</v>
      </c>
      <c r="CI6" s="229">
        <f t="shared" si="6"/>
        <v>2062009.9661498666</v>
      </c>
      <c r="CJ6" s="229">
        <f t="shared" si="6"/>
        <v>1983129.1094047313</v>
      </c>
      <c r="CK6" s="229">
        <f t="shared" si="6"/>
        <v>1906607.9142179976</v>
      </c>
      <c r="CL6" s="229">
        <f t="shared" si="6"/>
        <v>1832755.4700466092</v>
      </c>
      <c r="CM6" s="229">
        <f t="shared" si="6"/>
        <v>1761833.4073950376</v>
      </c>
      <c r="CN6" s="229">
        <f t="shared" si="6"/>
        <v>1694051.7768744507</v>
      </c>
      <c r="CO6" s="229">
        <f t="shared" si="6"/>
        <v>1629547.8199871716</v>
      </c>
      <c r="CP6" s="229">
        <f t="shared" si="6"/>
        <v>1568137.5083262229</v>
      </c>
      <c r="CQ6" s="229">
        <f t="shared" si="6"/>
        <v>1509697.2286102076</v>
      </c>
      <c r="CR6" s="229">
        <f t="shared" si="6"/>
        <v>1454022.4967539993</v>
      </c>
      <c r="CS6" s="229">
        <f t="shared" si="6"/>
        <v>1400914.0066198574</v>
      </c>
      <c r="CT6" s="229">
        <f t="shared" si="6"/>
        <v>1350188.6517481429</v>
      </c>
      <c r="CU6" s="229">
        <f t="shared" si="6"/>
        <v>1301673.9712258598</v>
      </c>
      <c r="CV6" s="229">
        <f t="shared" si="6"/>
        <v>1255211.9479229334</v>
      </c>
      <c r="CW6" s="229">
        <f t="shared" si="6"/>
        <v>1210654.2739747541</v>
      </c>
      <c r="CX6" s="229">
        <f t="shared" si="6"/>
        <v>1167864.7347394377</v>
      </c>
      <c r="CY6" s="229">
        <f t="shared" si="6"/>
        <v>1126715.3982220162</v>
      </c>
      <c r="CZ6" s="229">
        <f t="shared" si="6"/>
        <v>1087089.6142906856</v>
      </c>
      <c r="DA6" s="229">
        <f t="shared" si="6"/>
        <v>1048878.3095121109</v>
      </c>
      <c r="DB6" s="229">
        <f t="shared" si="6"/>
        <v>1011979.645204986</v>
      </c>
      <c r="DC6" s="229">
        <f t="shared" si="6"/>
        <v>976299.18397490494</v>
      </c>
      <c r="DD6" s="229">
        <f t="shared" si="6"/>
        <v>941749.54864497972</v>
      </c>
      <c r="DE6" s="229">
        <f t="shared" si="6"/>
        <v>908250.48830906837</v>
      </c>
      <c r="DF6" s="229">
        <f t="shared" si="6"/>
        <v>875726.51155115175</v>
      </c>
      <c r="DG6" s="229">
        <f t="shared" si="6"/>
        <v>844108.07889967551</v>
      </c>
      <c r="DH6" s="229">
        <f t="shared" si="6"/>
        <v>813329.95139877056</v>
      </c>
      <c r="DI6" s="229">
        <f t="shared" si="6"/>
        <v>783332.58806609968</v>
      </c>
      <c r="DJ6" s="229">
        <f t="shared" si="6"/>
        <v>754062.21875730646</v>
      </c>
      <c r="DK6" s="229">
        <f t="shared" si="6"/>
        <v>725467.57197370962</v>
      </c>
      <c r="DL6" s="229">
        <f t="shared" si="6"/>
        <v>697499.35559749557</v>
      </c>
      <c r="DM6" s="229">
        <f t="shared" si="6"/>
        <v>668966.9703093362</v>
      </c>
      <c r="DN6" s="229">
        <f t="shared" si="6"/>
        <v>640490.07932150504</v>
      </c>
      <c r="DO6" s="229">
        <f t="shared" si="6"/>
        <v>612068.60787113267</v>
      </c>
      <c r="DP6" s="229">
        <f t="shared" si="6"/>
        <v>583702.07615189929</v>
      </c>
      <c r="DQ6" s="229">
        <f t="shared" si="6"/>
        <v>555390.41217378178</v>
      </c>
      <c r="DR6" s="229">
        <f t="shared" si="6"/>
        <v>527133.34159807407</v>
      </c>
      <c r="DS6" s="229">
        <f t="shared" si="6"/>
        <v>498930.18604050018</v>
      </c>
      <c r="DT6" s="229">
        <f t="shared" si="6"/>
        <v>470780.27050870494</v>
      </c>
      <c r="DU6" s="229">
        <f t="shared" si="6"/>
        <v>442683.43015687552</v>
      </c>
      <c r="DV6" s="229">
        <f t="shared" si="6"/>
        <v>414638.69012889953</v>
      </c>
      <c r="DW6" s="229">
        <f t="shared" si="6"/>
        <v>386645.78992315772</v>
      </c>
      <c r="DX6" s="229">
        <f t="shared" si="6"/>
        <v>358704.26763190661</v>
      </c>
      <c r="DY6" s="229">
        <f t="shared" si="6"/>
        <v>330813.86636557389</v>
      </c>
      <c r="DZ6" s="229">
        <f t="shared" si="6"/>
        <v>302974.43187335099</v>
      </c>
      <c r="EA6" s="229">
        <f t="shared" si="6"/>
        <v>275185.50661273516</v>
      </c>
      <c r="EB6" s="229">
        <f t="shared" ref="EB6:EJ6" si="7">SUM(EB4:EB5)</f>
        <v>247446.73668325235</v>
      </c>
      <c r="EC6" s="229">
        <f t="shared" si="7"/>
        <v>219757.76995393075</v>
      </c>
      <c r="ED6" s="229">
        <f t="shared" si="7"/>
        <v>192118.25605445349</v>
      </c>
      <c r="EE6" s="229">
        <f t="shared" si="7"/>
        <v>164527.64365772309</v>
      </c>
      <c r="EF6" s="229">
        <f t="shared" si="7"/>
        <v>136986.09367349013</v>
      </c>
      <c r="EG6" s="229">
        <f t="shared" si="7"/>
        <v>109492.85401811173</v>
      </c>
      <c r="EH6" s="229">
        <f t="shared" si="7"/>
        <v>82047.885848575752</v>
      </c>
      <c r="EI6" s="229">
        <f t="shared" si="7"/>
        <v>54650.94780745302</v>
      </c>
      <c r="EJ6" s="229">
        <f t="shared" si="7"/>
        <v>27301.799744101441</v>
      </c>
    </row>
    <row r="7" spans="1:158">
      <c r="B7" t="s">
        <v>308</v>
      </c>
      <c r="C7" s="228">
        <f>'Mains Services Depreciation'!T377</f>
        <v>69120.039636254311</v>
      </c>
      <c r="D7" s="228">
        <f>'Mains Services Depreciation'!U377</f>
        <v>69119.550099652959</v>
      </c>
      <c r="E7" s="228">
        <f>'Mains Services Depreciation'!V377</f>
        <v>69118.531793047092</v>
      </c>
      <c r="F7" s="228">
        <f>'Mains Services Depreciation'!W377</f>
        <v>69116.285830200068</v>
      </c>
      <c r="G7" s="228">
        <f>'Mains Services Depreciation'!X377</f>
        <v>69113.702162025496</v>
      </c>
      <c r="H7" s="228">
        <f>'Mains Services Depreciation'!Y377</f>
        <v>69111.131835961598</v>
      </c>
      <c r="I7" s="228">
        <f>'Mains Services Depreciation'!Z377</f>
        <v>69106.863789179246</v>
      </c>
      <c r="J7" s="228">
        <f>'Mains Services Depreciation'!AA377</f>
        <v>69102.595742815756</v>
      </c>
      <c r="K7" s="228">
        <f>'Mains Services Depreciation'!AB377</f>
        <v>69098.327696877997</v>
      </c>
      <c r="L7" s="228">
        <f>'Mains Services Depreciation'!AC377</f>
        <v>69094.059651374118</v>
      </c>
      <c r="M7" s="228">
        <f>'Mains Services Depreciation'!AD377</f>
        <v>69089.791606289102</v>
      </c>
      <c r="N7" s="228">
        <f>'Mains Services Depreciation'!AE377</f>
        <v>69085.523561637732</v>
      </c>
      <c r="O7" s="228">
        <f>'Mains Services Depreciation'!AF377</f>
        <v>69081.255517412326</v>
      </c>
      <c r="P7" s="228">
        <f>'Mains Services Depreciation'!AG377</f>
        <v>69076.987473606016</v>
      </c>
      <c r="Q7" s="228">
        <f>'Mains Services Depreciation'!AH377</f>
        <v>69072.719430233119</v>
      </c>
      <c r="R7" s="228">
        <f>'Mains Services Depreciation'!AI377</f>
        <v>69068.451387286303</v>
      </c>
      <c r="S7" s="228">
        <f>'Mains Services Depreciation'!AJ377</f>
        <v>69064.183344773133</v>
      </c>
      <c r="T7" s="228">
        <f>'Mains Services Depreciation'!AK377</f>
        <v>69059.915302678943</v>
      </c>
      <c r="U7" s="228">
        <f>'Mains Services Depreciation'!AL377</f>
        <v>69055.647261010949</v>
      </c>
      <c r="V7" s="228">
        <f>'Mains Services Depreciation'!AM377</f>
        <v>69051.379219769151</v>
      </c>
      <c r="W7" s="228">
        <f>'Mains Services Depreciation'!AN377</f>
        <v>69047.111178960884</v>
      </c>
      <c r="X7" s="228">
        <f>'Mains Services Depreciation'!AO377</f>
        <v>69042.843138571247</v>
      </c>
      <c r="Y7" s="228">
        <f>'Mains Services Depreciation'!AP377</f>
        <v>69038.575098622823</v>
      </c>
      <c r="Z7" s="228">
        <f>'Mains Services Depreciation'!AQ377</f>
        <v>69034.307059085695</v>
      </c>
      <c r="AA7" s="228">
        <f>'Mains Services Depreciation'!AR377</f>
        <v>69030.039019982331</v>
      </c>
      <c r="AB7" s="228">
        <f>'Mains Services Depreciation'!AS377</f>
        <v>69025.770981305046</v>
      </c>
      <c r="AC7" s="228">
        <f>'Mains Services Depreciation'!AT377</f>
        <v>69021.502943054074</v>
      </c>
      <c r="AD7" s="228">
        <f>'Mains Services Depreciation'!AU377</f>
        <v>69017.234905229066</v>
      </c>
      <c r="AE7" s="228">
        <f>'Mains Services Depreciation'!AV377</f>
        <v>69012.966867822804</v>
      </c>
      <c r="AF7" s="228">
        <f>'Mains Services Depreciation'!AW377</f>
        <v>69008.69883085764</v>
      </c>
      <c r="AG7" s="228">
        <f>'Mains Services Depreciation'!AX377</f>
        <v>69004.430794303888</v>
      </c>
      <c r="AH7" s="228">
        <f>'Mains Services Depreciation'!AY377</f>
        <v>69000.162758191</v>
      </c>
      <c r="AI7" s="228">
        <f>'Mains Services Depreciation'!AZ377</f>
        <v>68995.894722496974</v>
      </c>
      <c r="AJ7" s="228">
        <f>'Mains Services Depreciation'!BA377</f>
        <v>68991.626687236479</v>
      </c>
      <c r="AK7" s="228">
        <f>'Mains Services Depreciation'!BB377</f>
        <v>68987.35865240253</v>
      </c>
      <c r="AL7" s="228">
        <f>'Mains Services Depreciation'!BC377</f>
        <v>68983.090617994545</v>
      </c>
      <c r="AM7" s="228">
        <f>'Mains Services Depreciation'!BD377</f>
        <v>68978.822583997971</v>
      </c>
      <c r="AN7" s="228">
        <f>'Mains Services Depreciation'!BE377</f>
        <v>68974.554550442612</v>
      </c>
      <c r="AO7" s="228">
        <f>'Mains Services Depreciation'!BF377</f>
        <v>68970.286517320434</v>
      </c>
      <c r="AP7" s="228">
        <f>'Mains Services Depreciation'!BG377</f>
        <v>68966.018484617234</v>
      </c>
      <c r="AQ7" s="228">
        <f>'Mains Services Depreciation'!BH377</f>
        <v>68961.750452332897</v>
      </c>
      <c r="AR7" s="228">
        <f>'Mains Services Depreciation'!BI377</f>
        <v>68957.482420489076</v>
      </c>
      <c r="AS7" s="228">
        <f>'Mains Services Depreciation'!BJ377</f>
        <v>68953.214389064582</v>
      </c>
      <c r="AT7" s="228">
        <f>'Mains Services Depreciation'!BK377</f>
        <v>-38735374.563612074</v>
      </c>
      <c r="AU7" s="228">
        <f>'Mains Services Depreciation'!BL377</f>
        <v>35766708.710961252</v>
      </c>
      <c r="AV7" s="228">
        <f>'Mains Services Depreciation'!BM377</f>
        <v>-5.0095164714148268</v>
      </c>
      <c r="AW7" s="228">
        <f>'Mains Services Depreciation'!BN377</f>
        <v>-5.3971146137919277</v>
      </c>
      <c r="AX7" s="228">
        <f>'Mains Services Depreciation'!BO377</f>
        <v>-5.7847127172863111</v>
      </c>
      <c r="AY7" s="228">
        <f>'Mains Services Depreciation'!BP377</f>
        <v>-6.172310781897977</v>
      </c>
      <c r="AZ7" s="228">
        <f>'Mains Services Depreciation'!BQ377</f>
        <v>-6.5599088078597561</v>
      </c>
      <c r="BA7" s="228">
        <f>'Mains Services Depreciation'!BR377</f>
        <v>-6.9475067950552329</v>
      </c>
      <c r="BB7" s="228">
        <f>'Mains Services Depreciation'!BS377</f>
        <v>-7.335104743600823</v>
      </c>
      <c r="BC7" s="228">
        <f>'Mains Services Depreciation'!BT377</f>
        <v>-7.7227026536129415</v>
      </c>
      <c r="BD7" s="228">
        <f>'Mains Services Depreciation'!BU377</f>
        <v>-8.1103005248587579</v>
      </c>
      <c r="BE7" s="228">
        <f>'Mains Services Depreciation'!BV377</f>
        <v>-8.4978983571054414</v>
      </c>
      <c r="BF7" s="228">
        <f>'Mains Services Depreciation'!BW377</f>
        <v>-8.8854961503529921</v>
      </c>
      <c r="BG7" s="228">
        <f>'Mains Services Depreciation'!BX377</f>
        <v>-9.2730939051834866</v>
      </c>
      <c r="BH7" s="228">
        <f>'Mains Services Depreciation'!BY377</f>
        <v>-9.6606916210148484</v>
      </c>
      <c r="BI7" s="228">
        <f>'Mains Services Depreciation'!BZ377</f>
        <v>-10.048289298196323</v>
      </c>
      <c r="BJ7" s="228">
        <f>'Mains Services Depreciation'!CA377</f>
        <v>-10.435886936844327</v>
      </c>
      <c r="BK7" s="228">
        <f>'Mains Services Depreciation'!CB377</f>
        <v>-10.823484536609612</v>
      </c>
      <c r="BL7" s="228">
        <f>'Mains Services Depreciation'!CC377</f>
        <v>-7.7061529861530289</v>
      </c>
      <c r="BM7" s="228">
        <f>'Mains Services Depreciation'!CD377</f>
        <v>-4.9016454283846542</v>
      </c>
      <c r="BN7" s="228">
        <f>'Mains Services Depreciation'!CE377</f>
        <v>-3.1608723618555814</v>
      </c>
      <c r="BO7" s="228">
        <f>'Mains Services Depreciation'!CF377</f>
        <v>-1.6416228113230318</v>
      </c>
      <c r="BP7" s="228">
        <f>'Mains Services Depreciation'!CG377</f>
        <v>0</v>
      </c>
      <c r="BQ7" s="228">
        <f>'Mains Services Depreciation'!CH377</f>
        <v>0</v>
      </c>
      <c r="BR7" s="228">
        <f>'Mains Services Depreciation'!CI377</f>
        <v>0</v>
      </c>
      <c r="BS7" s="228">
        <f>'Mains Services Depreciation'!CJ377</f>
        <v>0</v>
      </c>
      <c r="BT7" s="228">
        <f>'Mains Services Depreciation'!CK377</f>
        <v>0</v>
      </c>
      <c r="BU7" s="228">
        <f>'Mains Services Depreciation'!CL377</f>
        <v>0</v>
      </c>
      <c r="BV7" s="228">
        <f>'Mains Services Depreciation'!CM377</f>
        <v>0</v>
      </c>
      <c r="BW7" s="228">
        <f>'Mains Services Depreciation'!CN377</f>
        <v>0</v>
      </c>
      <c r="BX7" s="228">
        <f>'Mains Services Depreciation'!CO377</f>
        <v>0</v>
      </c>
      <c r="BY7" s="228">
        <f>'Mains Services Depreciation'!CP377</f>
        <v>0</v>
      </c>
      <c r="BZ7" s="228">
        <f>'Mains Services Depreciation'!CQ377</f>
        <v>0</v>
      </c>
      <c r="CA7" s="228">
        <f>'Mains Services Depreciation'!CR377</f>
        <v>0</v>
      </c>
      <c r="CB7" s="228">
        <f>'Mains Services Depreciation'!CS377</f>
        <v>0</v>
      </c>
      <c r="CC7" s="228">
        <f>'Mains Services Depreciation'!CT377</f>
        <v>0</v>
      </c>
      <c r="CD7" s="228">
        <f>'Mains Services Depreciation'!CU377</f>
        <v>0</v>
      </c>
      <c r="CE7" s="228">
        <f>'Mains Services Depreciation'!CV377</f>
        <v>0</v>
      </c>
      <c r="CF7" s="228">
        <f>'Mains Services Depreciation'!CW377</f>
        <v>0</v>
      </c>
      <c r="CG7" s="228">
        <f>'Mains Services Depreciation'!CX377</f>
        <v>0</v>
      </c>
      <c r="CH7" s="228">
        <f>'Mains Services Depreciation'!CY377</f>
        <v>0</v>
      </c>
      <c r="CI7" s="228">
        <f>'Mains Services Depreciation'!CZ377</f>
        <v>0</v>
      </c>
      <c r="CJ7" s="228">
        <f>'Mains Services Depreciation'!DA377</f>
        <v>0</v>
      </c>
      <c r="CK7" s="228">
        <f>'Mains Services Depreciation'!DB377</f>
        <v>0</v>
      </c>
      <c r="CL7" s="228">
        <f>'Mains Services Depreciation'!DC377</f>
        <v>0</v>
      </c>
      <c r="CM7" s="228">
        <f>'Mains Services Depreciation'!DD377</f>
        <v>0</v>
      </c>
      <c r="CN7" s="228">
        <f>'Mains Services Depreciation'!DE377</f>
        <v>0</v>
      </c>
      <c r="CO7" s="228">
        <f>'Mains Services Depreciation'!DF377</f>
        <v>0</v>
      </c>
      <c r="CP7" s="228">
        <f>'Mains Services Depreciation'!DG377</f>
        <v>0</v>
      </c>
      <c r="CQ7" s="228">
        <f>'Mains Services Depreciation'!DH377</f>
        <v>0</v>
      </c>
      <c r="CR7" s="228">
        <f>'Mains Services Depreciation'!DI377</f>
        <v>0</v>
      </c>
      <c r="CS7" s="228">
        <f>'Mains Services Depreciation'!DJ377</f>
        <v>0</v>
      </c>
      <c r="CT7" s="228">
        <f>'Mains Services Depreciation'!DK377</f>
        <v>0</v>
      </c>
      <c r="CU7" s="228">
        <f>'Mains Services Depreciation'!DL377</f>
        <v>0</v>
      </c>
      <c r="CV7" s="228">
        <f>'Mains Services Depreciation'!DM377</f>
        <v>0</v>
      </c>
      <c r="CW7" s="228">
        <f>'Mains Services Depreciation'!DN377</f>
        <v>0</v>
      </c>
      <c r="CX7" s="228">
        <f>'Mains Services Depreciation'!DO377</f>
        <v>0</v>
      </c>
      <c r="CY7" s="228">
        <f>'Mains Services Depreciation'!DP377</f>
        <v>0</v>
      </c>
      <c r="CZ7" s="228">
        <f>'Mains Services Depreciation'!DQ377</f>
        <v>0</v>
      </c>
      <c r="DA7" s="228">
        <f>'Mains Services Depreciation'!DR377</f>
        <v>0</v>
      </c>
      <c r="DB7" s="228">
        <f>'Mains Services Depreciation'!DS377</f>
        <v>0</v>
      </c>
      <c r="DC7" s="228">
        <f>'Mains Services Depreciation'!DT377</f>
        <v>0</v>
      </c>
      <c r="DD7" s="228">
        <f>'Mains Services Depreciation'!DU377</f>
        <v>0</v>
      </c>
      <c r="DE7" s="228">
        <f>'Mains Services Depreciation'!DV377</f>
        <v>0</v>
      </c>
      <c r="DF7" s="228">
        <f>'Mains Services Depreciation'!DW377</f>
        <v>0</v>
      </c>
      <c r="DG7" s="228">
        <f>'Mains Services Depreciation'!DX377</f>
        <v>0</v>
      </c>
      <c r="DH7" s="228">
        <f>'Mains Services Depreciation'!DY377</f>
        <v>0</v>
      </c>
      <c r="DI7" s="228">
        <f>'Mains Services Depreciation'!DZ377</f>
        <v>0</v>
      </c>
      <c r="DJ7" s="228">
        <f>'Mains Services Depreciation'!EA377</f>
        <v>0</v>
      </c>
      <c r="DK7" s="228">
        <f>'Mains Services Depreciation'!EB377</f>
        <v>0</v>
      </c>
      <c r="DL7" s="228">
        <f>'Mains Services Depreciation'!EC377</f>
        <v>0</v>
      </c>
      <c r="DM7" s="228">
        <f>'Mains Services Depreciation'!ED377</f>
        <v>0</v>
      </c>
      <c r="DN7" s="228">
        <f>'Mains Services Depreciation'!EE377</f>
        <v>0</v>
      </c>
      <c r="DO7" s="228">
        <f>'Mains Services Depreciation'!EF377</f>
        <v>0</v>
      </c>
      <c r="DP7" s="228">
        <f>'Mains Services Depreciation'!EG377</f>
        <v>0</v>
      </c>
      <c r="DQ7" s="228">
        <f>'Mains Services Depreciation'!EH377</f>
        <v>0</v>
      </c>
      <c r="DR7" s="228">
        <f>'Mains Services Depreciation'!EI377</f>
        <v>0</v>
      </c>
      <c r="DS7" s="228">
        <f>'Mains Services Depreciation'!EJ377</f>
        <v>0</v>
      </c>
      <c r="DT7" s="228">
        <f>'Mains Services Depreciation'!EK377</f>
        <v>0</v>
      </c>
      <c r="DU7" s="228">
        <f>'Mains Services Depreciation'!EL377</f>
        <v>0</v>
      </c>
      <c r="DV7" s="228">
        <f>'Mains Services Depreciation'!EM377</f>
        <v>0</v>
      </c>
      <c r="DW7" s="228">
        <f>'Mains Services Depreciation'!EN377</f>
        <v>0</v>
      </c>
      <c r="DX7" s="228">
        <f>'Mains Services Depreciation'!EO377</f>
        <v>0</v>
      </c>
      <c r="DY7" s="228">
        <f>'Mains Services Depreciation'!EP377</f>
        <v>0</v>
      </c>
      <c r="DZ7" s="228">
        <f>'Mains Services Depreciation'!EQ377</f>
        <v>0</v>
      </c>
      <c r="EA7" s="228">
        <f>'Mains Services Depreciation'!ER377</f>
        <v>0</v>
      </c>
      <c r="EB7" s="228">
        <f>'Mains Services Depreciation'!ES377</f>
        <v>0</v>
      </c>
      <c r="EC7" s="228">
        <f>'Mains Services Depreciation'!ET377</f>
        <v>0</v>
      </c>
      <c r="ED7" s="228">
        <f>'Mains Services Depreciation'!EU377</f>
        <v>0</v>
      </c>
      <c r="EE7" s="228">
        <f>'Mains Services Depreciation'!EV377</f>
        <v>0</v>
      </c>
      <c r="EF7" s="228">
        <f>'Mains Services Depreciation'!EW377</f>
        <v>0</v>
      </c>
      <c r="EG7" s="228">
        <f>'Mains Services Depreciation'!EX377</f>
        <v>0</v>
      </c>
      <c r="EH7" s="228">
        <f>'Mains Services Depreciation'!EY377</f>
        <v>0</v>
      </c>
      <c r="EI7" s="228">
        <f>'Mains Services Depreciation'!EZ377</f>
        <v>0</v>
      </c>
      <c r="EJ7" s="228">
        <f>'Mains Services Depreciation'!FA377</f>
        <v>0</v>
      </c>
    </row>
    <row r="8" spans="1:158">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row>
    <row r="9" spans="1:158">
      <c r="B9" s="2" t="s">
        <v>228</v>
      </c>
      <c r="C9" s="77">
        <f>'ACIL Input-Out Interface'!C26</f>
        <v>2065</v>
      </c>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row>
    <row r="10" spans="1:158">
      <c r="B10" s="53"/>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row>
    <row r="11" spans="1:158">
      <c r="B11" s="54" t="s">
        <v>309</v>
      </c>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row>
    <row r="33" spans="2:2">
      <c r="B33" t="s">
        <v>310</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
  <sheetViews>
    <sheetView zoomScale="55" zoomScaleNormal="55" workbookViewId="0">
      <pane xSplit="2" ySplit="2" topLeftCell="C3" activePane="bottomRight" state="frozen"/>
      <selection pane="bottomRight" activeCell="N42" sqref="N42"/>
      <selection pane="bottomLeft" activeCell="A3" sqref="A3"/>
      <selection pane="topRight" activeCell="C1" sqref="C1"/>
    </sheetView>
  </sheetViews>
  <sheetFormatPr defaultRowHeight="12.75"/>
  <cols>
    <col min="2" max="2" width="30.28515625" customWidth="1"/>
    <col min="3" max="3" width="37" bestFit="1" customWidth="1"/>
    <col min="4" max="4" width="15.42578125" style="1" bestFit="1" customWidth="1"/>
    <col min="5" max="10" width="14.42578125" style="1" bestFit="1" customWidth="1"/>
    <col min="11" max="81" width="14.28515625" style="1" bestFit="1" customWidth="1"/>
    <col min="82" max="98" width="14.28515625" bestFit="1" customWidth="1"/>
  </cols>
  <sheetData>
    <row r="1" spans="1:98" ht="19.5">
      <c r="B1" s="214" t="s">
        <v>311</v>
      </c>
    </row>
    <row r="2" spans="1:98" s="30" customFormat="1">
      <c r="A2" s="62"/>
      <c r="B2" s="57" t="s">
        <v>218</v>
      </c>
      <c r="D2" s="90">
        <v>2023</v>
      </c>
      <c r="E2" s="90">
        <v>2024</v>
      </c>
      <c r="F2" s="90">
        <v>2025</v>
      </c>
      <c r="G2" s="90">
        <v>2026</v>
      </c>
      <c r="H2" s="90">
        <v>2027</v>
      </c>
      <c r="I2" s="90">
        <v>2028</v>
      </c>
      <c r="J2" s="90">
        <v>2029</v>
      </c>
      <c r="K2" s="90">
        <v>2030</v>
      </c>
      <c r="L2" s="90">
        <v>2031</v>
      </c>
      <c r="M2" s="90">
        <v>2032</v>
      </c>
      <c r="N2" s="90">
        <v>2033</v>
      </c>
      <c r="O2" s="90">
        <v>2034</v>
      </c>
      <c r="P2" s="90">
        <v>2035</v>
      </c>
      <c r="Q2" s="90">
        <v>2036</v>
      </c>
      <c r="R2" s="90">
        <v>2037</v>
      </c>
      <c r="S2" s="90">
        <v>2038</v>
      </c>
      <c r="T2" s="90">
        <v>2039</v>
      </c>
      <c r="U2" s="90">
        <v>2040</v>
      </c>
      <c r="V2" s="90">
        <v>2041</v>
      </c>
      <c r="W2" s="90">
        <v>2042</v>
      </c>
      <c r="X2" s="90">
        <v>2043</v>
      </c>
      <c r="Y2" s="90">
        <v>2044</v>
      </c>
      <c r="Z2" s="90">
        <v>2045</v>
      </c>
      <c r="AA2" s="90">
        <v>2046</v>
      </c>
      <c r="AB2" s="90">
        <v>2047</v>
      </c>
      <c r="AC2" s="90">
        <v>2048</v>
      </c>
      <c r="AD2" s="90">
        <v>2049</v>
      </c>
      <c r="AE2" s="90">
        <v>2050</v>
      </c>
      <c r="AF2" s="90">
        <v>2051</v>
      </c>
      <c r="AG2" s="90">
        <v>2052</v>
      </c>
      <c r="AH2" s="90">
        <v>2053</v>
      </c>
      <c r="AI2" s="90">
        <v>2054</v>
      </c>
      <c r="AJ2" s="90">
        <v>2055</v>
      </c>
      <c r="AK2" s="90">
        <v>2056</v>
      </c>
      <c r="AL2" s="90">
        <v>2057</v>
      </c>
      <c r="AM2" s="90">
        <v>2058</v>
      </c>
      <c r="AN2" s="90">
        <v>2059</v>
      </c>
      <c r="AO2" s="90">
        <v>2060</v>
      </c>
      <c r="AP2" s="90">
        <v>2061</v>
      </c>
      <c r="AQ2" s="90">
        <v>2062</v>
      </c>
      <c r="AR2" s="90">
        <v>2063</v>
      </c>
      <c r="AS2" s="90">
        <v>2064</v>
      </c>
      <c r="AT2" s="90">
        <v>2065</v>
      </c>
      <c r="AU2" s="90">
        <v>2066</v>
      </c>
      <c r="AV2" s="90">
        <v>2067</v>
      </c>
      <c r="AW2" s="90">
        <v>2068</v>
      </c>
      <c r="AX2" s="90">
        <v>2069</v>
      </c>
      <c r="AY2" s="90">
        <v>2070</v>
      </c>
      <c r="AZ2" s="90">
        <v>2071</v>
      </c>
      <c r="BA2" s="90">
        <v>2072</v>
      </c>
      <c r="BB2" s="90">
        <v>2073</v>
      </c>
      <c r="BC2" s="90">
        <v>2074</v>
      </c>
      <c r="BD2" s="90">
        <v>2075</v>
      </c>
      <c r="BE2" s="90">
        <v>2076</v>
      </c>
      <c r="BF2" s="90">
        <v>2077</v>
      </c>
      <c r="BG2" s="90">
        <v>2078</v>
      </c>
      <c r="BH2" s="90">
        <v>2079</v>
      </c>
      <c r="BI2" s="90">
        <v>2080</v>
      </c>
      <c r="BJ2" s="90">
        <v>2081</v>
      </c>
      <c r="BK2" s="90">
        <v>2082</v>
      </c>
      <c r="BL2" s="90">
        <v>2083</v>
      </c>
      <c r="BM2" s="90">
        <v>2084</v>
      </c>
      <c r="BN2" s="90">
        <v>2085</v>
      </c>
      <c r="BO2" s="90">
        <v>2086</v>
      </c>
      <c r="BP2" s="90">
        <v>2087</v>
      </c>
      <c r="BQ2" s="90">
        <v>2088</v>
      </c>
      <c r="BR2" s="90">
        <v>2089</v>
      </c>
      <c r="BS2" s="90">
        <v>2090</v>
      </c>
      <c r="BT2" s="90">
        <v>2091</v>
      </c>
      <c r="BU2" s="90">
        <v>2092</v>
      </c>
      <c r="BV2" s="90">
        <v>2093</v>
      </c>
      <c r="BW2" s="90">
        <v>2094</v>
      </c>
      <c r="BX2" s="90">
        <v>2095</v>
      </c>
      <c r="BY2" s="90">
        <v>2096</v>
      </c>
      <c r="BZ2" s="90">
        <v>2097</v>
      </c>
      <c r="CA2" s="90">
        <v>2098</v>
      </c>
      <c r="CB2" s="90">
        <v>2099</v>
      </c>
      <c r="CC2" s="90">
        <v>2100</v>
      </c>
      <c r="CD2" s="90">
        <v>2101</v>
      </c>
      <c r="CE2" s="90">
        <v>2102</v>
      </c>
      <c r="CF2" s="90">
        <v>2103</v>
      </c>
      <c r="CG2" s="90">
        <v>2104</v>
      </c>
      <c r="CH2" s="90">
        <v>2105</v>
      </c>
      <c r="CI2" s="90">
        <v>2106</v>
      </c>
      <c r="CJ2" s="90">
        <v>2107</v>
      </c>
      <c r="CK2" s="90">
        <v>2108</v>
      </c>
      <c r="CL2" s="90">
        <v>2109</v>
      </c>
      <c r="CM2" s="90">
        <v>2110</v>
      </c>
      <c r="CN2" s="90">
        <v>2111</v>
      </c>
      <c r="CO2" s="90">
        <v>2112</v>
      </c>
      <c r="CP2" s="90">
        <v>2113</v>
      </c>
      <c r="CQ2" s="90">
        <v>2114</v>
      </c>
      <c r="CR2" s="90">
        <v>2115</v>
      </c>
      <c r="CS2" s="90">
        <v>2116</v>
      </c>
      <c r="CT2" s="90">
        <v>2117</v>
      </c>
    </row>
    <row r="3" spans="1:98" s="62" customFormat="1">
      <c r="B3" s="170" t="s">
        <v>312</v>
      </c>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1:98">
      <c r="B4" s="113" t="s">
        <v>313</v>
      </c>
      <c r="CD4" s="1"/>
      <c r="CE4" s="1"/>
      <c r="CF4" s="1"/>
      <c r="CG4" s="1"/>
      <c r="CH4" s="1"/>
      <c r="CI4" s="1"/>
      <c r="CJ4" s="1"/>
      <c r="CK4" s="1"/>
      <c r="CL4" s="1"/>
      <c r="CM4" s="1"/>
      <c r="CN4" s="1"/>
      <c r="CO4" s="1"/>
      <c r="CP4" s="1"/>
      <c r="CQ4" s="1"/>
      <c r="CR4" s="1"/>
      <c r="CS4" s="1"/>
      <c r="CT4" s="1"/>
    </row>
    <row r="5" spans="1:98">
      <c r="B5" s="171" t="s">
        <v>314</v>
      </c>
      <c r="C5" s="4"/>
      <c r="D5" s="78">
        <f>SUM('Mains Services Depreciation'!$H$101:$H$111)</f>
        <v>0</v>
      </c>
      <c r="E5" s="1">
        <f>D5+D6-D7</f>
        <v>0</v>
      </c>
      <c r="F5" s="1">
        <f t="shared" ref="F5:BQ5" si="0">E5+E6-E7</f>
        <v>0</v>
      </c>
      <c r="G5" s="1">
        <f t="shared" si="0"/>
        <v>0</v>
      </c>
      <c r="H5" s="1">
        <f t="shared" si="0"/>
        <v>0</v>
      </c>
      <c r="I5" s="1">
        <f t="shared" si="0"/>
        <v>0</v>
      </c>
      <c r="J5" s="1">
        <f t="shared" si="0"/>
        <v>22196559.468577366</v>
      </c>
      <c r="K5" s="1">
        <f t="shared" si="0"/>
        <v>44268797.519771151</v>
      </c>
      <c r="L5" s="1">
        <f t="shared" si="0"/>
        <v>65231288.512174532</v>
      </c>
      <c r="M5" s="1">
        <f t="shared" si="0"/>
        <v>86700968.892829284</v>
      </c>
      <c r="N5" s="1">
        <f t="shared" si="0"/>
        <v>90902172.309615791</v>
      </c>
      <c r="O5" s="1">
        <f t="shared" si="0"/>
        <v>94940078.960445732</v>
      </c>
      <c r="P5" s="1">
        <f t="shared" si="0"/>
        <v>98858050.219373137</v>
      </c>
      <c r="Q5" s="1">
        <f t="shared" si="0"/>
        <v>102656918.67266157</v>
      </c>
      <c r="R5" s="1">
        <f t="shared" si="0"/>
        <v>106343899.7885803</v>
      </c>
      <c r="S5" s="1">
        <f t="shared" si="0"/>
        <v>109909600.10841632</v>
      </c>
      <c r="T5" s="1">
        <f t="shared" si="0"/>
        <v>113354256.49539931</v>
      </c>
      <c r="U5" s="1">
        <f t="shared" si="0"/>
        <v>116673975.85902263</v>
      </c>
      <c r="V5" s="1">
        <f t="shared" si="0"/>
        <v>119856202.96893331</v>
      </c>
      <c r="W5" s="1">
        <f t="shared" si="0"/>
        <v>122883418.60226943</v>
      </c>
      <c r="X5" s="1">
        <f t="shared" si="0"/>
        <v>125748777.28653583</v>
      </c>
      <c r="Y5" s="1">
        <f t="shared" si="0"/>
        <v>128449661.51413664</v>
      </c>
      <c r="Z5" s="1">
        <f t="shared" si="0"/>
        <v>130959953.67722464</v>
      </c>
      <c r="AA5" s="1">
        <f t="shared" si="0"/>
        <v>133274337.76604941</v>
      </c>
      <c r="AB5" s="1">
        <f t="shared" si="0"/>
        <v>135391664.16794994</v>
      </c>
      <c r="AC5" s="1">
        <f t="shared" si="0"/>
        <v>137299707.44417897</v>
      </c>
      <c r="AD5" s="1">
        <f t="shared" si="0"/>
        <v>138987290.17015877</v>
      </c>
      <c r="AE5" s="1">
        <f t="shared" si="0"/>
        <v>140438226.64003113</v>
      </c>
      <c r="AF5" s="1">
        <f t="shared" si="0"/>
        <v>141639487.77454308</v>
      </c>
      <c r="AG5" s="1">
        <f t="shared" si="0"/>
        <v>142581400.91854435</v>
      </c>
      <c r="AH5" s="1">
        <f t="shared" si="0"/>
        <v>143258872.01402658</v>
      </c>
      <c r="AI5" s="1">
        <f t="shared" si="0"/>
        <v>143686220.4390417</v>
      </c>
      <c r="AJ5" s="1">
        <f t="shared" si="0"/>
        <v>143873956.6356999</v>
      </c>
      <c r="AK5" s="1">
        <f t="shared" si="0"/>
        <v>143837319.68105367</v>
      </c>
      <c r="AL5" s="1">
        <f t="shared" si="0"/>
        <v>143591033.49122724</v>
      </c>
      <c r="AM5" s="1">
        <f t="shared" si="0"/>
        <v>143148650.69552103</v>
      </c>
      <c r="AN5" s="1">
        <f t="shared" si="0"/>
        <v>142522902.08397719</v>
      </c>
      <c r="AO5" s="1">
        <f t="shared" si="0"/>
        <v>141725479.35874969</v>
      </c>
      <c r="AP5" s="1">
        <f t="shared" si="0"/>
        <v>140767333.64893445</v>
      </c>
      <c r="AQ5" s="1">
        <f t="shared" si="0"/>
        <v>139658542.18239924</v>
      </c>
      <c r="AR5" s="1">
        <f t="shared" si="0"/>
        <v>138408549.01355502</v>
      </c>
      <c r="AS5" s="1">
        <f t="shared" si="0"/>
        <v>137025993.35302794</v>
      </c>
      <c r="AT5" s="1">
        <f t="shared" si="0"/>
        <v>135518943.15940413</v>
      </c>
      <c r="AU5" s="1">
        <f t="shared" si="0"/>
        <v>133894923.23271479</v>
      </c>
      <c r="AV5" s="1">
        <f t="shared" si="0"/>
        <v>132160912.45709568</v>
      </c>
      <c r="AW5" s="1">
        <f t="shared" si="0"/>
        <v>130323371.66623715</v>
      </c>
      <c r="AX5" s="1">
        <f t="shared" si="0"/>
        <v>128388246.74040785</v>
      </c>
      <c r="AY5" s="1">
        <f t="shared" si="0"/>
        <v>126361117.73956297</v>
      </c>
      <c r="AZ5" s="1">
        <f t="shared" si="0"/>
        <v>124247132.11557375</v>
      </c>
      <c r="BA5" s="1">
        <f t="shared" si="0"/>
        <v>122051109.74989878</v>
      </c>
      <c r="BB5" s="1">
        <f t="shared" si="0"/>
        <v>119777463.40662885</v>
      </c>
      <c r="BC5" s="1">
        <f t="shared" si="0"/>
        <v>117430200.0585936</v>
      </c>
      <c r="BD5" s="1">
        <f t="shared" si="0"/>
        <v>115013122.98973776</v>
      </c>
      <c r="BE5" s="1">
        <f t="shared" si="0"/>
        <v>112529865.44965537</v>
      </c>
      <c r="BF5" s="1">
        <f t="shared" si="0"/>
        <v>110052489.82791348</v>
      </c>
      <c r="BG5" s="1">
        <f t="shared" si="0"/>
        <v>107543252.16286373</v>
      </c>
      <c r="BH5" s="1">
        <f t="shared" si="0"/>
        <v>105002212.43457864</v>
      </c>
      <c r="BI5" s="1">
        <f t="shared" si="0"/>
        <v>102429454.85097483</v>
      </c>
      <c r="BJ5" s="1">
        <f t="shared" si="0"/>
        <v>99825038.671184838</v>
      </c>
      <c r="BK5" s="1">
        <f t="shared" si="0"/>
        <v>97189035.22327213</v>
      </c>
      <c r="BL5" s="1">
        <f t="shared" si="0"/>
        <v>94521539.803695679</v>
      </c>
      <c r="BM5" s="1">
        <f t="shared" si="0"/>
        <v>91822646.827014938</v>
      </c>
      <c r="BN5" s="1">
        <f t="shared" si="0"/>
        <v>89092419.424004465</v>
      </c>
      <c r="BO5" s="1">
        <f t="shared" si="0"/>
        <v>86330969.161210954</v>
      </c>
      <c r="BP5" s="1">
        <f t="shared" si="0"/>
        <v>83538363.769055411</v>
      </c>
      <c r="BQ5" s="1">
        <f t="shared" si="0"/>
        <v>80714682.801824689</v>
      </c>
      <c r="BR5" s="1">
        <f t="shared" ref="BR5:CC5" si="1">BQ5+BQ6-BQ7</f>
        <v>77859993.05080761</v>
      </c>
      <c r="BS5" s="1">
        <f t="shared" si="1"/>
        <v>75344297.54988724</v>
      </c>
      <c r="BT5" s="1">
        <f t="shared" si="1"/>
        <v>73171768.405728266</v>
      </c>
      <c r="BU5" s="1">
        <f t="shared" si="1"/>
        <v>71330215.516363412</v>
      </c>
      <c r="BV5" s="1">
        <f t="shared" si="1"/>
        <v>69834192.896451697</v>
      </c>
      <c r="BW5" s="1">
        <f t="shared" si="1"/>
        <v>68402234.375871018</v>
      </c>
      <c r="BX5" s="1">
        <f t="shared" si="1"/>
        <v>67033279.54490865</v>
      </c>
      <c r="BY5" s="1">
        <f t="shared" si="1"/>
        <v>65726928.348845296</v>
      </c>
      <c r="BZ5" s="1">
        <f t="shared" si="1"/>
        <v>64482842.228218801</v>
      </c>
      <c r="CA5" s="1">
        <f t="shared" si="1"/>
        <v>63300752.122401804</v>
      </c>
      <c r="CB5" s="1">
        <f t="shared" si="1"/>
        <v>62180239.196784772</v>
      </c>
      <c r="CC5" s="1">
        <f t="shared" si="1"/>
        <v>61120880.224254996</v>
      </c>
      <c r="CD5" s="1">
        <f t="shared" ref="CD5" si="2">CC5+CC6-CC7</f>
        <v>60122190.848742098</v>
      </c>
      <c r="CE5" s="1">
        <f t="shared" ref="CE5" si="3">CD5+CD6-CD7</f>
        <v>57548174.122916281</v>
      </c>
      <c r="CF5" s="1">
        <f t="shared" ref="CF5" si="4">CE5+CE6-CE7</f>
        <v>55063157.680459455</v>
      </c>
      <c r="CG5" s="1">
        <f t="shared" ref="CG5" si="5">CF5+CF6-CF7</f>
        <v>52665927.243609935</v>
      </c>
      <c r="CH5" s="1">
        <f t="shared" ref="CH5" si="6">CG5+CG6-CG7</f>
        <v>50355204.671516754</v>
      </c>
      <c r="CI5" s="1">
        <f t="shared" ref="CI5" si="7">CH5+CH6-CH7</f>
        <v>48129255.227517299</v>
      </c>
      <c r="CJ5" s="1">
        <f t="shared" ref="CJ5" si="8">CI5+CI6-CI7</f>
        <v>45986226.662508748</v>
      </c>
      <c r="CK5" s="1">
        <f t="shared" ref="CK5" si="9">CJ5+CJ6-CJ7</f>
        <v>43924216.696358882</v>
      </c>
      <c r="CL5" s="1">
        <f t="shared" ref="CL5" si="10">CK5+CK6-CK7</f>
        <v>41941087.586954154</v>
      </c>
      <c r="CM5" s="1">
        <f t="shared" ref="CM5" si="11">CL5+CL6-CL7</f>
        <v>40034479.672736153</v>
      </c>
      <c r="CN5" s="1">
        <f t="shared" ref="CN5" si="12">CM5+CM6-CM7</f>
        <v>38201724.202689543</v>
      </c>
      <c r="CO5" s="1">
        <f t="shared" ref="CO5" si="13">CN5+CN6-CN7</f>
        <v>36439890.795294508</v>
      </c>
      <c r="CP5" s="1">
        <f t="shared" ref="CP5" si="14">CO5+CO6-CO7</f>
        <v>34745839.018420056</v>
      </c>
      <c r="CQ5" s="1">
        <f t="shared" ref="CQ5" si="15">CP5+CP6-CP7</f>
        <v>33116291.198432885</v>
      </c>
      <c r="CR5" s="1">
        <f t="shared" ref="CR5" si="16">CQ5+CQ6-CQ7</f>
        <v>31548153.690106664</v>
      </c>
      <c r="CS5" s="1">
        <f t="shared" ref="CS5" si="17">CR5+CR6-CR7</f>
        <v>30038456.461496457</v>
      </c>
      <c r="CT5" s="1">
        <f t="shared" ref="CT5" si="18">CS5+CS6-CS7</f>
        <v>28584433.964742459</v>
      </c>
    </row>
    <row r="6" spans="1:98">
      <c r="B6" s="171" t="s">
        <v>138</v>
      </c>
      <c r="C6" s="4"/>
      <c r="D6" s="78"/>
      <c r="E6" s="78"/>
      <c r="F6" s="78"/>
      <c r="G6" s="78"/>
      <c r="H6" s="78"/>
      <c r="I6" s="78">
        <f>'Building Block'!I7</f>
        <v>22196559.468577366</v>
      </c>
      <c r="J6" s="78">
        <f>'Building Block'!J7</f>
        <v>22442180.709003408</v>
      </c>
      <c r="K6" s="78">
        <f>'Building Block'!K7</f>
        <v>21706469.995363057</v>
      </c>
      <c r="L6" s="78">
        <f>'Building Block'!L7</f>
        <v>22575433.883537143</v>
      </c>
      <c r="M6" s="78">
        <f>'Building Block'!M7</f>
        <v>5683214.1510611968</v>
      </c>
      <c r="N6" s="78">
        <f>'Building Block'!N7</f>
        <v>5614637.6209556498</v>
      </c>
      <c r="O6" s="78">
        <f>'Building Block'!O7</f>
        <v>5588279.5227356944</v>
      </c>
      <c r="P6" s="78">
        <f>'Building Block'!P7</f>
        <v>5562314.7091423348</v>
      </c>
      <c r="Q6" s="78">
        <f>'Building Block'!Q7</f>
        <v>5543132.616924989</v>
      </c>
      <c r="R6" s="78">
        <f>'Building Block'!R7</f>
        <v>5514237.3644577004</v>
      </c>
      <c r="S6" s="78">
        <f>'Building Block'!S7</f>
        <v>5485097.3876789678</v>
      </c>
      <c r="T6" s="78">
        <f>'Building Block'!T7</f>
        <v>5451578.6541139446</v>
      </c>
      <c r="U6" s="78">
        <f>'Building Block'!U7</f>
        <v>5404946.0446365345</v>
      </c>
      <c r="V6" s="78">
        <f>'Building Block'!V7</f>
        <v>5340017.0021392349</v>
      </c>
      <c r="W6" s="78">
        <f>'Building Block'!W7</f>
        <v>5267160.3364385171</v>
      </c>
      <c r="X6" s="78">
        <f>'Building Block'!X7</f>
        <v>5190471.8853802392</v>
      </c>
      <c r="Y6" s="78">
        <f>'Building Block'!Y7</f>
        <v>5086387.6856237687</v>
      </c>
      <c r="Z6" s="78">
        <f>'Building Block'!Z7</f>
        <v>4975252.7394542759</v>
      </c>
      <c r="AA6" s="78">
        <f>'Building Block'!AA7</f>
        <v>4861115.9315209324</v>
      </c>
      <c r="AB6" s="78">
        <f>'Building Block'!AB7</f>
        <v>4732851.4047081256</v>
      </c>
      <c r="AC6" s="78">
        <f>'Building Block'!AC7</f>
        <v>4591271.7112040184</v>
      </c>
      <c r="AD6" s="78">
        <f>'Building Block'!AD7</f>
        <v>4431146.6502832947</v>
      </c>
      <c r="AE6" s="78">
        <f>'Building Block'!AE7</f>
        <v>4255323.7590943063</v>
      </c>
      <c r="AF6" s="78">
        <f>'Building Block'!AF7</f>
        <v>4066897.8312352011</v>
      </c>
      <c r="AG6" s="78">
        <f>'Building Block'!AG7</f>
        <v>3870237.4132367508</v>
      </c>
      <c r="AH6" s="78">
        <f>'Building Block'!AH7</f>
        <v>3684618.6996568991</v>
      </c>
      <c r="AI6" s="78">
        <f>'Building Block'!AI7</f>
        <v>3506416.7829609229</v>
      </c>
      <c r="AJ6" s="78">
        <f>'Building Block'!AJ7</f>
        <v>3340483.9113725019</v>
      </c>
      <c r="AK6" s="78">
        <f>'Building Block'!AK7</f>
        <v>3186509.4080485241</v>
      </c>
      <c r="AL6" s="78">
        <f>'Building Block'!AL7</f>
        <v>3043521.2923028679</v>
      </c>
      <c r="AM6" s="78">
        <f>'Building Block'!AM7</f>
        <v>2910880.8313369765</v>
      </c>
      <c r="AN6" s="78">
        <f>'Building Block'!AN7</f>
        <v>2787721.3981756009</v>
      </c>
      <c r="AO6" s="78">
        <f>'Building Block'!AO7</f>
        <v>2673460.4368907688</v>
      </c>
      <c r="AP6" s="78">
        <f>'Building Block'!AP7</f>
        <v>2567372.3541189865</v>
      </c>
      <c r="AQ6" s="78">
        <f>'Building Block'!AQ7</f>
        <v>2468960.1910452927</v>
      </c>
      <c r="AR6" s="78">
        <f>'Building Block'!AR7</f>
        <v>2377547.035879836</v>
      </c>
      <c r="AS6" s="78">
        <f>'Building Block'!AS7</f>
        <v>2292678.2867144737</v>
      </c>
      <c r="AT6" s="78">
        <f>'Building Block'!AT7</f>
        <v>2213919.8584274929</v>
      </c>
      <c r="AU6" s="78">
        <f>'Building Block'!AU7</f>
        <v>2140827.6738048634</v>
      </c>
      <c r="AV6" s="78">
        <f>'Building Block'!AV7</f>
        <v>2072978.1197955161</v>
      </c>
      <c r="AW6" s="78">
        <f>'Building Block'!AW7</f>
        <v>2009943.6201546779</v>
      </c>
      <c r="AX6" s="78">
        <f>'Building Block'!AX7</f>
        <v>1951438.6054749954</v>
      </c>
      <c r="AY6" s="78">
        <f>'Building Block'!AY7</f>
        <v>1897105.9590885744</v>
      </c>
      <c r="AZ6" s="78">
        <f>'Building Block'!AZ7</f>
        <v>1846687.6500542986</v>
      </c>
      <c r="BA6" s="78">
        <f>'Building Block'!BA7</f>
        <v>1799841.7999602491</v>
      </c>
      <c r="BB6" s="78">
        <f>'Building Block'!BB7</f>
        <v>1756222.1585275978</v>
      </c>
      <c r="BC6" s="78">
        <f>'Building Block'!BC7</f>
        <v>1715678.8070157995</v>
      </c>
      <c r="BD6" s="78">
        <f>'Building Block'!BD7</f>
        <v>1678092.9825728424</v>
      </c>
      <c r="BE6" s="78">
        <f>'Building Block'!BE7</f>
        <v>1711943.1172895555</v>
      </c>
      <c r="BF6" s="78">
        <f>'Building Block'!BF7</f>
        <v>1708613.4592698689</v>
      </c>
      <c r="BG6" s="78">
        <f>'Building Block'!BG7</f>
        <v>1705288.2870223497</v>
      </c>
      <c r="BH6" s="78">
        <f>'Building Block'!BH7</f>
        <v>1701991.9031539997</v>
      </c>
      <c r="BI6" s="78">
        <f>'Building Block'!BI7</f>
        <v>1698699.8386870597</v>
      </c>
      <c r="BJ6" s="78">
        <f>'Building Block'!BJ7</f>
        <v>1695424.2345424551</v>
      </c>
      <c r="BK6" s="78">
        <f>'Building Block'!BK7</f>
        <v>1692189.3334544341</v>
      </c>
      <c r="BL6" s="78">
        <f>'Building Block'!BL7</f>
        <v>1688994.931907715</v>
      </c>
      <c r="BM6" s="78">
        <f>'Building Block'!BM7</f>
        <v>1685810.4211097644</v>
      </c>
      <c r="BN6" s="78">
        <f>'Building Block'!BN7</f>
        <v>1682684.4016785598</v>
      </c>
      <c r="BO6" s="78">
        <f>'Building Block'!BO7</f>
        <v>1679574.0123445117</v>
      </c>
      <c r="BP6" s="78">
        <f>'Building Block'!BP7</f>
        <v>1676491.3374750647</v>
      </c>
      <c r="BQ6" s="78">
        <f>'Building Block'!BQ7</f>
        <v>1673424.0759799643</v>
      </c>
      <c r="BR6" s="78">
        <f>'Building Block'!BR7</f>
        <v>1670366.0695333746</v>
      </c>
      <c r="BS6" s="78">
        <f>'Building Block'!BS7</f>
        <v>1667335.5156369484</v>
      </c>
      <c r="BT6" s="78">
        <f>'Building Block'!BT7</f>
        <v>1664326.1957689694</v>
      </c>
      <c r="BU6" s="78">
        <f>'Building Block'!BU7</f>
        <v>1661338.0037592957</v>
      </c>
      <c r="BV6" s="78">
        <f>'Building Block'!BV7</f>
        <v>1658370.8339686356</v>
      </c>
      <c r="BW6" s="78">
        <f>'Building Block'!BW7</f>
        <v>1655436.7438038248</v>
      </c>
      <c r="BX6" s="78">
        <f>'Building Block'!BX7</f>
        <v>1652492.999053977</v>
      </c>
      <c r="BY6" s="78">
        <f>'Building Block'!BY7</f>
        <v>1649594.3793227044</v>
      </c>
      <c r="BZ6" s="78">
        <f>'Building Block'!BZ7</f>
        <v>1646698.0901721581</v>
      </c>
      <c r="CA6" s="78">
        <f>'Building Block'!CA7</f>
        <v>1643816.2824673643</v>
      </c>
      <c r="CB6" s="78">
        <f>'Building Block'!CB7</f>
        <v>1640948.8838010945</v>
      </c>
      <c r="CC6" s="78">
        <f>'Building Block'!CC7</f>
        <v>1638107.9846460866</v>
      </c>
      <c r="CD6" s="78">
        <f>'Building Block'!CD7</f>
        <v>0</v>
      </c>
      <c r="CE6" s="78">
        <f>'Building Block'!CE7</f>
        <v>0</v>
      </c>
      <c r="CF6" s="78">
        <f>'Building Block'!CF7</f>
        <v>0</v>
      </c>
      <c r="CG6" s="78">
        <f>'Building Block'!CG7</f>
        <v>0</v>
      </c>
      <c r="CH6" s="78">
        <f>'Building Block'!CH7</f>
        <v>0</v>
      </c>
      <c r="CI6" s="78">
        <f>'Building Block'!CI7</f>
        <v>0</v>
      </c>
      <c r="CJ6" s="78">
        <f>'Building Block'!CJ7</f>
        <v>0</v>
      </c>
      <c r="CK6" s="78">
        <f>'Building Block'!CK7</f>
        <v>0</v>
      </c>
      <c r="CL6" s="78">
        <f>'Building Block'!CL7</f>
        <v>0</v>
      </c>
      <c r="CM6" s="78">
        <f>'Building Block'!CM7</f>
        <v>0</v>
      </c>
      <c r="CN6" s="78">
        <f>'Building Block'!CN7</f>
        <v>0</v>
      </c>
      <c r="CO6" s="78">
        <f>'Building Block'!CO7</f>
        <v>0</v>
      </c>
      <c r="CP6" s="78">
        <f>'Building Block'!CP7</f>
        <v>0</v>
      </c>
      <c r="CQ6" s="78">
        <f>'Building Block'!CQ7</f>
        <v>0</v>
      </c>
      <c r="CR6" s="78">
        <f>'Building Block'!CR7</f>
        <v>0</v>
      </c>
      <c r="CS6" s="78">
        <f>'Building Block'!CS7</f>
        <v>0</v>
      </c>
      <c r="CT6" s="78">
        <f>'Building Block'!CT7</f>
        <v>0</v>
      </c>
    </row>
    <row r="7" spans="1:98">
      <c r="B7" s="171" t="s">
        <v>28</v>
      </c>
      <c r="C7" s="4"/>
      <c r="D7" s="78">
        <f>'Mains Services Depreciation'!T283</f>
        <v>0</v>
      </c>
      <c r="E7" s="78">
        <f>'Mains Services Depreciation'!U283</f>
        <v>0</v>
      </c>
      <c r="F7" s="78">
        <f>'Mains Services Depreciation'!V283</f>
        <v>0</v>
      </c>
      <c r="G7" s="78">
        <f>'Mains Services Depreciation'!W283</f>
        <v>0</v>
      </c>
      <c r="H7" s="78">
        <f>'Mains Services Depreciation'!X283</f>
        <v>0</v>
      </c>
      <c r="I7" s="78">
        <f>'Mains Services Depreciation'!Y283</f>
        <v>0</v>
      </c>
      <c r="J7" s="78">
        <f>'Mains Services Depreciation'!Z283</f>
        <v>369942.65780962276</v>
      </c>
      <c r="K7" s="78">
        <f>'Mains Services Depreciation'!AA283</f>
        <v>743979.00295967958</v>
      </c>
      <c r="L7" s="78">
        <f>'Mains Services Depreciation'!AB283</f>
        <v>1105753.5028823973</v>
      </c>
      <c r="M7" s="78">
        <f>'Mains Services Depreciation'!AC283</f>
        <v>1482010.7342746831</v>
      </c>
      <c r="N7" s="78">
        <f>'Mains Services Depreciation'!AD283</f>
        <v>1576730.9701257029</v>
      </c>
      <c r="O7" s="78">
        <f>'Mains Services Depreciation'!AE283</f>
        <v>1670308.263808297</v>
      </c>
      <c r="P7" s="78">
        <f>'Mains Services Depreciation'!AF283</f>
        <v>1763446.2558538918</v>
      </c>
      <c r="Q7" s="78">
        <f>'Mains Services Depreciation'!AG283</f>
        <v>1856151.501006264</v>
      </c>
      <c r="R7" s="78">
        <f>'Mains Services Depreciation'!AH283</f>
        <v>1948537.0446216804</v>
      </c>
      <c r="S7" s="78">
        <f>'Mains Services Depreciation'!AI283</f>
        <v>2040441.0006959755</v>
      </c>
      <c r="T7" s="78">
        <f>'Mains Services Depreciation'!AJ283</f>
        <v>2131859.290490625</v>
      </c>
      <c r="U7" s="78">
        <f>'Mains Services Depreciation'!AK283</f>
        <v>2222718.9347258573</v>
      </c>
      <c r="V7" s="78">
        <f>'Mains Services Depreciation'!AL283</f>
        <v>2312801.3688031328</v>
      </c>
      <c r="W7" s="78">
        <f>'Mains Services Depreciation'!AM283</f>
        <v>2401801.6521721198</v>
      </c>
      <c r="X7" s="78">
        <f>'Mains Services Depreciation'!AN283</f>
        <v>2489587.6577794286</v>
      </c>
      <c r="Y7" s="78">
        <f>'Mains Services Depreciation'!AO283</f>
        <v>2576095.522535766</v>
      </c>
      <c r="Z7" s="78">
        <f>'Mains Services Depreciation'!AP283</f>
        <v>2660868.6506294953</v>
      </c>
      <c r="AA7" s="78">
        <f>'Mains Services Depreciation'!AQ283</f>
        <v>2743789.5296203997</v>
      </c>
      <c r="AB7" s="78">
        <f>'Mains Services Depreciation'!AR283</f>
        <v>2824808.1284790821</v>
      </c>
      <c r="AC7" s="78">
        <f>'Mains Services Depreciation'!AS283</f>
        <v>2903688.9852242176</v>
      </c>
      <c r="AD7" s="78">
        <f>'Mains Services Depreciation'!AT283</f>
        <v>2980210.1804109514</v>
      </c>
      <c r="AE7" s="78">
        <f>'Mains Services Depreciation'!AU283</f>
        <v>3054062.6245823395</v>
      </c>
      <c r="AF7" s="78">
        <f>'Mains Services Depreciation'!AV283</f>
        <v>3124984.6872339114</v>
      </c>
      <c r="AG7" s="78">
        <f>'Mains Services Depreciation'!AW283</f>
        <v>3192766.3177544982</v>
      </c>
      <c r="AH7" s="78">
        <f>'Mains Services Depreciation'!AX283</f>
        <v>3257270.2746417774</v>
      </c>
      <c r="AI7" s="78">
        <f>'Mains Services Depreciation'!AY283</f>
        <v>3318680.5863027256</v>
      </c>
      <c r="AJ7" s="78">
        <f>'Mains Services Depreciation'!AZ283</f>
        <v>3377120.8660187409</v>
      </c>
      <c r="AK7" s="78">
        <f>'Mains Services Depreciation'!BA283</f>
        <v>3432795.5978749492</v>
      </c>
      <c r="AL7" s="78">
        <f>'Mains Services Depreciation'!BB283</f>
        <v>3485904.0880090911</v>
      </c>
      <c r="AM7" s="78">
        <f>'Mains Services Depreciation'!BC283</f>
        <v>3536629.4428808056</v>
      </c>
      <c r="AN7" s="78">
        <f>'Mains Services Depreciation'!BD283</f>
        <v>3585144.1234030887</v>
      </c>
      <c r="AO7" s="78">
        <f>'Mains Services Depreciation'!BE283</f>
        <v>3631606.1467060153</v>
      </c>
      <c r="AP7" s="78">
        <f>'Mains Services Depreciation'!BF283</f>
        <v>3676163.8206541948</v>
      </c>
      <c r="AQ7" s="78">
        <f>'Mains Services Depreciation'!BG283</f>
        <v>3718953.359889511</v>
      </c>
      <c r="AR7" s="78">
        <f>'Mains Services Depreciation'!BH283</f>
        <v>3760102.6964069325</v>
      </c>
      <c r="AS7" s="78">
        <f>'Mains Services Depreciation'!BI283</f>
        <v>3799728.4803382633</v>
      </c>
      <c r="AT7" s="78">
        <f>'Mains Services Depreciation'!BJ283</f>
        <v>3837939.7851168378</v>
      </c>
      <c r="AU7" s="78">
        <f>'Mains Services Depreciation'!BK283</f>
        <v>3874838.4494239627</v>
      </c>
      <c r="AV7" s="78">
        <f>'Mains Services Depreciation'!BL283</f>
        <v>3910518.9106540438</v>
      </c>
      <c r="AW7" s="78">
        <f>'Mains Services Depreciation'!BM283</f>
        <v>3945068.5459839692</v>
      </c>
      <c r="AX7" s="78">
        <f>'Mains Services Depreciation'!BN283</f>
        <v>3978567.6063198806</v>
      </c>
      <c r="AY7" s="78">
        <f>'Mains Services Depreciation'!BO283</f>
        <v>4011091.5830777972</v>
      </c>
      <c r="AZ7" s="78">
        <f>'Mains Services Depreciation'!BP283</f>
        <v>4042710.0157292737</v>
      </c>
      <c r="BA7" s="78">
        <f>'Mains Services Depreciation'!BQ283</f>
        <v>4073488.1432301789</v>
      </c>
      <c r="BB7" s="78">
        <f>'Mains Services Depreciation'!BR283</f>
        <v>4103485.5065628495</v>
      </c>
      <c r="BC7" s="78">
        <f>'Mains Services Depreciation'!BS283</f>
        <v>4132755.875871643</v>
      </c>
      <c r="BD7" s="78">
        <f>'Mains Services Depreciation'!BT283</f>
        <v>4161350.5226552398</v>
      </c>
      <c r="BE7" s="78">
        <f>'Mains Services Depreciation'!BU283</f>
        <v>4189318.7390314536</v>
      </c>
      <c r="BF7" s="78">
        <f>'Mains Services Depreciation'!BV283</f>
        <v>4217851.124319613</v>
      </c>
      <c r="BG7" s="78">
        <f>'Mains Services Depreciation'!BW283</f>
        <v>4246328.0153074441</v>
      </c>
      <c r="BH7" s="78">
        <f>'Mains Services Depreciation'!BX283</f>
        <v>4274749.4867578167</v>
      </c>
      <c r="BI7" s="78">
        <f>'Mains Services Depreciation'!BY283</f>
        <v>4303116.0184770497</v>
      </c>
      <c r="BJ7" s="78">
        <f>'Mains Services Depreciation'!BZ283</f>
        <v>4331427.6824551672</v>
      </c>
      <c r="BK7" s="78">
        <f>'Mains Services Depreciation'!CA283</f>
        <v>4359684.7530308748</v>
      </c>
      <c r="BL7" s="78">
        <f>'Mains Services Depreciation'!CB283</f>
        <v>4387887.9085884485</v>
      </c>
      <c r="BM7" s="78">
        <f>'Mains Services Depreciation'!CC283</f>
        <v>4416037.824120244</v>
      </c>
      <c r="BN7" s="78">
        <f>'Mains Services Depreciation'!CD283</f>
        <v>4444134.6644720733</v>
      </c>
      <c r="BO7" s="78">
        <f>'Mains Services Depreciation'!CE283</f>
        <v>4472179.4045000495</v>
      </c>
      <c r="BP7" s="78">
        <f>'Mains Services Depreciation'!CF283</f>
        <v>4500172.3047057912</v>
      </c>
      <c r="BQ7" s="78">
        <f>'Mains Services Depreciation'!CG283</f>
        <v>4528113.8269970426</v>
      </c>
      <c r="BR7" s="78">
        <f>'Mains Services Depreciation'!CH283</f>
        <v>4186061.5704537528</v>
      </c>
      <c r="BS7" s="78">
        <f>'Mains Services Depreciation'!CI283</f>
        <v>3839864.6597959194</v>
      </c>
      <c r="BT7" s="78">
        <f>'Mains Services Depreciation'!CJ283</f>
        <v>3505879.085133818</v>
      </c>
      <c r="BU7" s="78">
        <f>'Mains Services Depreciation'!CK283</f>
        <v>3157360.6236710143</v>
      </c>
      <c r="BV7" s="78">
        <f>'Mains Services Depreciation'!CL283</f>
        <v>3090329.3545493158</v>
      </c>
      <c r="BW7" s="78">
        <f>'Mains Services Depreciation'!CM283</f>
        <v>3024391.5747661991</v>
      </c>
      <c r="BX7" s="78">
        <f>'Mains Services Depreciation'!CN283</f>
        <v>2958844.1951173344</v>
      </c>
      <c r="BY7" s="78">
        <f>'Mains Services Depreciation'!CO283</f>
        <v>2893680.4999491945</v>
      </c>
      <c r="BZ7" s="78">
        <f>'Mains Services Depreciation'!CP283</f>
        <v>2828788.1959891561</v>
      </c>
      <c r="CA7" s="78">
        <f>'Mains Services Depreciation'!CQ283</f>
        <v>2764329.208084397</v>
      </c>
      <c r="CB7" s="78">
        <f>'Mains Services Depreciation'!CR283</f>
        <v>2700307.8563308702</v>
      </c>
      <c r="CC7" s="78">
        <f>'Mains Services Depreciation'!CS283</f>
        <v>2636797.3601589897</v>
      </c>
      <c r="CD7" s="78">
        <f>'Mains Services Depreciation'!CT283</f>
        <v>2574016.7258258155</v>
      </c>
      <c r="CE7" s="78">
        <f>'Mains Services Depreciation'!CU283</f>
        <v>2485016.4424568284</v>
      </c>
      <c r="CF7" s="78">
        <f>'Mains Services Depreciation'!CV283</f>
        <v>2397230.4368495196</v>
      </c>
      <c r="CG7" s="78">
        <f>'Mains Services Depreciation'!CW283</f>
        <v>2310722.5720931822</v>
      </c>
      <c r="CH7" s="78">
        <f>'Mains Services Depreciation'!CX283</f>
        <v>2225949.4439994525</v>
      </c>
      <c r="CI7" s="78">
        <f>'Mains Services Depreciation'!CY283</f>
        <v>2143028.5650085486</v>
      </c>
      <c r="CJ7" s="78">
        <f>'Mains Services Depreciation'!CZ283</f>
        <v>2062009.9661498666</v>
      </c>
      <c r="CK7" s="78">
        <f>'Mains Services Depreciation'!DA283</f>
        <v>1983129.1094047313</v>
      </c>
      <c r="CL7" s="78">
        <f>'Mains Services Depreciation'!DB283</f>
        <v>1906607.9142179976</v>
      </c>
      <c r="CM7" s="78">
        <f>'Mains Services Depreciation'!DC283</f>
        <v>1832755.4700466092</v>
      </c>
      <c r="CN7" s="78">
        <f>'Mains Services Depreciation'!DD283</f>
        <v>1761833.4073950376</v>
      </c>
      <c r="CO7" s="78">
        <f>'Mains Services Depreciation'!DE283</f>
        <v>1694051.7768744507</v>
      </c>
      <c r="CP7" s="78">
        <f>'Mains Services Depreciation'!DF283</f>
        <v>1629547.8199871716</v>
      </c>
      <c r="CQ7" s="78">
        <f>'Mains Services Depreciation'!DG283</f>
        <v>1568137.5083262229</v>
      </c>
      <c r="CR7" s="78">
        <f>'Mains Services Depreciation'!DH283</f>
        <v>1509697.2286102076</v>
      </c>
      <c r="CS7" s="78">
        <f>'Mains Services Depreciation'!DI283</f>
        <v>1454022.4967539993</v>
      </c>
      <c r="CT7" s="78">
        <f>'Mains Services Depreciation'!DJ283</f>
        <v>1400914.0066198574</v>
      </c>
    </row>
    <row r="8" spans="1:98">
      <c r="B8" s="113" t="s">
        <v>315</v>
      </c>
      <c r="CD8" s="1"/>
      <c r="CE8" s="1"/>
      <c r="CF8" s="1"/>
      <c r="CG8" s="1"/>
      <c r="CH8" s="1"/>
      <c r="CI8" s="1"/>
      <c r="CJ8" s="1"/>
      <c r="CK8" s="1"/>
      <c r="CL8" s="1"/>
      <c r="CM8" s="1"/>
      <c r="CN8" s="1"/>
      <c r="CO8" s="1"/>
      <c r="CP8" s="1"/>
      <c r="CQ8" s="1"/>
      <c r="CR8" s="1"/>
      <c r="CS8" s="1"/>
      <c r="CT8" s="1"/>
    </row>
    <row r="9" spans="1:98">
      <c r="B9" s="171" t="s">
        <v>314</v>
      </c>
      <c r="C9" s="4"/>
      <c r="D9" s="78">
        <f>'Mains Services Depreciation'!$S$111</f>
        <v>1668589581.1559682</v>
      </c>
      <c r="E9" s="1">
        <f>D9+D10-D11</f>
        <v>1698743506.2296627</v>
      </c>
      <c r="F9" s="1">
        <f t="shared" ref="F9:BQ9" si="19">E9+E10-E11</f>
        <v>1719332187.5322545</v>
      </c>
      <c r="G9" s="1">
        <f t="shared" si="19"/>
        <v>1715997923.0135677</v>
      </c>
      <c r="H9" s="1">
        <f t="shared" si="19"/>
        <v>1706444228.862962</v>
      </c>
      <c r="I9" s="1">
        <f t="shared" si="19"/>
        <v>1697713752.040642</v>
      </c>
      <c r="J9" s="1">
        <f t="shared" si="19"/>
        <v>1655033284.1452832</v>
      </c>
      <c r="K9" s="1">
        <f t="shared" si="19"/>
        <v>1612352820.5179713</v>
      </c>
      <c r="L9" s="1">
        <f t="shared" si="19"/>
        <v>1569672361.1587057</v>
      </c>
      <c r="M9" s="1">
        <f t="shared" si="19"/>
        <v>1526991906.067486</v>
      </c>
      <c r="N9" s="1">
        <f t="shared" si="19"/>
        <v>1484311455.2443118</v>
      </c>
      <c r="O9" s="1">
        <f t="shared" si="19"/>
        <v>1441631008.6891828</v>
      </c>
      <c r="P9" s="1">
        <f t="shared" si="19"/>
        <v>1398950566.4020984</v>
      </c>
      <c r="Q9" s="1">
        <f t="shared" si="19"/>
        <v>1356270128.3830583</v>
      </c>
      <c r="R9" s="1">
        <f t="shared" si="19"/>
        <v>1313589694.632062</v>
      </c>
      <c r="S9" s="1">
        <f t="shared" si="19"/>
        <v>1270909265.1491089</v>
      </c>
      <c r="T9" s="1">
        <f t="shared" si="19"/>
        <v>1228228839.9341989</v>
      </c>
      <c r="U9" s="1">
        <f t="shared" si="19"/>
        <v>1185548418.9873314</v>
      </c>
      <c r="V9" s="1">
        <f t="shared" si="19"/>
        <v>1142868002.308506</v>
      </c>
      <c r="W9" s="1">
        <f t="shared" si="19"/>
        <v>1100187589.8977222</v>
      </c>
      <c r="X9" s="1">
        <f t="shared" si="19"/>
        <v>1057507181.7549797</v>
      </c>
      <c r="Y9" s="1">
        <f t="shared" si="19"/>
        <v>1014826777.880278</v>
      </c>
      <c r="Z9" s="1">
        <f t="shared" si="19"/>
        <v>972146378.27361667</v>
      </c>
      <c r="AA9" s="1">
        <f t="shared" si="19"/>
        <v>929465982.93499529</v>
      </c>
      <c r="AB9" s="1">
        <f t="shared" si="19"/>
        <v>886785591.8644135</v>
      </c>
      <c r="AC9" s="1">
        <f t="shared" si="19"/>
        <v>844105205.06187081</v>
      </c>
      <c r="AD9" s="1">
        <f t="shared" si="19"/>
        <v>801424822.52736676</v>
      </c>
      <c r="AE9" s="1">
        <f t="shared" si="19"/>
        <v>758744444.26090097</v>
      </c>
      <c r="AF9" s="1">
        <f t="shared" si="19"/>
        <v>716064070.26247299</v>
      </c>
      <c r="AG9" s="1">
        <f t="shared" si="19"/>
        <v>673383700.53208244</v>
      </c>
      <c r="AH9" s="1">
        <f t="shared" si="19"/>
        <v>630703335.06972885</v>
      </c>
      <c r="AI9" s="1">
        <f t="shared" si="19"/>
        <v>588022973.87541175</v>
      </c>
      <c r="AJ9" s="1">
        <f t="shared" si="19"/>
        <v>545342616.94913077</v>
      </c>
      <c r="AK9" s="1">
        <f t="shared" si="19"/>
        <v>502662264.29088551</v>
      </c>
      <c r="AL9" s="1">
        <f t="shared" si="19"/>
        <v>459981915.90067554</v>
      </c>
      <c r="AM9" s="1">
        <f t="shared" si="19"/>
        <v>417301571.77850038</v>
      </c>
      <c r="AN9" s="1">
        <f t="shared" si="19"/>
        <v>374621231.92435962</v>
      </c>
      <c r="AO9" s="1">
        <f t="shared" si="19"/>
        <v>331940896.33825284</v>
      </c>
      <c r="AP9" s="1">
        <f t="shared" si="19"/>
        <v>289260565.02017963</v>
      </c>
      <c r="AQ9" s="1">
        <f t="shared" si="19"/>
        <v>246580237.97013956</v>
      </c>
      <c r="AR9" s="1">
        <f t="shared" si="19"/>
        <v>203899915.1881322</v>
      </c>
      <c r="AS9" s="1">
        <f t="shared" si="19"/>
        <v>161219596.67415711</v>
      </c>
      <c r="AT9" s="1">
        <f t="shared" si="19"/>
        <v>118539282.42821386</v>
      </c>
      <c r="AU9" s="1">
        <f t="shared" si="19"/>
        <v>75858972.450302035</v>
      </c>
      <c r="AV9" s="1">
        <f t="shared" si="19"/>
        <v>71982990.250391334</v>
      </c>
      <c r="AW9" s="1">
        <f t="shared" si="19"/>
        <v>68107008.438078851</v>
      </c>
      <c r="AX9" s="1">
        <f t="shared" si="19"/>
        <v>64231027.013364553</v>
      </c>
      <c r="AY9" s="1">
        <f t="shared" si="19"/>
        <v>60355045.976248398</v>
      </c>
      <c r="AZ9" s="1">
        <f t="shared" si="19"/>
        <v>56479065.326730348</v>
      </c>
      <c r="BA9" s="1">
        <f t="shared" si="19"/>
        <v>52603085.064810365</v>
      </c>
      <c r="BB9" s="1">
        <f t="shared" si="19"/>
        <v>48727105.190488406</v>
      </c>
      <c r="BC9" s="1">
        <f t="shared" si="19"/>
        <v>44851125.703764431</v>
      </c>
      <c r="BD9" s="1">
        <f t="shared" si="19"/>
        <v>40975146.604638405</v>
      </c>
      <c r="BE9" s="1">
        <f t="shared" si="19"/>
        <v>37099167.89311029</v>
      </c>
      <c r="BF9" s="1">
        <f t="shared" si="19"/>
        <v>33223189.569180049</v>
      </c>
      <c r="BG9" s="1">
        <f t="shared" si="19"/>
        <v>29347211.632847637</v>
      </c>
      <c r="BH9" s="1">
        <f t="shared" si="19"/>
        <v>25471234.08411302</v>
      </c>
      <c r="BI9" s="1">
        <f t="shared" si="19"/>
        <v>21595256.922976159</v>
      </c>
      <c r="BJ9" s="1">
        <f t="shared" si="19"/>
        <v>17719280.14943701</v>
      </c>
      <c r="BK9" s="1">
        <f t="shared" si="19"/>
        <v>13843303.763495542</v>
      </c>
      <c r="BL9" s="1">
        <f t="shared" si="19"/>
        <v>9967327.7651517112</v>
      </c>
      <c r="BM9" s="1">
        <f t="shared" si="19"/>
        <v>6091352.1544054803</v>
      </c>
      <c r="BN9" s="1">
        <f t="shared" si="19"/>
        <v>3364680.3503714111</v>
      </c>
      <c r="BO9" s="1">
        <f t="shared" si="19"/>
        <v>1647047.0435969019</v>
      </c>
      <c r="BP9" s="1">
        <f t="shared" si="19"/>
        <v>556554.87218614505</v>
      </c>
      <c r="BQ9" s="1">
        <f t="shared" si="19"/>
        <v>-0.75903309078421444</v>
      </c>
      <c r="BR9" s="1">
        <f t="shared" ref="BR9:CC9" si="20">BQ9+BQ10-BQ11</f>
        <v>-0.75903309078421444</v>
      </c>
      <c r="BS9" s="1">
        <f t="shared" si="20"/>
        <v>-0.75903309078421444</v>
      </c>
      <c r="BT9" s="1">
        <f t="shared" si="20"/>
        <v>-0.75903309078421444</v>
      </c>
      <c r="BU9" s="1">
        <f t="shared" si="20"/>
        <v>-0.75903309078421444</v>
      </c>
      <c r="BV9" s="1">
        <f t="shared" si="20"/>
        <v>-0.75903309078421444</v>
      </c>
      <c r="BW9" s="1">
        <f t="shared" si="20"/>
        <v>-0.75903309078421444</v>
      </c>
      <c r="BX9" s="1">
        <f t="shared" si="20"/>
        <v>-0.75903309078421444</v>
      </c>
      <c r="BY9" s="1">
        <f t="shared" si="20"/>
        <v>-0.75903309078421444</v>
      </c>
      <c r="BZ9" s="1">
        <f t="shared" si="20"/>
        <v>-0.75903309078421444</v>
      </c>
      <c r="CA9" s="1">
        <f t="shared" si="20"/>
        <v>-0.75903309078421444</v>
      </c>
      <c r="CB9" s="1">
        <f t="shared" si="20"/>
        <v>-0.75903309078421444</v>
      </c>
      <c r="CC9" s="1">
        <f t="shared" si="20"/>
        <v>-0.75903309078421444</v>
      </c>
      <c r="CD9" s="1">
        <f t="shared" ref="CD9" si="21">CC9+CC10-CC11</f>
        <v>-0.75903309078421444</v>
      </c>
      <c r="CE9" s="1">
        <f t="shared" ref="CE9" si="22">CD9+CD10-CD11</f>
        <v>-0.75903309078421444</v>
      </c>
      <c r="CF9" s="1">
        <f t="shared" ref="CF9" si="23">CE9+CE10-CE11</f>
        <v>-0.75903309078421444</v>
      </c>
      <c r="CG9" s="1">
        <f t="shared" ref="CG9" si="24">CF9+CF10-CF11</f>
        <v>-0.75903309078421444</v>
      </c>
      <c r="CH9" s="1">
        <f t="shared" ref="CH9" si="25">CG9+CG10-CG11</f>
        <v>-0.75903309078421444</v>
      </c>
      <c r="CI9" s="1">
        <f t="shared" ref="CI9" si="26">CH9+CH10-CH11</f>
        <v>-0.75903309078421444</v>
      </c>
      <c r="CJ9" s="1">
        <f t="shared" ref="CJ9" si="27">CI9+CI10-CI11</f>
        <v>-0.75903309078421444</v>
      </c>
      <c r="CK9" s="1">
        <f t="shared" ref="CK9" si="28">CJ9+CJ10-CJ11</f>
        <v>-0.75903309078421444</v>
      </c>
      <c r="CL9" s="1">
        <f t="shared" ref="CL9" si="29">CK9+CK10-CK11</f>
        <v>-0.75903309078421444</v>
      </c>
      <c r="CM9" s="1">
        <f t="shared" ref="CM9" si="30">CL9+CL10-CL11</f>
        <v>-0.75903309078421444</v>
      </c>
      <c r="CN9" s="1">
        <f t="shared" ref="CN9" si="31">CM9+CM10-CM11</f>
        <v>-0.75903309078421444</v>
      </c>
      <c r="CO9" s="1">
        <f t="shared" ref="CO9" si="32">CN9+CN10-CN11</f>
        <v>-0.75903309078421444</v>
      </c>
      <c r="CP9" s="1">
        <f t="shared" ref="CP9" si="33">CO9+CO10-CO11</f>
        <v>-0.75903309078421444</v>
      </c>
      <c r="CQ9" s="1">
        <f t="shared" ref="CQ9" si="34">CP9+CP10-CP11</f>
        <v>-0.75903309078421444</v>
      </c>
      <c r="CR9" s="1">
        <f t="shared" ref="CR9" si="35">CQ9+CQ10-CQ11</f>
        <v>-0.75903309078421444</v>
      </c>
      <c r="CS9" s="1">
        <f t="shared" ref="CS9" si="36">CR9+CR10-CR11</f>
        <v>-0.75903309078421444</v>
      </c>
      <c r="CT9" s="1">
        <f t="shared" ref="CT9" si="37">CS9+CS10-CS11</f>
        <v>-0.75903309078421444</v>
      </c>
    </row>
    <row r="10" spans="1:98">
      <c r="B10" s="171" t="s">
        <v>138</v>
      </c>
      <c r="C10" s="4"/>
      <c r="D10" s="78">
        <f t="array" ref="D10:CC10">TRANSPOSE(AccelDepCapex)</f>
        <v>68958415.442622721</v>
      </c>
      <c r="E10" s="78">
        <v>60542478.106027067</v>
      </c>
      <c r="F10" s="78">
        <v>37628572.568209119</v>
      </c>
      <c r="G10" s="78">
        <v>32036283.566464297</v>
      </c>
      <c r="H10" s="78">
        <v>33393436.370522827</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K10" s="78">
        <v>0</v>
      </c>
      <c r="AL10" s="78">
        <v>0</v>
      </c>
      <c r="AM10" s="78">
        <v>0</v>
      </c>
      <c r="AN10" s="78">
        <v>0</v>
      </c>
      <c r="AO10" s="78">
        <v>0</v>
      </c>
      <c r="AP10" s="78">
        <v>0</v>
      </c>
      <c r="AQ10" s="78">
        <v>0</v>
      </c>
      <c r="AR10" s="78">
        <v>0</v>
      </c>
      <c r="AS10" s="78">
        <v>0</v>
      </c>
      <c r="AT10" s="78">
        <v>0</v>
      </c>
      <c r="AU10" s="78">
        <v>0</v>
      </c>
      <c r="AV10" s="78">
        <v>0</v>
      </c>
      <c r="AW10" s="78">
        <v>0</v>
      </c>
      <c r="AX10" s="78">
        <v>0</v>
      </c>
      <c r="AY10" s="78">
        <v>0</v>
      </c>
      <c r="AZ10" s="78">
        <v>0</v>
      </c>
      <c r="BA10" s="78">
        <v>0</v>
      </c>
      <c r="BB10" s="78">
        <v>0</v>
      </c>
      <c r="BC10" s="78">
        <v>0</v>
      </c>
      <c r="BD10" s="78">
        <v>0</v>
      </c>
      <c r="BE10" s="78">
        <v>0</v>
      </c>
      <c r="BF10" s="78">
        <v>0</v>
      </c>
      <c r="BG10" s="78">
        <v>0</v>
      </c>
      <c r="BH10" s="78">
        <v>0</v>
      </c>
      <c r="BI10" s="78">
        <v>0</v>
      </c>
      <c r="BJ10" s="78">
        <v>0</v>
      </c>
      <c r="BK10" s="78">
        <v>0</v>
      </c>
      <c r="BL10" s="78">
        <v>0</v>
      </c>
      <c r="BM10" s="78">
        <v>0</v>
      </c>
      <c r="BN10" s="78">
        <v>0</v>
      </c>
      <c r="BO10" s="78">
        <v>0</v>
      </c>
      <c r="BP10" s="78">
        <v>0</v>
      </c>
      <c r="BQ10" s="78">
        <v>0</v>
      </c>
      <c r="BR10" s="78">
        <v>0</v>
      </c>
      <c r="BS10" s="78">
        <v>0</v>
      </c>
      <c r="BT10" s="78">
        <v>0</v>
      </c>
      <c r="BU10" s="78">
        <v>0</v>
      </c>
      <c r="BV10" s="78">
        <v>0</v>
      </c>
      <c r="BW10" s="78">
        <v>0</v>
      </c>
      <c r="BX10" s="78">
        <v>0</v>
      </c>
      <c r="BY10" s="78">
        <v>0</v>
      </c>
      <c r="BZ10" s="78">
        <v>0</v>
      </c>
      <c r="CA10" s="78">
        <v>0</v>
      </c>
      <c r="CB10" s="78">
        <v>0</v>
      </c>
      <c r="CC10" s="78">
        <v>0</v>
      </c>
      <c r="CD10" s="78"/>
      <c r="CE10" s="78"/>
      <c r="CF10" s="78"/>
      <c r="CG10" s="78"/>
      <c r="CH10" s="78"/>
      <c r="CI10" s="78"/>
      <c r="CJ10" s="78"/>
      <c r="CK10" s="78"/>
      <c r="CL10" s="78"/>
      <c r="CM10" s="78"/>
      <c r="CN10" s="78"/>
      <c r="CO10" s="78"/>
      <c r="CP10" s="78"/>
      <c r="CQ10" s="78"/>
      <c r="CR10" s="78"/>
      <c r="CS10" s="78"/>
      <c r="CT10" s="78"/>
    </row>
    <row r="11" spans="1:98">
      <c r="B11" s="171" t="s">
        <v>28</v>
      </c>
      <c r="C11" s="4"/>
      <c r="D11" s="78">
        <f>'Mains Services Depreciation'!T190</f>
        <v>38804490.368928246</v>
      </c>
      <c r="E11" s="78">
        <f>'Mains Services Depreciation'!U190</f>
        <v>39953796.803435355</v>
      </c>
      <c r="F11" s="78">
        <f>'Mains Services Depreciation'!V190</f>
        <v>40962837.086895868</v>
      </c>
      <c r="G11" s="78">
        <f>'Mains Services Depreciation'!W190</f>
        <v>41589977.717069842</v>
      </c>
      <c r="H11" s="78">
        <f>'Mains Services Depreciation'!X190</f>
        <v>42123913.192842737</v>
      </c>
      <c r="I11" s="78">
        <f>'Mains Services Depreciation'!Y190</f>
        <v>42680467.895358719</v>
      </c>
      <c r="J11" s="78">
        <f>'Mains Services Depreciation'!Z190</f>
        <v>42680463.627311945</v>
      </c>
      <c r="K11" s="78">
        <f>'Mains Services Depreciation'!AA190</f>
        <v>42680459.359265581</v>
      </c>
      <c r="L11" s="78">
        <f>'Mains Services Depreciation'!AB190</f>
        <v>42680455.091219634</v>
      </c>
      <c r="M11" s="78">
        <f>'Mains Services Depreciation'!AC190</f>
        <v>42680450.823174141</v>
      </c>
      <c r="N11" s="78">
        <f>'Mains Services Depreciation'!AD190</f>
        <v>42680446.555129044</v>
      </c>
      <c r="O11" s="78">
        <f>'Mains Services Depreciation'!AE190</f>
        <v>42680442.287084393</v>
      </c>
      <c r="P11" s="78">
        <f>'Mains Services Depreciation'!AF190</f>
        <v>42680438.019040167</v>
      </c>
      <c r="Q11" s="78">
        <f>'Mains Services Depreciation'!AG190</f>
        <v>42680433.750996366</v>
      </c>
      <c r="R11" s="78">
        <f>'Mains Services Depreciation'!AH190</f>
        <v>42680429.482952997</v>
      </c>
      <c r="S11" s="78">
        <f>'Mains Services Depreciation'!AI190</f>
        <v>42680425.214910045</v>
      </c>
      <c r="T11" s="78">
        <f>'Mains Services Depreciation'!AJ190</f>
        <v>42680420.946867526</v>
      </c>
      <c r="U11" s="78">
        <f>'Mains Services Depreciation'!AK190</f>
        <v>42680416.678825438</v>
      </c>
      <c r="V11" s="78">
        <f>'Mains Services Depreciation'!AL190</f>
        <v>42680412.410783775</v>
      </c>
      <c r="W11" s="78">
        <f>'Mains Services Depreciation'!AM190</f>
        <v>42680408.14274253</v>
      </c>
      <c r="X11" s="78">
        <f>'Mains Services Depreciation'!AN190</f>
        <v>42680403.874701716</v>
      </c>
      <c r="Y11" s="78">
        <f>'Mains Services Depreciation'!AO190</f>
        <v>42680399.60666132</v>
      </c>
      <c r="Z11" s="78">
        <f>'Mains Services Depreciation'!AP190</f>
        <v>42680395.338621385</v>
      </c>
      <c r="AA11" s="78">
        <f>'Mains Services Depreciation'!AQ190</f>
        <v>42680391.070581838</v>
      </c>
      <c r="AB11" s="78">
        <f>'Mains Services Depreciation'!AR190</f>
        <v>42680386.802542739</v>
      </c>
      <c r="AC11" s="78">
        <f>'Mains Services Depreciation'!AS190</f>
        <v>42680382.534504063</v>
      </c>
      <c r="AD11" s="78">
        <f>'Mains Services Depreciation'!AT190</f>
        <v>42680378.266465805</v>
      </c>
      <c r="AE11" s="78">
        <f>'Mains Services Depreciation'!AU190</f>
        <v>42680373.998427987</v>
      </c>
      <c r="AF11" s="78">
        <f>'Mains Services Depreciation'!AV190</f>
        <v>42680369.730390586</v>
      </c>
      <c r="AG11" s="78">
        <f>'Mains Services Depreciation'!AW190</f>
        <v>42680365.462353617</v>
      </c>
      <c r="AH11" s="78">
        <f>'Mains Services Depreciation'!AX190</f>
        <v>42680361.194317065</v>
      </c>
      <c r="AI11" s="78">
        <f>'Mains Services Depreciation'!AY190</f>
        <v>42680356.926280946</v>
      </c>
      <c r="AJ11" s="78">
        <f>'Mains Services Depreciation'!AZ190</f>
        <v>42680352.658245251</v>
      </c>
      <c r="AK11" s="78">
        <f>'Mains Services Depreciation'!BA190</f>
        <v>42680348.390209988</v>
      </c>
      <c r="AL11" s="78">
        <f>'Mains Services Depreciation'!BB190</f>
        <v>42680344.122175165</v>
      </c>
      <c r="AM11" s="78">
        <f>'Mains Services Depreciation'!BC190</f>
        <v>42680339.854140751</v>
      </c>
      <c r="AN11" s="78">
        <f>'Mains Services Depreciation'!BD190</f>
        <v>42680335.586106755</v>
      </c>
      <c r="AO11" s="78">
        <f>'Mains Services Depreciation'!BE190</f>
        <v>42680331.318073198</v>
      </c>
      <c r="AP11" s="78">
        <f>'Mains Services Depreciation'!BF190</f>
        <v>42680327.050040081</v>
      </c>
      <c r="AQ11" s="78">
        <f>'Mains Services Depreciation'!BG190</f>
        <v>42680322.782007374</v>
      </c>
      <c r="AR11" s="78">
        <f>'Mains Services Depreciation'!BH190</f>
        <v>42680318.513975091</v>
      </c>
      <c r="AS11" s="78">
        <f>'Mains Services Depreciation'!BI190</f>
        <v>42680314.245943248</v>
      </c>
      <c r="AT11" s="78">
        <f>'Mains Services Depreciation'!BJ190</f>
        <v>42680309.977911822</v>
      </c>
      <c r="AU11" s="78">
        <f>'Mains Services Depreciation'!BK190</f>
        <v>3875982.1999106966</v>
      </c>
      <c r="AV11" s="78">
        <f>'Mains Services Depreciation'!BL190</f>
        <v>3875981.8123124768</v>
      </c>
      <c r="AW11" s="78">
        <f>'Mains Services Depreciation'!BM190</f>
        <v>3875981.4247142961</v>
      </c>
      <c r="AX11" s="78">
        <f>'Mains Services Depreciation'!BN190</f>
        <v>3875981.0371161532</v>
      </c>
      <c r="AY11" s="78">
        <f>'Mains Services Depreciation'!BO190</f>
        <v>3875980.6495180503</v>
      </c>
      <c r="AZ11" s="78">
        <f>'Mains Services Depreciation'!BP190</f>
        <v>3875980.2619199855</v>
      </c>
      <c r="BA11" s="78">
        <f>'Mains Services Depreciation'!BQ190</f>
        <v>3875979.874321959</v>
      </c>
      <c r="BB11" s="78">
        <f>'Mains Services Depreciation'!BR190</f>
        <v>3875979.4867239725</v>
      </c>
      <c r="BC11" s="78">
        <f>'Mains Services Depreciation'!BS190</f>
        <v>3875979.0991260237</v>
      </c>
      <c r="BD11" s="78">
        <f>'Mains Services Depreciation'!BT190</f>
        <v>3875978.711528114</v>
      </c>
      <c r="BE11" s="78">
        <f>'Mains Services Depreciation'!BU190</f>
        <v>3875978.3239302426</v>
      </c>
      <c r="BF11" s="78">
        <f>'Mains Services Depreciation'!BV190</f>
        <v>3875977.9363324102</v>
      </c>
      <c r="BG11" s="78">
        <f>'Mains Services Depreciation'!BW190</f>
        <v>3875977.5487346165</v>
      </c>
      <c r="BH11" s="78">
        <f>'Mains Services Depreciation'!BX190</f>
        <v>3875977.1611368624</v>
      </c>
      <c r="BI11" s="78">
        <f>'Mains Services Depreciation'!BY190</f>
        <v>3875976.7735391464</v>
      </c>
      <c r="BJ11" s="78">
        <f>'Mains Services Depreciation'!BZ190</f>
        <v>3875976.3859414691</v>
      </c>
      <c r="BK11" s="78">
        <f>'Mains Services Depreciation'!CA190</f>
        <v>3875975.9983438305</v>
      </c>
      <c r="BL11" s="78">
        <f>'Mains Services Depreciation'!CB190</f>
        <v>3875975.6107462309</v>
      </c>
      <c r="BM11" s="78">
        <f>'Mains Services Depreciation'!CC190</f>
        <v>2726671.8040340692</v>
      </c>
      <c r="BN11" s="78">
        <f>'Mains Services Depreciation'!CD190</f>
        <v>1717633.3067745091</v>
      </c>
      <c r="BO11" s="78">
        <f>'Mains Services Depreciation'!CE190</f>
        <v>1090492.1714107569</v>
      </c>
      <c r="BP11" s="78">
        <f>'Mains Services Depreciation'!CF190</f>
        <v>556555.63121923583</v>
      </c>
      <c r="BQ11" s="78">
        <f>'Mains Services Depreciation'!CG190</f>
        <v>0</v>
      </c>
      <c r="BR11" s="78">
        <f>'Mains Services Depreciation'!CH190</f>
        <v>0</v>
      </c>
      <c r="BS11" s="78">
        <f>'Mains Services Depreciation'!CI190</f>
        <v>0</v>
      </c>
      <c r="BT11" s="78">
        <f>'Mains Services Depreciation'!CJ190</f>
        <v>0</v>
      </c>
      <c r="BU11" s="78">
        <f>'Mains Services Depreciation'!CK190</f>
        <v>0</v>
      </c>
      <c r="BV11" s="78">
        <f>'Mains Services Depreciation'!CL190</f>
        <v>0</v>
      </c>
      <c r="BW11" s="78">
        <f>'Mains Services Depreciation'!CM190</f>
        <v>0</v>
      </c>
      <c r="BX11" s="78">
        <f>'Mains Services Depreciation'!CN190</f>
        <v>0</v>
      </c>
      <c r="BY11" s="78">
        <f>'Mains Services Depreciation'!CO190</f>
        <v>0</v>
      </c>
      <c r="BZ11" s="78">
        <f>'Mains Services Depreciation'!CP190</f>
        <v>0</v>
      </c>
      <c r="CA11" s="78">
        <f>'Mains Services Depreciation'!CQ190</f>
        <v>0</v>
      </c>
      <c r="CB11" s="78">
        <f>'Mains Services Depreciation'!CR190</f>
        <v>0</v>
      </c>
      <c r="CC11" s="78">
        <f>'Mains Services Depreciation'!CS190</f>
        <v>0</v>
      </c>
      <c r="CD11" s="78">
        <f>'Mains Services Depreciation'!CT190</f>
        <v>0</v>
      </c>
      <c r="CE11" s="78">
        <f>'Mains Services Depreciation'!CU190</f>
        <v>0</v>
      </c>
      <c r="CF11" s="78">
        <f>'Mains Services Depreciation'!CV190</f>
        <v>0</v>
      </c>
      <c r="CG11" s="78">
        <f>'Mains Services Depreciation'!CW190</f>
        <v>0</v>
      </c>
      <c r="CH11" s="78">
        <f>'Mains Services Depreciation'!CX190</f>
        <v>0</v>
      </c>
      <c r="CI11" s="78">
        <f>'Mains Services Depreciation'!CY190</f>
        <v>0</v>
      </c>
      <c r="CJ11" s="78">
        <f>'Mains Services Depreciation'!CZ190</f>
        <v>0</v>
      </c>
      <c r="CK11" s="78">
        <f>'Mains Services Depreciation'!DA190</f>
        <v>0</v>
      </c>
      <c r="CL11" s="78">
        <f>'Mains Services Depreciation'!DB190</f>
        <v>0</v>
      </c>
      <c r="CM11" s="78">
        <f>'Mains Services Depreciation'!DC190</f>
        <v>0</v>
      </c>
      <c r="CN11" s="78">
        <f>'Mains Services Depreciation'!DD190</f>
        <v>0</v>
      </c>
      <c r="CO11" s="78">
        <f>'Mains Services Depreciation'!DE190</f>
        <v>0</v>
      </c>
      <c r="CP11" s="78">
        <f>'Mains Services Depreciation'!DF190</f>
        <v>0</v>
      </c>
      <c r="CQ11" s="78">
        <f>'Mains Services Depreciation'!DG190</f>
        <v>0</v>
      </c>
      <c r="CR11" s="78">
        <f>'Mains Services Depreciation'!DH190</f>
        <v>0</v>
      </c>
      <c r="CS11" s="78">
        <f>'Mains Services Depreciation'!DI190</f>
        <v>0</v>
      </c>
      <c r="CT11" s="78">
        <f>'Mains Services Depreciation'!DJ190</f>
        <v>0</v>
      </c>
    </row>
    <row r="12" spans="1:98">
      <c r="B12" s="7" t="s">
        <v>141</v>
      </c>
      <c r="C12" s="4"/>
      <c r="CD12" s="1"/>
      <c r="CE12" s="1"/>
      <c r="CF12" s="1"/>
      <c r="CG12" s="1"/>
      <c r="CH12" s="1"/>
      <c r="CI12" s="1"/>
      <c r="CJ12" s="1"/>
      <c r="CK12" s="1"/>
      <c r="CL12" s="1"/>
      <c r="CM12" s="1"/>
      <c r="CN12" s="1"/>
      <c r="CO12" s="1"/>
      <c r="CP12" s="1"/>
      <c r="CQ12" s="1"/>
      <c r="CR12" s="1"/>
      <c r="CS12" s="1"/>
      <c r="CT12" s="1"/>
    </row>
    <row r="13" spans="1:98">
      <c r="B13" s="171" t="s">
        <v>314</v>
      </c>
      <c r="C13" s="4"/>
      <c r="D13" s="78">
        <f>'Capex-Other Depreciation'!C50</f>
        <v>148765863.15662089</v>
      </c>
      <c r="E13" s="1">
        <f>D13+D14-D15</f>
        <v>171534355.28918105</v>
      </c>
      <c r="F13" s="1">
        <f>E13+E14-E15</f>
        <v>186629755.05055809</v>
      </c>
      <c r="G13" s="1">
        <f t="shared" ref="G13:BR13" si="38">F13+F14-F15</f>
        <v>205317910.2924318</v>
      </c>
      <c r="H13" s="1">
        <f t="shared" si="38"/>
        <v>217657495.68238944</v>
      </c>
      <c r="I13" s="1">
        <f t="shared" si="38"/>
        <v>230205841.74025178</v>
      </c>
      <c r="J13" s="1">
        <f t="shared" si="38"/>
        <v>209663774.33414117</v>
      </c>
      <c r="K13" s="1">
        <f t="shared" si="38"/>
        <v>191559271.77559015</v>
      </c>
      <c r="L13" s="1">
        <f t="shared" si="38"/>
        <v>175150692.6185213</v>
      </c>
      <c r="M13" s="1">
        <f t="shared" si="38"/>
        <v>160380861.12072366</v>
      </c>
      <c r="N13" s="1">
        <f t="shared" si="38"/>
        <v>148844894.64815104</v>
      </c>
      <c r="O13" s="1">
        <f t="shared" si="38"/>
        <v>141196148.50784248</v>
      </c>
      <c r="P13" s="1">
        <f t="shared" si="38"/>
        <v>133395742.49863769</v>
      </c>
      <c r="Q13" s="1">
        <f t="shared" si="38"/>
        <v>125151631.24906299</v>
      </c>
      <c r="R13" s="1">
        <f t="shared" si="38"/>
        <v>116455347.54303789</v>
      </c>
      <c r="S13" s="1">
        <f t="shared" si="38"/>
        <v>107202582.32196394</v>
      </c>
      <c r="T13" s="1">
        <f t="shared" si="38"/>
        <v>99087865.737638488</v>
      </c>
      <c r="U13" s="1">
        <f t="shared" si="38"/>
        <v>92652547.197566047</v>
      </c>
      <c r="V13" s="1">
        <f t="shared" si="38"/>
        <v>87827890.161240086</v>
      </c>
      <c r="W13" s="1">
        <f t="shared" si="38"/>
        <v>85098204.053323984</v>
      </c>
      <c r="X13" s="1">
        <f t="shared" si="38"/>
        <v>83550272.693461955</v>
      </c>
      <c r="Y13" s="1">
        <f t="shared" si="38"/>
        <v>83403872.760276839</v>
      </c>
      <c r="Z13" s="1">
        <f t="shared" si="38"/>
        <v>83054969.227760494</v>
      </c>
      <c r="AA13" s="1">
        <f t="shared" si="38"/>
        <v>82537144.21138142</v>
      </c>
      <c r="AB13" s="1">
        <f t="shared" si="38"/>
        <v>81883425.468976259</v>
      </c>
      <c r="AC13" s="1">
        <f t="shared" si="38"/>
        <v>81126303.111643136</v>
      </c>
      <c r="AD13" s="1">
        <f t="shared" si="38"/>
        <v>80297745.925382212</v>
      </c>
      <c r="AE13" s="1">
        <f t="shared" si="38"/>
        <v>79429217.313499883</v>
      </c>
      <c r="AF13" s="1">
        <f t="shared" si="38"/>
        <v>78551690.869545743</v>
      </c>
      <c r="AG13" s="1">
        <f t="shared" si="38"/>
        <v>77695665.590309739</v>
      </c>
      <c r="AH13" s="1">
        <f t="shared" si="38"/>
        <v>76860603.946673885</v>
      </c>
      <c r="AI13" s="1">
        <f t="shared" si="38"/>
        <v>76045981.847748205</v>
      </c>
      <c r="AJ13" s="1">
        <f t="shared" si="38"/>
        <v>75251288.304914936</v>
      </c>
      <c r="AK13" s="1">
        <f t="shared" si="38"/>
        <v>74476025.104271755</v>
      </c>
      <c r="AL13" s="1">
        <f t="shared" si="38"/>
        <v>73719706.487263918</v>
      </c>
      <c r="AM13" s="1">
        <f t="shared" si="38"/>
        <v>72981858.839300543</v>
      </c>
      <c r="AN13" s="1">
        <f t="shared" si="38"/>
        <v>72262020.386155516</v>
      </c>
      <c r="AO13" s="1">
        <f t="shared" si="38"/>
        <v>71559740.897958398</v>
      </c>
      <c r="AP13" s="1">
        <f t="shared" si="38"/>
        <v>70874581.400585473</v>
      </c>
      <c r="AQ13" s="1">
        <f t="shared" si="38"/>
        <v>70206113.894266129</v>
      </c>
      <c r="AR13" s="1">
        <f t="shared" si="38"/>
        <v>69553921.07922405</v>
      </c>
      <c r="AS13" s="1">
        <f t="shared" si="38"/>
        <v>68908272.162550986</v>
      </c>
      <c r="AT13" s="1">
        <f t="shared" si="38"/>
        <v>68268770.448647052</v>
      </c>
      <c r="AU13" s="1">
        <f t="shared" si="38"/>
        <v>67644353.084928662</v>
      </c>
      <c r="AV13" s="1">
        <f t="shared" si="38"/>
        <v>67034642.962641194</v>
      </c>
      <c r="AW13" s="1">
        <f t="shared" si="38"/>
        <v>66439272.400748864</v>
      </c>
      <c r="AX13" s="1">
        <f t="shared" si="38"/>
        <v>65857882.91024179</v>
      </c>
      <c r="AY13" s="1">
        <f t="shared" si="38"/>
        <v>65290124.964335345</v>
      </c>
      <c r="AZ13" s="1">
        <f t="shared" si="38"/>
        <v>64735657.774414524</v>
      </c>
      <c r="BA13" s="1">
        <f t="shared" si="38"/>
        <v>64194149.071579665</v>
      </c>
      <c r="BB13" s="1">
        <f t="shared" si="38"/>
        <v>63665274.893653646</v>
      </c>
      <c r="BC13" s="1">
        <f t="shared" si="38"/>
        <v>63148719.377513714</v>
      </c>
      <c r="BD13" s="1">
        <f t="shared" si="38"/>
        <v>62651671.773066238</v>
      </c>
      <c r="BE13" s="1">
        <f t="shared" si="38"/>
        <v>62177494.673796445</v>
      </c>
      <c r="BF13" s="1">
        <f t="shared" si="38"/>
        <v>61723402.705642924</v>
      </c>
      <c r="BG13" s="1">
        <f t="shared" si="38"/>
        <v>61289245.911735483</v>
      </c>
      <c r="BH13" s="1">
        <f t="shared" si="38"/>
        <v>60865943.037675731</v>
      </c>
      <c r="BI13" s="1">
        <f t="shared" si="38"/>
        <v>60453222.735467471</v>
      </c>
      <c r="BJ13" s="1">
        <f t="shared" si="38"/>
        <v>60050820.440814421</v>
      </c>
      <c r="BK13" s="1">
        <f t="shared" si="38"/>
        <v>59658478.203527689</v>
      </c>
      <c r="BL13" s="1">
        <f t="shared" si="38"/>
        <v>59275944.522173129</v>
      </c>
      <c r="BM13" s="1">
        <f t="shared" si="38"/>
        <v>58902974.182852432</v>
      </c>
      <c r="BN13" s="1">
        <f t="shared" si="38"/>
        <v>58539328.10201475</v>
      </c>
      <c r="BO13" s="1">
        <f t="shared" si="38"/>
        <v>58184773.173198007</v>
      </c>
      <c r="BP13" s="1">
        <f t="shared" si="38"/>
        <v>57839082.117601685</v>
      </c>
      <c r="BQ13" s="1">
        <f t="shared" si="38"/>
        <v>57502033.338395283</v>
      </c>
      <c r="BR13" s="1">
        <f t="shared" si="38"/>
        <v>57173410.778669029</v>
      </c>
      <c r="BS13" s="1">
        <f t="shared" ref="BS13:CT13" si="39">BR13+BR14-BR15</f>
        <v>56853003.782935932</v>
      </c>
      <c r="BT13" s="1">
        <f t="shared" si="39"/>
        <v>56540606.96209617</v>
      </c>
      <c r="BU13" s="1">
        <f t="shared" si="39"/>
        <v>56236020.061777398</v>
      </c>
      <c r="BV13" s="1">
        <f t="shared" si="39"/>
        <v>55939047.83396659</v>
      </c>
      <c r="BW13" s="1">
        <f t="shared" si="39"/>
        <v>55649499.911851063</v>
      </c>
      <c r="BX13" s="1">
        <f t="shared" si="39"/>
        <v>55367190.687788419</v>
      </c>
      <c r="BY13" s="1">
        <f t="shared" si="39"/>
        <v>55091939.19432734</v>
      </c>
      <c r="BZ13" s="1">
        <f t="shared" si="39"/>
        <v>54823568.988202788</v>
      </c>
      <c r="CA13" s="1">
        <f t="shared" si="39"/>
        <v>54561908.037231348</v>
      </c>
      <c r="CB13" s="1">
        <f t="shared" si="39"/>
        <v>54306788.610034198</v>
      </c>
      <c r="CC13" s="1">
        <f t="shared" si="39"/>
        <v>54058047.168516979</v>
      </c>
      <c r="CD13" s="1">
        <f t="shared" si="39"/>
        <v>53815524.263037682</v>
      </c>
      <c r="CE13" s="1">
        <f t="shared" si="39"/>
        <v>53815524.263037682</v>
      </c>
      <c r="CF13" s="1">
        <f t="shared" si="39"/>
        <v>53815524.263037682</v>
      </c>
      <c r="CG13" s="1">
        <f t="shared" si="39"/>
        <v>53815524.263037682</v>
      </c>
      <c r="CH13" s="1">
        <f t="shared" si="39"/>
        <v>53815524.263037682</v>
      </c>
      <c r="CI13" s="1">
        <f t="shared" si="39"/>
        <v>53815524.263037682</v>
      </c>
      <c r="CJ13" s="1">
        <f t="shared" si="39"/>
        <v>53815524.263037682</v>
      </c>
      <c r="CK13" s="1">
        <f t="shared" si="39"/>
        <v>53815524.263037682</v>
      </c>
      <c r="CL13" s="1">
        <f t="shared" si="39"/>
        <v>53815524.263037682</v>
      </c>
      <c r="CM13" s="1">
        <f t="shared" si="39"/>
        <v>53815524.263037682</v>
      </c>
      <c r="CN13" s="1">
        <f t="shared" si="39"/>
        <v>53815524.263037682</v>
      </c>
      <c r="CO13" s="1">
        <f t="shared" si="39"/>
        <v>53815524.263037682</v>
      </c>
      <c r="CP13" s="1">
        <f t="shared" si="39"/>
        <v>53815524.263037682</v>
      </c>
      <c r="CQ13" s="1">
        <f t="shared" si="39"/>
        <v>53815524.263037682</v>
      </c>
      <c r="CR13" s="1">
        <f t="shared" si="39"/>
        <v>53815524.263037682</v>
      </c>
      <c r="CS13" s="1">
        <f t="shared" si="39"/>
        <v>53815524.263037682</v>
      </c>
      <c r="CT13" s="1">
        <f t="shared" si="39"/>
        <v>53815524.263037682</v>
      </c>
    </row>
    <row r="14" spans="1:98">
      <c r="B14" s="171" t="s">
        <v>138</v>
      </c>
      <c r="C14" s="4"/>
      <c r="D14" s="78">
        <f>'Capex-Other Depreciation'!C51</f>
        <v>40470435.005591713</v>
      </c>
      <c r="E14" s="78">
        <f>'Capex-Other Depreciation'!D51</f>
        <v>36188229.555848427</v>
      </c>
      <c r="F14" s="78">
        <f>'Capex-Other Depreciation'!E51</f>
        <v>43406300.634194925</v>
      </c>
      <c r="G14" s="78">
        <f>'Capex-Other Depreciation'!F51</f>
        <v>41057550.383087993</v>
      </c>
      <c r="H14" s="78">
        <f>'Capex-Other Depreciation'!G51</f>
        <v>45026034.268729143</v>
      </c>
      <c r="I14" s="78">
        <f>'Capex-Other Depreciation'!H51</f>
        <v>15780001.842885138</v>
      </c>
      <c r="J14" s="78">
        <f>'Capex-Other Depreciation'!I51</f>
        <v>15849087.5994153</v>
      </c>
      <c r="K14" s="78">
        <f>'Capex-Other Depreciation'!J51</f>
        <v>15918864.213510761</v>
      </c>
      <c r="L14" s="78">
        <f>'Capex-Other Depreciation'!K51</f>
        <v>15989338.59374718</v>
      </c>
      <c r="M14" s="78">
        <f>'Capex-Other Depreciation'!L51</f>
        <v>16060517.717785958</v>
      </c>
      <c r="N14" s="78">
        <f>'Capex-Other Depreciation'!M51</f>
        <v>16132408.633065129</v>
      </c>
      <c r="O14" s="78">
        <f>'Capex-Other Depreciation'!N51</f>
        <v>16205018.45749709</v>
      </c>
      <c r="P14" s="78">
        <f>'Capex-Other Depreciation'!O51</f>
        <v>16278354.38017337</v>
      </c>
      <c r="Q14" s="78">
        <f>'Capex-Other Depreciation'!P51</f>
        <v>16352423.662076412</v>
      </c>
      <c r="R14" s="78">
        <f>'Capex-Other Depreciation'!Q51</f>
        <v>16427233.636798484</v>
      </c>
      <c r="S14" s="78">
        <f>'Capex-Other Depreciation'!R51</f>
        <v>16502791.711267781</v>
      </c>
      <c r="T14" s="78">
        <f>'Capex-Other Depreciation'!S51</f>
        <v>16579105.366481768</v>
      </c>
      <c r="U14" s="78">
        <f>'Capex-Other Depreciation'!T51</f>
        <v>16656182.158247894</v>
      </c>
      <c r="V14" s="78">
        <f>'Capex-Other Depreciation'!U51</f>
        <v>16734029.71793168</v>
      </c>
      <c r="W14" s="78">
        <f>'Capex-Other Depreciation'!V51</f>
        <v>16537464.629730117</v>
      </c>
      <c r="X14" s="78">
        <f>'Capex-Other Depreciation'!W51</f>
        <v>16345813.668733589</v>
      </c>
      <c r="Y14" s="78">
        <f>'Capex-Other Depreciation'!X51</f>
        <v>16158953.981761977</v>
      </c>
      <c r="Z14" s="78">
        <f>'Capex-Other Depreciation'!Y51</f>
        <v>15976765.786964655</v>
      </c>
      <c r="AA14" s="78">
        <f>'Capex-Other Depreciation'!Z51</f>
        <v>15799132.297037264</v>
      </c>
      <c r="AB14" s="78">
        <f>'Capex-Other Depreciation'!AA51</f>
        <v>15625939.644358059</v>
      </c>
      <c r="AC14" s="78">
        <f>'Capex-Other Depreciation'!AB51</f>
        <v>15457076.807995837</v>
      </c>
      <c r="AD14" s="78">
        <f>'Capex-Other Depreciation'!AC51</f>
        <v>15292435.542542668</v>
      </c>
      <c r="AE14" s="78">
        <f>'Capex-Other Depreciation'!AD51</f>
        <v>15131910.308725826</v>
      </c>
      <c r="AF14" s="78">
        <f>'Capex-Other Depreciation'!AE51</f>
        <v>14975398.205754409</v>
      </c>
      <c r="AG14" s="78">
        <f>'Capex-Other Depreciation'!AF51</f>
        <v>14822798.905357275</v>
      </c>
      <c r="AH14" s="78">
        <f>'Capex-Other Depreciation'!AG51</f>
        <v>14674014.587470071</v>
      </c>
      <c r="AI14" s="78">
        <f>'Capex-Other Depreciation'!AH51</f>
        <v>14528949.877530048</v>
      </c>
      <c r="AJ14" s="78">
        <f>'Capex-Other Depreciation'!AI51</f>
        <v>14387511.785338523</v>
      </c>
      <c r="AK14" s="78">
        <f>'Capex-Other Depreciation'!AJ51</f>
        <v>14249609.645451786</v>
      </c>
      <c r="AL14" s="78">
        <f>'Capex-Other Depreciation'!AK51</f>
        <v>14115155.059062218</v>
      </c>
      <c r="AM14" s="78">
        <f>'Capex-Other Depreciation'!AL51</f>
        <v>13984061.837332388</v>
      </c>
      <c r="AN14" s="78">
        <f>'Capex-Other Depreciation'!AM51</f>
        <v>13856245.946145806</v>
      </c>
      <c r="AO14" s="78">
        <f>'Capex-Other Depreciation'!AN51</f>
        <v>13731625.452238888</v>
      </c>
      <c r="AP14" s="78">
        <f>'Capex-Other Depreciation'!AO51</f>
        <v>13610120.470679644</v>
      </c>
      <c r="AQ14" s="78">
        <f>'Capex-Other Depreciation'!AP51</f>
        <v>13491653.113659378</v>
      </c>
      <c r="AR14" s="78">
        <f>'Capex-Other Depreciation'!AQ51</f>
        <v>13376147.440564621</v>
      </c>
      <c r="AS14" s="78">
        <f>'Capex-Other Depreciation'!AR51</f>
        <v>13263529.409297232</v>
      </c>
      <c r="AT14" s="78">
        <f>'Capex-Other Depreciation'!AS51</f>
        <v>13153726.82881153</v>
      </c>
      <c r="AU14" s="78">
        <f>'Capex-Other Depreciation'!AT51</f>
        <v>13046669.312837968</v>
      </c>
      <c r="AV14" s="78">
        <f>'Capex-Other Depreciation'!AU51</f>
        <v>12942288.234763745</v>
      </c>
      <c r="AW14" s="78">
        <f>'Capex-Other Depreciation'!AV51</f>
        <v>12840516.683641378</v>
      </c>
      <c r="AX14" s="78">
        <f>'Capex-Other Depreciation'!AW51</f>
        <v>12741289.421297073</v>
      </c>
      <c r="AY14" s="78">
        <f>'Capex-Other Depreciation'!AX51</f>
        <v>12644542.840511372</v>
      </c>
      <c r="AZ14" s="78">
        <f>'Capex-Other Depreciation'!AY51</f>
        <v>12550214.924245317</v>
      </c>
      <c r="BA14" s="78">
        <f>'Capex-Other Depreciation'!AZ51</f>
        <v>12458245.205885909</v>
      </c>
      <c r="BB14" s="78">
        <f>'Capex-Other Depreciation'!BA51</f>
        <v>12368574.73048549</v>
      </c>
      <c r="BC14" s="78">
        <f>'Capex-Other Depreciation'!BB51</f>
        <v>12281146.016970078</v>
      </c>
      <c r="BD14" s="78">
        <f>'Capex-Other Depreciation'!BC51</f>
        <v>12195903.021292554</v>
      </c>
      <c r="BE14" s="78">
        <f>'Capex-Other Depreciation'!BD51</f>
        <v>12112791.100506967</v>
      </c>
      <c r="BF14" s="78">
        <f>'Capex-Other Depreciation'!BE51</f>
        <v>12031756.97774102</v>
      </c>
      <c r="BG14" s="78">
        <f>'Capex-Other Depreciation'!BF51</f>
        <v>11952748.708044222</v>
      </c>
      <c r="BH14" s="78">
        <f>'Capex-Other Depreciation'!BG51</f>
        <v>11875715.645089841</v>
      </c>
      <c r="BI14" s="78">
        <f>'Capex-Other Depreciation'!BH51</f>
        <v>11800608.408709323</v>
      </c>
      <c r="BJ14" s="78">
        <f>'Capex-Other Depreciation'!BI51</f>
        <v>11727378.853238318</v>
      </c>
      <c r="BK14" s="78">
        <f>'Capex-Other Depreciation'!BJ51</f>
        <v>11655980.036654087</v>
      </c>
      <c r="BL14" s="78">
        <f>'Capex-Other Depreciation'!BK51</f>
        <v>11586366.190484462</v>
      </c>
      <c r="BM14" s="78">
        <f>'Capex-Other Depreciation'!BL51</f>
        <v>11518492.690469077</v>
      </c>
      <c r="BN14" s="78">
        <f>'Capex-Other Depreciation'!BM51</f>
        <v>11452316.027954077</v>
      </c>
      <c r="BO14" s="78">
        <f>'Capex-Other Depreciation'!BN51</f>
        <v>11387793.782001952</v>
      </c>
      <c r="BP14" s="78">
        <f>'Capex-Other Depreciation'!BO51</f>
        <v>11324884.592198631</v>
      </c>
      <c r="BQ14" s="78">
        <f>'Capex-Other Depreciation'!BP51</f>
        <v>11263548.132140391</v>
      </c>
      <c r="BR14" s="78">
        <f>'Capex-Other Depreciation'!BQ51</f>
        <v>11203745.08358361</v>
      </c>
      <c r="BS14" s="78">
        <f>'Capex-Other Depreciation'!BR51</f>
        <v>11145437.111240745</v>
      </c>
      <c r="BT14" s="78">
        <f>'Capex-Other Depreciation'!BS51</f>
        <v>11088586.838206455</v>
      </c>
      <c r="BU14" s="78">
        <f>'Capex-Other Depreciation'!BT51</f>
        <v>11033157.821998021</v>
      </c>
      <c r="BV14" s="78">
        <f>'Capex-Other Depreciation'!BU51</f>
        <v>10979114.531194797</v>
      </c>
      <c r="BW14" s="78">
        <f>'Capex-Other Depreciation'!BV51</f>
        <v>10926422.322661653</v>
      </c>
      <c r="BX14" s="78">
        <f>'Capex-Other Depreciation'!BW51</f>
        <v>10875047.41934184</v>
      </c>
      <c r="BY14" s="78">
        <f>'Capex-Other Depreciation'!BX51</f>
        <v>10824956.888605021</v>
      </c>
      <c r="BZ14" s="78">
        <f>'Capex-Other Depreciation'!BY51</f>
        <v>10776118.621136623</v>
      </c>
      <c r="CA14" s="78">
        <f>'Capex-Other Depreciation'!BZ51</f>
        <v>10728501.310354935</v>
      </c>
      <c r="CB14" s="78">
        <f>'Capex-Other Depreciation'!CA51</f>
        <v>10682074.432342788</v>
      </c>
      <c r="CC14" s="78">
        <f>'Capex-Other Depreciation'!CB51</f>
        <v>10636808.226280946</v>
      </c>
      <c r="CD14" s="78">
        <f>'Capex-Other Depreciation'!CC51</f>
        <v>0</v>
      </c>
      <c r="CE14" s="78">
        <f>'Capex-Other Depreciation'!CD51</f>
        <v>0</v>
      </c>
      <c r="CF14" s="78">
        <f>'Capex-Other Depreciation'!CE51</f>
        <v>0</v>
      </c>
      <c r="CG14" s="78">
        <f>'Capex-Other Depreciation'!CF51</f>
        <v>0</v>
      </c>
      <c r="CH14" s="78">
        <f>'Capex-Other Depreciation'!CG51</f>
        <v>0</v>
      </c>
      <c r="CI14" s="78">
        <f>'Capex-Other Depreciation'!CH51</f>
        <v>0</v>
      </c>
      <c r="CJ14" s="78">
        <f>'Capex-Other Depreciation'!CI51</f>
        <v>0</v>
      </c>
      <c r="CK14" s="78">
        <f>'Capex-Other Depreciation'!CJ51</f>
        <v>0</v>
      </c>
      <c r="CL14" s="78">
        <f>'Capex-Other Depreciation'!CK51</f>
        <v>0</v>
      </c>
      <c r="CM14" s="78">
        <f>'Capex-Other Depreciation'!CL51</f>
        <v>0</v>
      </c>
      <c r="CN14" s="78">
        <f>'Capex-Other Depreciation'!CM51</f>
        <v>0</v>
      </c>
      <c r="CO14" s="78">
        <f>'Capex-Other Depreciation'!CN51</f>
        <v>0</v>
      </c>
      <c r="CP14" s="78">
        <f>'Capex-Other Depreciation'!CO51</f>
        <v>0</v>
      </c>
      <c r="CQ14" s="78">
        <f>'Capex-Other Depreciation'!CP51</f>
        <v>0</v>
      </c>
      <c r="CR14" s="78">
        <f>'Capex-Other Depreciation'!CQ51</f>
        <v>0</v>
      </c>
      <c r="CS14" s="78">
        <f>'Capex-Other Depreciation'!CR51</f>
        <v>0</v>
      </c>
      <c r="CT14" s="78">
        <f>'Capex-Other Depreciation'!CS51</f>
        <v>0</v>
      </c>
    </row>
    <row r="15" spans="1:98">
      <c r="B15" s="171" t="s">
        <v>28</v>
      </c>
      <c r="C15" s="4"/>
      <c r="D15" s="78">
        <f>SUM('Capex-Other Depreciation'!C52:C53)</f>
        <v>17701942.873031564</v>
      </c>
      <c r="E15" s="78">
        <f>SUM('Capex-Other Depreciation'!D52:D53)</f>
        <v>21092829.794471379</v>
      </c>
      <c r="F15" s="78">
        <f>SUM('Capex-Other Depreciation'!E52:E53)</f>
        <v>24718145.392321192</v>
      </c>
      <c r="G15" s="78">
        <f>SUM('Capex-Other Depreciation'!F52:F53)</f>
        <v>28717964.993130364</v>
      </c>
      <c r="H15" s="78">
        <f>SUM('Capex-Other Depreciation'!G52:G53)</f>
        <v>32477688.210866801</v>
      </c>
      <c r="I15" s="78">
        <f>SUM('Capex-Other Depreciation'!H52:H53)</f>
        <v>36322069.248995759</v>
      </c>
      <c r="J15" s="78">
        <f>SUM('Capex-Other Depreciation'!I52:I53)</f>
        <v>33953590.157966323</v>
      </c>
      <c r="K15" s="78">
        <f>SUM('Capex-Other Depreciation'!J52:J53)</f>
        <v>32327443.370579604</v>
      </c>
      <c r="L15" s="78">
        <f>SUM('Capex-Other Depreciation'!K52:K53)</f>
        <v>30759170.091544814</v>
      </c>
      <c r="M15" s="78">
        <f>SUM('Capex-Other Depreciation'!L52:L53)</f>
        <v>27596484.190358587</v>
      </c>
      <c r="N15" s="78">
        <f>SUM('Capex-Other Depreciation'!M52:M53)</f>
        <v>23781154.773373701</v>
      </c>
      <c r="O15" s="78">
        <f>SUM('Capex-Other Depreciation'!N52:N53)</f>
        <v>24005424.46670188</v>
      </c>
      <c r="P15" s="78">
        <f>SUM('Capex-Other Depreciation'!O52:O53)</f>
        <v>24522465.629748084</v>
      </c>
      <c r="Q15" s="78">
        <f>SUM('Capex-Other Depreciation'!P52:P53)</f>
        <v>25048707.368101515</v>
      </c>
      <c r="R15" s="78">
        <f>SUM('Capex-Other Depreciation'!Q52:Q53)</f>
        <v>25679998.857872441</v>
      </c>
      <c r="S15" s="78">
        <f>SUM('Capex-Other Depreciation'!R52:R53)</f>
        <v>24617508.295593232</v>
      </c>
      <c r="T15" s="78">
        <f>SUM('Capex-Other Depreciation'!S52:S53)</f>
        <v>23014423.906554207</v>
      </c>
      <c r="U15" s="78">
        <f>SUM('Capex-Other Depreciation'!T52:T53)</f>
        <v>21480839.194573853</v>
      </c>
      <c r="V15" s="78">
        <f>SUM('Capex-Other Depreciation'!U52:U53)</f>
        <v>19463715.825847775</v>
      </c>
      <c r="W15" s="78">
        <f>SUM('Capex-Other Depreciation'!V52:V53)</f>
        <v>18085395.989592146</v>
      </c>
      <c r="X15" s="78">
        <f>SUM('Capex-Other Depreciation'!W52:W53)</f>
        <v>16492213.601918707</v>
      </c>
      <c r="Y15" s="78">
        <f>SUM('Capex-Other Depreciation'!X52:X53)</f>
        <v>16507857.514278324</v>
      </c>
      <c r="Z15" s="78">
        <f>SUM('Capex-Other Depreciation'!Y52:Y53)</f>
        <v>16494590.803343724</v>
      </c>
      <c r="AA15" s="78">
        <f>SUM('Capex-Other Depreciation'!Z52:Z53)</f>
        <v>16452851.039442418</v>
      </c>
      <c r="AB15" s="78">
        <f>SUM('Capex-Other Depreciation'!AA52:AA53)</f>
        <v>16383062.001691172</v>
      </c>
      <c r="AC15" s="78">
        <f>SUM('Capex-Other Depreciation'!AB52:AB53)</f>
        <v>16285633.994256759</v>
      </c>
      <c r="AD15" s="78">
        <f>SUM('Capex-Other Depreciation'!AC52:AC53)</f>
        <v>16160964.15442499</v>
      </c>
      <c r="AE15" s="78">
        <f>SUM('Capex-Other Depreciation'!AD52:AD53)</f>
        <v>16009436.752679963</v>
      </c>
      <c r="AF15" s="78">
        <f>SUM('Capex-Other Depreciation'!AE52:AE53)</f>
        <v>15831423.484990424</v>
      </c>
      <c r="AG15" s="78">
        <f>SUM('Capex-Other Depreciation'!AF52:AF53)</f>
        <v>15657860.54899312</v>
      </c>
      <c r="AH15" s="78">
        <f>SUM('Capex-Other Depreciation'!AG52:AG53)</f>
        <v>15488636.686395753</v>
      </c>
      <c r="AI15" s="78">
        <f>SUM('Capex-Other Depreciation'!AH52:AH53)</f>
        <v>15323643.42036332</v>
      </c>
      <c r="AJ15" s="78">
        <f>SUM('Capex-Other Depreciation'!AI52:AI53)</f>
        <v>15162774.985981697</v>
      </c>
      <c r="AK15" s="78">
        <f>SUM('Capex-Other Depreciation'!AJ52:AJ53)</f>
        <v>15005928.262459615</v>
      </c>
      <c r="AL15" s="78">
        <f>SUM('Capex-Other Depreciation'!AK52:AK53)</f>
        <v>14853002.707025584</v>
      </c>
      <c r="AM15" s="78">
        <f>SUM('Capex-Other Depreciation'!AL52:AL53)</f>
        <v>14703900.290477403</v>
      </c>
      <c r="AN15" s="78">
        <f>SUM('Capex-Other Depreciation'!AM52:AM53)</f>
        <v>14558525.434342926</v>
      </c>
      <c r="AO15" s="78">
        <f>SUM('Capex-Other Depreciation'!AN52:AN53)</f>
        <v>14416784.949611815</v>
      </c>
      <c r="AP15" s="78">
        <f>SUM('Capex-Other Depreciation'!AO52:AO53)</f>
        <v>14278587.976998979</v>
      </c>
      <c r="AQ15" s="78">
        <f>SUM('Capex-Other Depreciation'!AP52:AP53)</f>
        <v>14143845.928701466</v>
      </c>
      <c r="AR15" s="78">
        <f>SUM('Capex-Other Depreciation'!AQ52:AQ53)</f>
        <v>14021796.357237689</v>
      </c>
      <c r="AS15" s="78">
        <f>SUM('Capex-Other Depreciation'!AR52:AR53)</f>
        <v>13903031.123201163</v>
      </c>
      <c r="AT15" s="78">
        <f>SUM('Capex-Other Depreciation'!AS52:AS53)</f>
        <v>13778144.192529909</v>
      </c>
      <c r="AU15" s="78">
        <f>SUM('Capex-Other Depreciation'!AT52:AT53)</f>
        <v>13656379.435125437</v>
      </c>
      <c r="AV15" s="78">
        <f>SUM('Capex-Other Depreciation'!AU52:AU53)</f>
        <v>13537658.796656074</v>
      </c>
      <c r="AW15" s="78">
        <f>SUM('Capex-Other Depreciation'!AV52:AV53)</f>
        <v>13421906.174148448</v>
      </c>
      <c r="AX15" s="78">
        <f>SUM('Capex-Other Depreciation'!AW52:AW53)</f>
        <v>13309047.367203511</v>
      </c>
      <c r="AY15" s="78">
        <f>SUM('Capex-Other Depreciation'!AX52:AX53)</f>
        <v>13199010.030432198</v>
      </c>
      <c r="AZ15" s="78">
        <f>SUM('Capex-Other Depreciation'!AY52:AY53)</f>
        <v>13091723.627080169</v>
      </c>
      <c r="BA15" s="78">
        <f>SUM('Capex-Other Depreciation'!AZ52:AZ53)</f>
        <v>12987119.38381194</v>
      </c>
      <c r="BB15" s="78">
        <f>SUM('Capex-Other Depreciation'!BA52:BA53)</f>
        <v>12885130.246625416</v>
      </c>
      <c r="BC15" s="78">
        <f>SUM('Capex-Other Depreciation'!BB52:BB53)</f>
        <v>12778193.621417549</v>
      </c>
      <c r="BD15" s="78">
        <f>SUM('Capex-Other Depreciation'!BC52:BC53)</f>
        <v>12670080.120562345</v>
      </c>
      <c r="BE15" s="78">
        <f>SUM('Capex-Other Depreciation'!BD52:BD53)</f>
        <v>12566883.068660481</v>
      </c>
      <c r="BF15" s="78">
        <f>SUM('Capex-Other Depreciation'!BE52:BE53)</f>
        <v>12465913.771648459</v>
      </c>
      <c r="BG15" s="78">
        <f>SUM('Capex-Other Depreciation'!BF52:BF53)</f>
        <v>12376051.582103975</v>
      </c>
      <c r="BH15" s="78">
        <f>SUM('Capex-Other Depreciation'!BG52:BG53)</f>
        <v>12288435.947298102</v>
      </c>
      <c r="BI15" s="78">
        <f>SUM('Capex-Other Depreciation'!BH52:BH53)</f>
        <v>12203010.703362375</v>
      </c>
      <c r="BJ15" s="78">
        <f>SUM('Capex-Other Depreciation'!BI52:BI53)</f>
        <v>12119721.090525044</v>
      </c>
      <c r="BK15" s="78">
        <f>SUM('Capex-Other Depreciation'!BJ52:BJ53)</f>
        <v>12038513.718008645</v>
      </c>
      <c r="BL15" s="78">
        <f>SUM('Capex-Other Depreciation'!BK52:BK53)</f>
        <v>11959336.529805157</v>
      </c>
      <c r="BM15" s="78">
        <f>SUM('Capex-Other Depreciation'!BL52:BL53)</f>
        <v>11882138.771306755</v>
      </c>
      <c r="BN15" s="78">
        <f>SUM('Capex-Other Depreciation'!BM52:BM53)</f>
        <v>11806870.956770813</v>
      </c>
      <c r="BO15" s="78">
        <f>SUM('Capex-Other Depreciation'!BN52:BN53)</f>
        <v>11733484.837598272</v>
      </c>
      <c r="BP15" s="78">
        <f>SUM('Capex-Other Depreciation'!BO52:BO53)</f>
        <v>11661933.371405039</v>
      </c>
      <c r="BQ15" s="78">
        <f>SUM('Capex-Other Depreciation'!BP52:BP53)</f>
        <v>11592170.69186664</v>
      </c>
      <c r="BR15" s="78">
        <f>SUM('Capex-Other Depreciation'!BQ52:BQ53)</f>
        <v>11524152.079316702</v>
      </c>
      <c r="BS15" s="78">
        <f>SUM('Capex-Other Depreciation'!BR52:BR53)</f>
        <v>11457833.932080511</v>
      </c>
      <c r="BT15" s="78">
        <f>SUM('Capex-Other Depreciation'!BS52:BS53)</f>
        <v>11393173.738525225</v>
      </c>
      <c r="BU15" s="78">
        <f>SUM('Capex-Other Depreciation'!BT52:BT53)</f>
        <v>11330130.049808821</v>
      </c>
      <c r="BV15" s="78">
        <f>SUM('Capex-Other Depreciation'!BU52:BU53)</f>
        <v>11268662.453310329</v>
      </c>
      <c r="BW15" s="78">
        <f>SUM('Capex-Other Depreciation'!BV52:BV53)</f>
        <v>11208731.546724297</v>
      </c>
      <c r="BX15" s="78">
        <f>SUM('Capex-Other Depreciation'!BW52:BW53)</f>
        <v>11150298.91280292</v>
      </c>
      <c r="BY15" s="78">
        <f>SUM('Capex-Other Depreciation'!BX52:BX53)</f>
        <v>11093327.094729573</v>
      </c>
      <c r="BZ15" s="78">
        <f>SUM('Capex-Other Depreciation'!BY52:BY53)</f>
        <v>11037779.57210806</v>
      </c>
      <c r="CA15" s="78">
        <f>SUM('Capex-Other Depreciation'!BZ52:BZ53)</f>
        <v>10983620.737552086</v>
      </c>
      <c r="CB15" s="78">
        <f>SUM('Capex-Other Depreciation'!CA52:CA53)</f>
        <v>10930815.873860009</v>
      </c>
      <c r="CC15" s="78">
        <f>SUM('Capex-Other Depreciation'!CB52:CB53)</f>
        <v>10879331.131760236</v>
      </c>
      <c r="CD15" s="78">
        <f>SUM('Capex-Other Depreciation'!CC52:CC53)</f>
        <v>0</v>
      </c>
      <c r="CE15" s="78">
        <f>SUM('Capex-Other Depreciation'!CD52:CD53)</f>
        <v>0</v>
      </c>
      <c r="CF15" s="78">
        <f>SUM('Capex-Other Depreciation'!CE52:CE53)</f>
        <v>0</v>
      </c>
      <c r="CG15" s="78">
        <f>SUM('Capex-Other Depreciation'!CF52:CF53)</f>
        <v>0</v>
      </c>
      <c r="CH15" s="78">
        <f>SUM('Capex-Other Depreciation'!CG52:CG53)</f>
        <v>0</v>
      </c>
      <c r="CI15" s="78">
        <f>SUM('Capex-Other Depreciation'!CH52:CH53)</f>
        <v>0</v>
      </c>
      <c r="CJ15" s="78">
        <f>SUM('Capex-Other Depreciation'!CI52:CI53)</f>
        <v>0</v>
      </c>
      <c r="CK15" s="78">
        <f>SUM('Capex-Other Depreciation'!CJ52:CJ53)</f>
        <v>0</v>
      </c>
      <c r="CL15" s="78">
        <f>SUM('Capex-Other Depreciation'!CK52:CK53)</f>
        <v>0</v>
      </c>
      <c r="CM15" s="78">
        <f>SUM('Capex-Other Depreciation'!CL52:CL53)</f>
        <v>0</v>
      </c>
      <c r="CN15" s="78">
        <f>SUM('Capex-Other Depreciation'!CM52:CM53)</f>
        <v>0</v>
      </c>
      <c r="CO15" s="78">
        <f>SUM('Capex-Other Depreciation'!CN52:CN53)</f>
        <v>0</v>
      </c>
      <c r="CP15" s="78">
        <f>SUM('Capex-Other Depreciation'!CO52:CO53)</f>
        <v>0</v>
      </c>
      <c r="CQ15" s="78">
        <f>SUM('Capex-Other Depreciation'!CP52:CP53)</f>
        <v>0</v>
      </c>
      <c r="CR15" s="78">
        <f>SUM('Capex-Other Depreciation'!CQ52:CQ53)</f>
        <v>0</v>
      </c>
      <c r="CS15" s="78">
        <f>SUM('Capex-Other Depreciation'!CR52:CR53)</f>
        <v>0</v>
      </c>
      <c r="CT15" s="78">
        <f>SUM('Capex-Other Depreciation'!CS52:CS53)</f>
        <v>0</v>
      </c>
    </row>
    <row r="16" spans="1:98">
      <c r="B16" s="2" t="s">
        <v>297</v>
      </c>
      <c r="C16" s="4"/>
      <c r="CD16" s="1"/>
      <c r="CE16" s="1"/>
      <c r="CF16" s="1"/>
      <c r="CG16" s="1"/>
      <c r="CH16" s="1"/>
      <c r="CI16" s="1"/>
      <c r="CJ16" s="1"/>
      <c r="CK16" s="1"/>
      <c r="CL16" s="1"/>
      <c r="CM16" s="1"/>
      <c r="CN16" s="1"/>
      <c r="CO16" s="1"/>
      <c r="CP16" s="1"/>
      <c r="CQ16" s="1"/>
      <c r="CR16" s="1"/>
      <c r="CS16" s="1"/>
      <c r="CT16" s="1"/>
    </row>
    <row r="17" spans="2:98">
      <c r="B17" t="s">
        <v>314</v>
      </c>
      <c r="C17" s="4"/>
      <c r="D17" s="1">
        <f>SUM(D5,D9,D13)</f>
        <v>1817355444.3125892</v>
      </c>
      <c r="E17" s="1">
        <f>D17+D18-D19</f>
        <v>1870277861.5188439</v>
      </c>
      <c r="F17" s="1">
        <f>E17+E18-E19</f>
        <v>1905961942.5828125</v>
      </c>
      <c r="G17" s="1">
        <f t="shared" ref="G17:BR17" si="40">F17+F18-F19</f>
        <v>1921315833.3059995</v>
      </c>
      <c r="H17" s="1">
        <f t="shared" si="40"/>
        <v>1924101724.5453515</v>
      </c>
      <c r="I17" s="1">
        <f t="shared" si="40"/>
        <v>1927919593.7808938</v>
      </c>
      <c r="J17" s="1">
        <f t="shared" si="40"/>
        <v>1886893617.9480016</v>
      </c>
      <c r="K17" s="1">
        <f t="shared" si="40"/>
        <v>1848180889.8133326</v>
      </c>
      <c r="L17" s="1">
        <f t="shared" si="40"/>
        <v>1810054342.2894015</v>
      </c>
      <c r="M17" s="1">
        <f t="shared" si="40"/>
        <v>1774073736.0810392</v>
      </c>
      <c r="N17" s="1">
        <f t="shared" si="40"/>
        <v>1724058522.2020788</v>
      </c>
      <c r="O17" s="1">
        <f t="shared" si="40"/>
        <v>1677767236.1574712</v>
      </c>
      <c r="P17" s="1">
        <f t="shared" si="40"/>
        <v>1631204359.1201093</v>
      </c>
      <c r="Q17" s="1">
        <f t="shared" si="40"/>
        <v>1584078678.3047829</v>
      </c>
      <c r="R17" s="1">
        <f t="shared" si="40"/>
        <v>1536388941.9636803</v>
      </c>
      <c r="S17" s="1">
        <f t="shared" si="40"/>
        <v>1488021447.5794895</v>
      </c>
      <c r="T17" s="1">
        <f t="shared" si="40"/>
        <v>1440670962.167237</v>
      </c>
      <c r="U17" s="1">
        <f t="shared" si="40"/>
        <v>1394874942.0439205</v>
      </c>
      <c r="V17" s="1">
        <f t="shared" si="40"/>
        <v>1350552095.4386797</v>
      </c>
      <c r="W17" s="1">
        <f t="shared" si="40"/>
        <v>1308169212.5533159</v>
      </c>
      <c r="X17" s="1">
        <f t="shared" si="40"/>
        <v>1266806231.7349777</v>
      </c>
      <c r="Y17" s="1">
        <f t="shared" si="40"/>
        <v>1226680312.1546917</v>
      </c>
      <c r="Z17" s="1">
        <f t="shared" si="40"/>
        <v>1186161301.1786022</v>
      </c>
      <c r="AA17" s="1">
        <f t="shared" si="40"/>
        <v>1145277464.9124265</v>
      </c>
      <c r="AB17" s="1">
        <f t="shared" si="40"/>
        <v>1104060681.5013402</v>
      </c>
      <c r="AC17" s="1">
        <f t="shared" si="40"/>
        <v>1062531215.6176934</v>
      </c>
      <c r="AD17" s="1">
        <f t="shared" si="40"/>
        <v>1020709858.6229082</v>
      </c>
      <c r="AE17" s="1">
        <f t="shared" si="40"/>
        <v>978611888.21443236</v>
      </c>
      <c r="AF17" s="1">
        <f t="shared" si="40"/>
        <v>936255248.90656221</v>
      </c>
      <c r="AG17" s="1">
        <f t="shared" si="40"/>
        <v>893660767.04093683</v>
      </c>
      <c r="AH17" s="1">
        <f t="shared" si="40"/>
        <v>850822811.0304296</v>
      </c>
      <c r="AI17" s="1">
        <f t="shared" si="40"/>
        <v>807755176.162202</v>
      </c>
      <c r="AJ17" s="1">
        <f t="shared" si="40"/>
        <v>764467861.88974595</v>
      </c>
      <c r="AK17" s="1">
        <f t="shared" si="40"/>
        <v>720975609.07621133</v>
      </c>
      <c r="AL17" s="1">
        <f t="shared" si="40"/>
        <v>677292655.87916708</v>
      </c>
      <c r="AM17" s="1">
        <f t="shared" si="40"/>
        <v>633432081.31332231</v>
      </c>
      <c r="AN17" s="1">
        <f t="shared" si="40"/>
        <v>589406154.39449275</v>
      </c>
      <c r="AO17" s="1">
        <f t="shared" si="40"/>
        <v>545226116.5949614</v>
      </c>
      <c r="AP17" s="1">
        <f t="shared" si="40"/>
        <v>500902480.0697</v>
      </c>
      <c r="AQ17" s="1">
        <f t="shared" si="40"/>
        <v>456444894.04680538</v>
      </c>
      <c r="AR17" s="1">
        <f t="shared" si="40"/>
        <v>411862385.28091168</v>
      </c>
      <c r="AS17" s="1">
        <f t="shared" si="40"/>
        <v>367153862.18973649</v>
      </c>
      <c r="AT17" s="1">
        <f t="shared" si="40"/>
        <v>322326996.03626555</v>
      </c>
      <c r="AU17" s="1">
        <f t="shared" si="40"/>
        <v>277398248.767946</v>
      </c>
      <c r="AV17" s="1">
        <f t="shared" si="40"/>
        <v>271178545.67012876</v>
      </c>
      <c r="AW17" s="1">
        <f t="shared" si="40"/>
        <v>264869652.50506541</v>
      </c>
      <c r="AX17" s="1">
        <f t="shared" si="40"/>
        <v>258477156.66401479</v>
      </c>
      <c r="AY17" s="1">
        <f t="shared" si="40"/>
        <v>252006288.68014729</v>
      </c>
      <c r="AZ17" s="1">
        <f t="shared" si="40"/>
        <v>245461855.21671918</v>
      </c>
      <c r="BA17" s="1">
        <f t="shared" si="40"/>
        <v>238848343.88628936</v>
      </c>
      <c r="BB17" s="1">
        <f t="shared" si="40"/>
        <v>232169843.49077141</v>
      </c>
      <c r="BC17" s="1">
        <f t="shared" si="40"/>
        <v>225430045.13987225</v>
      </c>
      <c r="BD17" s="1">
        <f t="shared" si="40"/>
        <v>218639941.36744291</v>
      </c>
      <c r="BE17" s="1">
        <f t="shared" si="40"/>
        <v>211806528.01656258</v>
      </c>
      <c r="BF17" s="1">
        <f t="shared" si="40"/>
        <v>204999082.10273695</v>
      </c>
      <c r="BG17" s="1">
        <f t="shared" si="40"/>
        <v>198179709.70744735</v>
      </c>
      <c r="BH17" s="1">
        <f t="shared" si="40"/>
        <v>191339389.5563679</v>
      </c>
      <c r="BI17" s="1">
        <f t="shared" si="40"/>
        <v>184477934.50941896</v>
      </c>
      <c r="BJ17" s="1">
        <f t="shared" si="40"/>
        <v>177595139.26143676</v>
      </c>
      <c r="BK17" s="1">
        <f t="shared" si="40"/>
        <v>170690817.19029585</v>
      </c>
      <c r="BL17" s="1">
        <f t="shared" si="40"/>
        <v>163764812.091021</v>
      </c>
      <c r="BM17" s="1">
        <f t="shared" si="40"/>
        <v>156816973.16427335</v>
      </c>
      <c r="BN17" s="1">
        <f t="shared" si="40"/>
        <v>150996427.87639114</v>
      </c>
      <c r="BO17" s="1">
        <f t="shared" si="40"/>
        <v>146162789.37800637</v>
      </c>
      <c r="BP17" s="1">
        <f t="shared" si="40"/>
        <v>141934000.75884375</v>
      </c>
      <c r="BQ17" s="1">
        <f t="shared" si="40"/>
        <v>138216715.38118738</v>
      </c>
      <c r="BR17" s="1">
        <f t="shared" si="40"/>
        <v>135033403.07044405</v>
      </c>
      <c r="BS17" s="1">
        <f t="shared" ref="BS17:CC17" si="41">BR17+BR18-BR19</f>
        <v>132197300.57379057</v>
      </c>
      <c r="BT17" s="1">
        <f t="shared" si="41"/>
        <v>129712374.60879181</v>
      </c>
      <c r="BU17" s="1">
        <f t="shared" si="41"/>
        <v>127566234.8191082</v>
      </c>
      <c r="BV17" s="1">
        <f t="shared" si="41"/>
        <v>125773239.97138567</v>
      </c>
      <c r="BW17" s="1">
        <f t="shared" si="41"/>
        <v>124051733.52868946</v>
      </c>
      <c r="BX17" s="1">
        <f t="shared" si="41"/>
        <v>122400469.47366445</v>
      </c>
      <c r="BY17" s="1">
        <f t="shared" si="41"/>
        <v>120818866.78414002</v>
      </c>
      <c r="BZ17" s="1">
        <f t="shared" si="41"/>
        <v>119306410.45738897</v>
      </c>
      <c r="CA17" s="1">
        <f t="shared" si="41"/>
        <v>117862659.40060052</v>
      </c>
      <c r="CB17" s="1">
        <f t="shared" si="41"/>
        <v>116487027.04778634</v>
      </c>
      <c r="CC17" s="1">
        <f t="shared" si="41"/>
        <v>115178926.63373935</v>
      </c>
      <c r="CD17" s="1">
        <f t="shared" ref="CD17" si="42">CC17+CC18-CC19</f>
        <v>113937714.35274717</v>
      </c>
      <c r="CE17" s="1">
        <f t="shared" ref="CE17" si="43">CD17+CD18-CD19</f>
        <v>111363697.62692136</v>
      </c>
      <c r="CF17" s="1">
        <f t="shared" ref="CF17" si="44">CE17+CE18-CE19</f>
        <v>108878681.18446453</v>
      </c>
      <c r="CG17" s="1">
        <f t="shared" ref="CG17" si="45">CF17+CF18-CF19</f>
        <v>106481450.74761501</v>
      </c>
      <c r="CH17" s="1">
        <f t="shared" ref="CH17" si="46">CG17+CG18-CG19</f>
        <v>104170728.17552182</v>
      </c>
      <c r="CI17" s="1">
        <f t="shared" ref="CI17" si="47">CH17+CH18-CH19</f>
        <v>101944778.73152237</v>
      </c>
      <c r="CJ17" s="1">
        <f t="shared" ref="CJ17" si="48">CI17+CI18-CI19</f>
        <v>99801750.166513816</v>
      </c>
      <c r="CK17" s="1">
        <f t="shared" ref="CK17" si="49">CJ17+CJ18-CJ19</f>
        <v>97739740.200363949</v>
      </c>
      <c r="CL17" s="1">
        <f t="shared" ref="CL17" si="50">CK17+CK18-CK19</f>
        <v>95756611.090959221</v>
      </c>
      <c r="CM17" s="1">
        <f t="shared" ref="CM17" si="51">CL17+CL18-CL19</f>
        <v>93850003.176741228</v>
      </c>
      <c r="CN17" s="1">
        <f t="shared" ref="CN17" si="52">CM17+CM18-CM19</f>
        <v>92017247.706694618</v>
      </c>
      <c r="CO17" s="1">
        <f t="shared" ref="CO17" si="53">CN17+CN18-CN19</f>
        <v>90255414.299299583</v>
      </c>
      <c r="CP17" s="1">
        <f t="shared" ref="CP17" si="54">CO17+CO18-CO19</f>
        <v>88561362.52242513</v>
      </c>
      <c r="CQ17" s="1">
        <f t="shared" ref="CQ17" si="55">CP17+CP18-CP19</f>
        <v>86931814.702437952</v>
      </c>
      <c r="CR17" s="1">
        <f t="shared" ref="CR17" si="56">CQ17+CQ18-CQ19</f>
        <v>85363677.194111735</v>
      </c>
      <c r="CS17" s="1">
        <f t="shared" ref="CS17" si="57">CR17+CR18-CR19</f>
        <v>83853979.965501532</v>
      </c>
      <c r="CT17" s="1">
        <f t="shared" ref="CT17" si="58">CS17+CS18-CS19</f>
        <v>82399957.468747526</v>
      </c>
    </row>
    <row r="18" spans="2:98">
      <c r="B18" t="s">
        <v>138</v>
      </c>
      <c r="C18" s="4"/>
      <c r="D18" s="1">
        <f t="shared" ref="D18:E19" si="59">SUM(D6,D10,D14)</f>
        <v>109428850.44821444</v>
      </c>
      <c r="E18" s="1">
        <f t="shared" si="59"/>
        <v>96730707.661875486</v>
      </c>
      <c r="F18" s="1">
        <f t="shared" ref="F18:N18" si="60">SUM(F6,F10,F14)</f>
        <v>81034873.202404052</v>
      </c>
      <c r="G18" s="1">
        <f t="shared" si="60"/>
        <v>73093833.949552298</v>
      </c>
      <c r="H18" s="1">
        <f t="shared" si="60"/>
        <v>78419470.639251977</v>
      </c>
      <c r="I18" s="1">
        <f t="shared" si="60"/>
        <v>37976561.311462507</v>
      </c>
      <c r="J18" s="1">
        <f t="shared" si="60"/>
        <v>38291268.308418706</v>
      </c>
      <c r="K18" s="1">
        <f t="shared" si="60"/>
        <v>37625334.208873816</v>
      </c>
      <c r="L18" s="1">
        <f t="shared" si="60"/>
        <v>38564772.477284327</v>
      </c>
      <c r="M18" s="1">
        <f t="shared" si="60"/>
        <v>21743731.868847154</v>
      </c>
      <c r="N18" s="1">
        <f t="shared" si="60"/>
        <v>21747046.25402078</v>
      </c>
      <c r="O18" s="1">
        <f t="shared" ref="O18:BZ18" si="61">SUM(O6,O10,O14)</f>
        <v>21793297.980232783</v>
      </c>
      <c r="P18" s="1">
        <f t="shared" si="61"/>
        <v>21840669.089315705</v>
      </c>
      <c r="Q18" s="1">
        <f t="shared" si="61"/>
        <v>21895556.2790014</v>
      </c>
      <c r="R18" s="1">
        <f t="shared" si="61"/>
        <v>21941471.001256183</v>
      </c>
      <c r="S18" s="1">
        <f t="shared" si="61"/>
        <v>21987889.09894675</v>
      </c>
      <c r="T18" s="1">
        <f t="shared" si="61"/>
        <v>22030684.020595714</v>
      </c>
      <c r="U18" s="1">
        <f t="shared" si="61"/>
        <v>22061128.202884428</v>
      </c>
      <c r="V18" s="1">
        <f t="shared" si="61"/>
        <v>22074046.720070913</v>
      </c>
      <c r="W18" s="1">
        <f t="shared" si="61"/>
        <v>21804624.966168635</v>
      </c>
      <c r="X18" s="1">
        <f t="shared" si="61"/>
        <v>21536285.554113828</v>
      </c>
      <c r="Y18" s="1">
        <f t="shared" si="61"/>
        <v>21245341.667385746</v>
      </c>
      <c r="Z18" s="1">
        <f t="shared" si="61"/>
        <v>20952018.526418932</v>
      </c>
      <c r="AA18" s="1">
        <f t="shared" si="61"/>
        <v>20660248.228558198</v>
      </c>
      <c r="AB18" s="1">
        <f t="shared" si="61"/>
        <v>20358791.049066186</v>
      </c>
      <c r="AC18" s="1">
        <f t="shared" si="61"/>
        <v>20048348.519199856</v>
      </c>
      <c r="AD18" s="1">
        <f t="shared" si="61"/>
        <v>19723582.192825962</v>
      </c>
      <c r="AE18" s="1">
        <f t="shared" si="61"/>
        <v>19387234.067820132</v>
      </c>
      <c r="AF18" s="1">
        <f t="shared" si="61"/>
        <v>19042296.036989611</v>
      </c>
      <c r="AG18" s="1">
        <f t="shared" si="61"/>
        <v>18693036.318594027</v>
      </c>
      <c r="AH18" s="1">
        <f t="shared" si="61"/>
        <v>18358633.28712697</v>
      </c>
      <c r="AI18" s="1">
        <f t="shared" si="61"/>
        <v>18035366.660490971</v>
      </c>
      <c r="AJ18" s="1">
        <f t="shared" si="61"/>
        <v>17727995.696711026</v>
      </c>
      <c r="AK18" s="1">
        <f t="shared" si="61"/>
        <v>17436119.05350031</v>
      </c>
      <c r="AL18" s="1">
        <f t="shared" si="61"/>
        <v>17158676.351365086</v>
      </c>
      <c r="AM18" s="1">
        <f t="shared" si="61"/>
        <v>16894942.668669365</v>
      </c>
      <c r="AN18" s="1">
        <f t="shared" si="61"/>
        <v>16643967.344321407</v>
      </c>
      <c r="AO18" s="1">
        <f t="shared" si="61"/>
        <v>16405085.889129657</v>
      </c>
      <c r="AP18" s="1">
        <f t="shared" si="61"/>
        <v>16177492.824798631</v>
      </c>
      <c r="AQ18" s="1">
        <f t="shared" si="61"/>
        <v>15960613.30470467</v>
      </c>
      <c r="AR18" s="1">
        <f t="shared" si="61"/>
        <v>15753694.476444457</v>
      </c>
      <c r="AS18" s="1">
        <f t="shared" si="61"/>
        <v>15556207.696011705</v>
      </c>
      <c r="AT18" s="1">
        <f t="shared" si="61"/>
        <v>15367646.687239023</v>
      </c>
      <c r="AU18" s="1">
        <f t="shared" si="61"/>
        <v>15187496.98664283</v>
      </c>
      <c r="AV18" s="1">
        <f t="shared" si="61"/>
        <v>15015266.354559261</v>
      </c>
      <c r="AW18" s="1">
        <f t="shared" si="61"/>
        <v>14850460.303796057</v>
      </c>
      <c r="AX18" s="1">
        <f t="shared" si="61"/>
        <v>14692728.026772069</v>
      </c>
      <c r="AY18" s="1">
        <f t="shared" si="61"/>
        <v>14541648.799599947</v>
      </c>
      <c r="AZ18" s="1">
        <f t="shared" si="61"/>
        <v>14396902.574299615</v>
      </c>
      <c r="BA18" s="1">
        <f t="shared" si="61"/>
        <v>14258087.005846158</v>
      </c>
      <c r="BB18" s="1">
        <f t="shared" si="61"/>
        <v>14124796.889013087</v>
      </c>
      <c r="BC18" s="1">
        <f t="shared" si="61"/>
        <v>13996824.823985877</v>
      </c>
      <c r="BD18" s="1">
        <f t="shared" si="61"/>
        <v>13873996.003865397</v>
      </c>
      <c r="BE18" s="1">
        <f t="shared" si="61"/>
        <v>13824734.217796523</v>
      </c>
      <c r="BF18" s="1">
        <f t="shared" si="61"/>
        <v>13740370.437010888</v>
      </c>
      <c r="BG18" s="1">
        <f t="shared" si="61"/>
        <v>13658036.995066572</v>
      </c>
      <c r="BH18" s="1">
        <f t="shared" si="61"/>
        <v>13577707.548243839</v>
      </c>
      <c r="BI18" s="1">
        <f t="shared" si="61"/>
        <v>13499308.247396383</v>
      </c>
      <c r="BJ18" s="1">
        <f t="shared" si="61"/>
        <v>13422803.087780774</v>
      </c>
      <c r="BK18" s="1">
        <f t="shared" si="61"/>
        <v>13348169.370108521</v>
      </c>
      <c r="BL18" s="1">
        <f t="shared" si="61"/>
        <v>13275361.122392178</v>
      </c>
      <c r="BM18" s="1">
        <f t="shared" si="61"/>
        <v>13204303.111578841</v>
      </c>
      <c r="BN18" s="1">
        <f t="shared" si="61"/>
        <v>13135000.429632638</v>
      </c>
      <c r="BO18" s="1">
        <f t="shared" si="61"/>
        <v>13067367.794346463</v>
      </c>
      <c r="BP18" s="1">
        <f t="shared" si="61"/>
        <v>13001375.929673696</v>
      </c>
      <c r="BQ18" s="1">
        <f t="shared" si="61"/>
        <v>12936972.208120355</v>
      </c>
      <c r="BR18" s="1">
        <f t="shared" si="61"/>
        <v>12874111.153116984</v>
      </c>
      <c r="BS18" s="1">
        <f t="shared" si="61"/>
        <v>12812772.626877693</v>
      </c>
      <c r="BT18" s="1">
        <f t="shared" si="61"/>
        <v>12752913.033975424</v>
      </c>
      <c r="BU18" s="1">
        <f t="shared" si="61"/>
        <v>12694495.825757317</v>
      </c>
      <c r="BV18" s="1">
        <f t="shared" si="61"/>
        <v>12637485.365163432</v>
      </c>
      <c r="BW18" s="1">
        <f t="shared" si="61"/>
        <v>12581859.066465478</v>
      </c>
      <c r="BX18" s="1">
        <f t="shared" si="61"/>
        <v>12527540.418395817</v>
      </c>
      <c r="BY18" s="1">
        <f t="shared" si="61"/>
        <v>12474551.267927725</v>
      </c>
      <c r="BZ18" s="1">
        <f t="shared" si="61"/>
        <v>12422816.711308781</v>
      </c>
      <c r="CA18" s="1">
        <f t="shared" ref="CA18:CT18" si="62">SUM(CA6,CA10,CA14)</f>
        <v>12372317.592822298</v>
      </c>
      <c r="CB18" s="1">
        <f t="shared" si="62"/>
        <v>12323023.316143883</v>
      </c>
      <c r="CC18" s="1">
        <f t="shared" si="62"/>
        <v>12274916.210927032</v>
      </c>
      <c r="CD18" s="1">
        <f t="shared" si="62"/>
        <v>0</v>
      </c>
      <c r="CE18" s="1">
        <f t="shared" si="62"/>
        <v>0</v>
      </c>
      <c r="CF18" s="1">
        <f t="shared" si="62"/>
        <v>0</v>
      </c>
      <c r="CG18" s="1">
        <f t="shared" si="62"/>
        <v>0</v>
      </c>
      <c r="CH18" s="1">
        <f t="shared" si="62"/>
        <v>0</v>
      </c>
      <c r="CI18" s="1">
        <f t="shared" si="62"/>
        <v>0</v>
      </c>
      <c r="CJ18" s="1">
        <f t="shared" si="62"/>
        <v>0</v>
      </c>
      <c r="CK18" s="1">
        <f t="shared" si="62"/>
        <v>0</v>
      </c>
      <c r="CL18" s="1">
        <f t="shared" si="62"/>
        <v>0</v>
      </c>
      <c r="CM18" s="1">
        <f t="shared" si="62"/>
        <v>0</v>
      </c>
      <c r="CN18" s="1">
        <f t="shared" si="62"/>
        <v>0</v>
      </c>
      <c r="CO18" s="1">
        <f t="shared" si="62"/>
        <v>0</v>
      </c>
      <c r="CP18" s="1">
        <f t="shared" si="62"/>
        <v>0</v>
      </c>
      <c r="CQ18" s="1">
        <f t="shared" si="62"/>
        <v>0</v>
      </c>
      <c r="CR18" s="1">
        <f t="shared" si="62"/>
        <v>0</v>
      </c>
      <c r="CS18" s="1">
        <f t="shared" si="62"/>
        <v>0</v>
      </c>
      <c r="CT18" s="1">
        <f t="shared" si="62"/>
        <v>0</v>
      </c>
    </row>
    <row r="19" spans="2:98">
      <c r="B19" t="s">
        <v>28</v>
      </c>
      <c r="C19" s="4"/>
      <c r="D19" s="1">
        <f t="shared" si="59"/>
        <v>56506433.24195981</v>
      </c>
      <c r="E19" s="1">
        <f t="shared" si="59"/>
        <v>61046626.597906739</v>
      </c>
      <c r="F19" s="1">
        <f t="shared" ref="F19:N19" si="63">SUM(F7,F11,F15)</f>
        <v>65680982.47921706</v>
      </c>
      <c r="G19" s="1">
        <f t="shared" si="63"/>
        <v>70307942.710200205</v>
      </c>
      <c r="H19" s="1">
        <f t="shared" si="63"/>
        <v>74601601.403709531</v>
      </c>
      <c r="I19" s="1">
        <f t="shared" si="63"/>
        <v>79002537.144354478</v>
      </c>
      <c r="J19" s="1">
        <f t="shared" si="63"/>
        <v>77003996.443087891</v>
      </c>
      <c r="K19" s="1">
        <f t="shared" si="63"/>
        <v>75751881.732804865</v>
      </c>
      <c r="L19" s="1">
        <f t="shared" si="63"/>
        <v>74545378.685646847</v>
      </c>
      <c r="M19" s="1">
        <f t="shared" si="63"/>
        <v>71758945.747807413</v>
      </c>
      <c r="N19" s="1">
        <f t="shared" si="63"/>
        <v>68038332.298628449</v>
      </c>
      <c r="O19" s="1">
        <f t="shared" ref="O19:BZ19" si="64">SUM(O7,O11,O15)</f>
        <v>68356175.017594576</v>
      </c>
      <c r="P19" s="1">
        <f t="shared" si="64"/>
        <v>68966349.904642135</v>
      </c>
      <c r="Q19" s="1">
        <f t="shared" si="64"/>
        <v>69585292.620104134</v>
      </c>
      <c r="R19" s="1">
        <f t="shared" si="64"/>
        <v>70308965.385447115</v>
      </c>
      <c r="S19" s="1">
        <f t="shared" si="64"/>
        <v>69338374.511199251</v>
      </c>
      <c r="T19" s="1">
        <f t="shared" si="64"/>
        <v>67826704.14391236</v>
      </c>
      <c r="U19" s="1">
        <f t="shared" si="64"/>
        <v>66383974.808125153</v>
      </c>
      <c r="V19" s="1">
        <f t="shared" si="64"/>
        <v>64456929.605434686</v>
      </c>
      <c r="W19" s="1">
        <f t="shared" si="64"/>
        <v>63167605.784506798</v>
      </c>
      <c r="X19" s="1">
        <f t="shared" si="64"/>
        <v>61662205.134399846</v>
      </c>
      <c r="Y19" s="1">
        <f t="shared" si="64"/>
        <v>61764352.643475406</v>
      </c>
      <c r="Z19" s="1">
        <f t="shared" si="64"/>
        <v>61835854.792594612</v>
      </c>
      <c r="AA19" s="1">
        <f t="shared" si="64"/>
        <v>61877031.63964466</v>
      </c>
      <c r="AB19" s="1">
        <f t="shared" si="64"/>
        <v>61888256.932712995</v>
      </c>
      <c r="AC19" s="1">
        <f t="shared" si="64"/>
        <v>61869705.513985038</v>
      </c>
      <c r="AD19" s="1">
        <f t="shared" si="64"/>
        <v>61821552.601301745</v>
      </c>
      <c r="AE19" s="1">
        <f t="shared" si="64"/>
        <v>61743873.375690296</v>
      </c>
      <c r="AF19" s="1">
        <f t="shared" si="64"/>
        <v>61636777.902614921</v>
      </c>
      <c r="AG19" s="1">
        <f t="shared" si="64"/>
        <v>61530992.329101235</v>
      </c>
      <c r="AH19" s="1">
        <f t="shared" si="64"/>
        <v>61426268.155354589</v>
      </c>
      <c r="AI19" s="1">
        <f t="shared" si="64"/>
        <v>61322680.932946995</v>
      </c>
      <c r="AJ19" s="1">
        <f t="shared" si="64"/>
        <v>61220248.510245688</v>
      </c>
      <c r="AK19" s="1">
        <f t="shared" si="64"/>
        <v>61119072.250544548</v>
      </c>
      <c r="AL19" s="1">
        <f t="shared" si="64"/>
        <v>61019250.917209834</v>
      </c>
      <c r="AM19" s="1">
        <f t="shared" si="64"/>
        <v>60920869.587498955</v>
      </c>
      <c r="AN19" s="1">
        <f t="shared" si="64"/>
        <v>60824005.14385277</v>
      </c>
      <c r="AO19" s="1">
        <f t="shared" si="64"/>
        <v>60728722.414391026</v>
      </c>
      <c r="AP19" s="1">
        <f t="shared" si="64"/>
        <v>60635078.847693257</v>
      </c>
      <c r="AQ19" s="1">
        <f t="shared" si="64"/>
        <v>60543122.070598356</v>
      </c>
      <c r="AR19" s="1">
        <f t="shared" si="64"/>
        <v>60462217.567619711</v>
      </c>
      <c r="AS19" s="1">
        <f t="shared" si="64"/>
        <v>60383073.84948267</v>
      </c>
      <c r="AT19" s="1">
        <f t="shared" si="64"/>
        <v>60296393.955558568</v>
      </c>
      <c r="AU19" s="1">
        <f t="shared" si="64"/>
        <v>21407200.084460095</v>
      </c>
      <c r="AV19" s="1">
        <f t="shared" si="64"/>
        <v>21324159.519622594</v>
      </c>
      <c r="AW19" s="1">
        <f t="shared" si="64"/>
        <v>21242956.144846715</v>
      </c>
      <c r="AX19" s="1">
        <f t="shared" si="64"/>
        <v>21163596.010639545</v>
      </c>
      <c r="AY19" s="1">
        <f t="shared" si="64"/>
        <v>21086082.263028048</v>
      </c>
      <c r="AZ19" s="1">
        <f t="shared" si="64"/>
        <v>21010413.904729426</v>
      </c>
      <c r="BA19" s="1">
        <f t="shared" si="64"/>
        <v>20936587.401364077</v>
      </c>
      <c r="BB19" s="1">
        <f t="shared" si="64"/>
        <v>20864595.239912238</v>
      </c>
      <c r="BC19" s="1">
        <f t="shared" si="64"/>
        <v>20786928.596415214</v>
      </c>
      <c r="BD19" s="1">
        <f t="shared" si="64"/>
        <v>20707409.354745701</v>
      </c>
      <c r="BE19" s="1">
        <f t="shared" si="64"/>
        <v>20632180.131622177</v>
      </c>
      <c r="BF19" s="1">
        <f t="shared" si="64"/>
        <v>20559742.832300484</v>
      </c>
      <c r="BG19" s="1">
        <f t="shared" si="64"/>
        <v>20498357.146146037</v>
      </c>
      <c r="BH19" s="1">
        <f t="shared" si="64"/>
        <v>20439162.595192783</v>
      </c>
      <c r="BI19" s="1">
        <f t="shared" si="64"/>
        <v>20382103.495378572</v>
      </c>
      <c r="BJ19" s="1">
        <f t="shared" si="64"/>
        <v>20327125.158921681</v>
      </c>
      <c r="BK19" s="1">
        <f t="shared" si="64"/>
        <v>20274174.469383352</v>
      </c>
      <c r="BL19" s="1">
        <f t="shared" si="64"/>
        <v>20223200.049139835</v>
      </c>
      <c r="BM19" s="1">
        <f t="shared" si="64"/>
        <v>19024848.399461068</v>
      </c>
      <c r="BN19" s="1">
        <f t="shared" si="64"/>
        <v>17968638.928017396</v>
      </c>
      <c r="BO19" s="1">
        <f t="shared" si="64"/>
        <v>17296156.413509078</v>
      </c>
      <c r="BP19" s="1">
        <f t="shared" si="64"/>
        <v>16718661.307330066</v>
      </c>
      <c r="BQ19" s="1">
        <f t="shared" si="64"/>
        <v>16120284.518863682</v>
      </c>
      <c r="BR19" s="1">
        <f t="shared" si="64"/>
        <v>15710213.649770454</v>
      </c>
      <c r="BS19" s="1">
        <f t="shared" si="64"/>
        <v>15297698.59187643</v>
      </c>
      <c r="BT19" s="1">
        <f t="shared" si="64"/>
        <v>14899052.823659044</v>
      </c>
      <c r="BU19" s="1">
        <f t="shared" si="64"/>
        <v>14487490.673479835</v>
      </c>
      <c r="BV19" s="1">
        <f t="shared" si="64"/>
        <v>14358991.807859644</v>
      </c>
      <c r="BW19" s="1">
        <f t="shared" si="64"/>
        <v>14233123.121490497</v>
      </c>
      <c r="BX19" s="1">
        <f t="shared" si="64"/>
        <v>14109143.107920254</v>
      </c>
      <c r="BY19" s="1">
        <f t="shared" si="64"/>
        <v>13987007.594678767</v>
      </c>
      <c r="BZ19" s="1">
        <f t="shared" si="64"/>
        <v>13866567.768097216</v>
      </c>
      <c r="CA19" s="1">
        <f t="shared" ref="CA19:CT19" si="65">SUM(CA7,CA11,CA15)</f>
        <v>13747949.945636483</v>
      </c>
      <c r="CB19" s="1">
        <f t="shared" si="65"/>
        <v>13631123.730190879</v>
      </c>
      <c r="CC19" s="1">
        <f t="shared" si="65"/>
        <v>13516128.491919225</v>
      </c>
      <c r="CD19" s="1">
        <f t="shared" si="65"/>
        <v>2574016.7258258155</v>
      </c>
      <c r="CE19" s="1">
        <f t="shared" si="65"/>
        <v>2485016.4424568284</v>
      </c>
      <c r="CF19" s="1">
        <f t="shared" si="65"/>
        <v>2397230.4368495196</v>
      </c>
      <c r="CG19" s="1">
        <f t="shared" si="65"/>
        <v>2310722.5720931822</v>
      </c>
      <c r="CH19" s="1">
        <f t="shared" si="65"/>
        <v>2225949.4439994525</v>
      </c>
      <c r="CI19" s="1">
        <f t="shared" si="65"/>
        <v>2143028.5650085486</v>
      </c>
      <c r="CJ19" s="1">
        <f t="shared" si="65"/>
        <v>2062009.9661498666</v>
      </c>
      <c r="CK19" s="1">
        <f t="shared" si="65"/>
        <v>1983129.1094047313</v>
      </c>
      <c r="CL19" s="1">
        <f t="shared" si="65"/>
        <v>1906607.9142179976</v>
      </c>
      <c r="CM19" s="1">
        <f t="shared" si="65"/>
        <v>1832755.4700466092</v>
      </c>
      <c r="CN19" s="1">
        <f t="shared" si="65"/>
        <v>1761833.4073950376</v>
      </c>
      <c r="CO19" s="1">
        <f t="shared" si="65"/>
        <v>1694051.7768744507</v>
      </c>
      <c r="CP19" s="1">
        <f t="shared" si="65"/>
        <v>1629547.8199871716</v>
      </c>
      <c r="CQ19" s="1">
        <f t="shared" si="65"/>
        <v>1568137.5083262229</v>
      </c>
      <c r="CR19" s="1">
        <f t="shared" si="65"/>
        <v>1509697.2286102076</v>
      </c>
      <c r="CS19" s="1">
        <f t="shared" si="65"/>
        <v>1454022.4967539993</v>
      </c>
      <c r="CT19" s="1">
        <f t="shared" si="65"/>
        <v>1400914.0066198574</v>
      </c>
    </row>
    <row r="20" spans="2:98">
      <c r="B20" s="2" t="s">
        <v>316</v>
      </c>
      <c r="C20" s="4"/>
      <c r="CD20" s="1"/>
      <c r="CE20" s="1"/>
      <c r="CF20" s="1"/>
      <c r="CG20" s="1"/>
      <c r="CH20" s="1"/>
      <c r="CI20" s="1"/>
      <c r="CJ20" s="1"/>
      <c r="CK20" s="1"/>
      <c r="CL20" s="1"/>
      <c r="CM20" s="1"/>
      <c r="CN20" s="1"/>
      <c r="CO20" s="1"/>
      <c r="CP20" s="1"/>
      <c r="CQ20" s="1"/>
      <c r="CR20" s="1"/>
      <c r="CS20" s="1"/>
      <c r="CT20" s="1"/>
    </row>
    <row r="21" spans="2:98">
      <c r="B21" t="s">
        <v>314</v>
      </c>
      <c r="C21" s="4"/>
      <c r="D21" s="78">
        <f>SUM('Mains Services Depreciation'!$S$8:$S$18)+D13</f>
        <v>1817355444.3125892</v>
      </c>
      <c r="E21" s="1">
        <f>D21+D22-D23</f>
        <v>1870346981.5584803</v>
      </c>
      <c r="F21" s="1">
        <f t="shared" ref="F21:BQ21" si="66">E21+E22-E23</f>
        <v>1906100182.1725488</v>
      </c>
      <c r="G21" s="1">
        <f t="shared" si="66"/>
        <v>1921523191.4275289</v>
      </c>
      <c r="H21" s="1">
        <f t="shared" si="66"/>
        <v>1924378198.9527111</v>
      </c>
      <c r="I21" s="1">
        <f t="shared" si="66"/>
        <v>1928265181.8904154</v>
      </c>
      <c r="J21" s="1">
        <f t="shared" si="66"/>
        <v>1887308317.1893592</v>
      </c>
      <c r="K21" s="1">
        <f t="shared" si="66"/>
        <v>1848664695.9184792</v>
      </c>
      <c r="L21" s="1">
        <f t="shared" si="66"/>
        <v>1810607250.9902909</v>
      </c>
      <c r="M21" s="1">
        <f t="shared" si="66"/>
        <v>1774695743.1096253</v>
      </c>
      <c r="N21" s="1">
        <f t="shared" si="66"/>
        <v>1724749623.2903163</v>
      </c>
      <c r="O21" s="1">
        <f t="shared" si="66"/>
        <v>1678527427.0373149</v>
      </c>
      <c r="P21" s="1">
        <f t="shared" si="66"/>
        <v>1632033635.5235147</v>
      </c>
      <c r="Q21" s="1">
        <f t="shared" si="66"/>
        <v>1584977035.9637055</v>
      </c>
      <c r="R21" s="1">
        <f t="shared" si="66"/>
        <v>1537356376.6100764</v>
      </c>
      <c r="S21" s="1">
        <f t="shared" si="66"/>
        <v>1489057954.9453158</v>
      </c>
      <c r="T21" s="1">
        <f t="shared" si="66"/>
        <v>1441776537.9844506</v>
      </c>
      <c r="U21" s="1">
        <f t="shared" si="66"/>
        <v>1396049582.0444789</v>
      </c>
      <c r="V21" s="1">
        <f t="shared" si="66"/>
        <v>1351795795.3545408</v>
      </c>
      <c r="W21" s="1">
        <f t="shared" si="66"/>
        <v>1309481968.1164379</v>
      </c>
      <c r="X21" s="1">
        <f t="shared" si="66"/>
        <v>1268188038.6773195</v>
      </c>
      <c r="Y21" s="1">
        <f t="shared" si="66"/>
        <v>1228131166.2082124</v>
      </c>
      <c r="Z21" s="1">
        <f t="shared" si="66"/>
        <v>1187681198.0752614</v>
      </c>
      <c r="AA21" s="1">
        <f t="shared" si="66"/>
        <v>1146866400.3841844</v>
      </c>
      <c r="AB21" s="1">
        <f t="shared" si="66"/>
        <v>1105718651.2801571</v>
      </c>
      <c r="AC21" s="1">
        <f t="shared" si="66"/>
        <v>1064258215.4355302</v>
      </c>
      <c r="AD21" s="1">
        <f t="shared" si="66"/>
        <v>1022505884.2117263</v>
      </c>
      <c r="AE21" s="1">
        <f t="shared" si="66"/>
        <v>980476935.30619347</v>
      </c>
      <c r="AF21" s="1">
        <f t="shared" si="66"/>
        <v>938189313.23322856</v>
      </c>
      <c r="AG21" s="1">
        <f t="shared" si="66"/>
        <v>895663844.33447099</v>
      </c>
      <c r="AH21" s="1">
        <f t="shared" si="66"/>
        <v>852894897.0227946</v>
      </c>
      <c r="AI21" s="1">
        <f t="shared" si="66"/>
        <v>809896266.58536136</v>
      </c>
      <c r="AJ21" s="1">
        <f t="shared" si="66"/>
        <v>766677952.47566354</v>
      </c>
      <c r="AK21" s="1">
        <f t="shared" si="66"/>
        <v>723254695.55685139</v>
      </c>
      <c r="AL21" s="1">
        <f t="shared" si="66"/>
        <v>679640733.9864943</v>
      </c>
      <c r="AM21" s="1">
        <f t="shared" si="66"/>
        <v>635849146.77930188</v>
      </c>
      <c r="AN21" s="1">
        <f t="shared" si="66"/>
        <v>591892202.95109022</v>
      </c>
      <c r="AO21" s="1">
        <f t="shared" si="66"/>
        <v>547781143.97414279</v>
      </c>
      <c r="AP21" s="1">
        <f t="shared" si="66"/>
        <v>503526482.0034318</v>
      </c>
      <c r="AQ21" s="1">
        <f t="shared" si="66"/>
        <v>459137866.2670545</v>
      </c>
      <c r="AR21" s="1">
        <f t="shared" si="66"/>
        <v>414624323.51964539</v>
      </c>
      <c r="AS21" s="1">
        <f t="shared" si="66"/>
        <v>369984762.17892247</v>
      </c>
      <c r="AT21" s="1">
        <f t="shared" si="66"/>
        <v>325226853.50787199</v>
      </c>
      <c r="AU21" s="1">
        <f t="shared" si="66"/>
        <v>280367059.45394152</v>
      </c>
      <c r="AV21" s="1">
        <f t="shared" si="66"/>
        <v>235411981.79251218</v>
      </c>
      <c r="AW21" s="1">
        <f t="shared" si="66"/>
        <v>264869797.33841011</v>
      </c>
      <c r="AX21" s="1">
        <f t="shared" si="66"/>
        <v>258477296.48784301</v>
      </c>
      <c r="AY21" s="1">
        <f t="shared" si="66"/>
        <v>252006423.10686091</v>
      </c>
      <c r="AZ21" s="1">
        <f t="shared" si="66"/>
        <v>245461983.85872009</v>
      </c>
      <c r="BA21" s="1">
        <f t="shared" si="66"/>
        <v>238848466.3559795</v>
      </c>
      <c r="BB21" s="1">
        <f t="shared" si="66"/>
        <v>232169959.40055275</v>
      </c>
      <c r="BC21" s="1">
        <f t="shared" si="66"/>
        <v>225430154.1021468</v>
      </c>
      <c r="BD21" s="1">
        <f t="shared" si="66"/>
        <v>218640042.99461272</v>
      </c>
      <c r="BE21" s="1">
        <f t="shared" si="66"/>
        <v>211806621.92102975</v>
      </c>
      <c r="BF21" s="1">
        <f t="shared" si="66"/>
        <v>204999167.89690357</v>
      </c>
      <c r="BG21" s="1">
        <f t="shared" si="66"/>
        <v>198179787.0037156</v>
      </c>
      <c r="BH21" s="1">
        <f t="shared" si="66"/>
        <v>191339457.96713999</v>
      </c>
      <c r="BI21" s="1">
        <f t="shared" si="66"/>
        <v>184477993.64709714</v>
      </c>
      <c r="BJ21" s="1">
        <f t="shared" si="66"/>
        <v>177595188.73842332</v>
      </c>
      <c r="BK21" s="1">
        <f t="shared" si="66"/>
        <v>170690856.6189931</v>
      </c>
      <c r="BL21" s="1">
        <f t="shared" si="66"/>
        <v>163764841.08383134</v>
      </c>
      <c r="BM21" s="1">
        <f t="shared" si="66"/>
        <v>156816991.33359915</v>
      </c>
      <c r="BN21" s="1">
        <f t="shared" si="66"/>
        <v>150996438.33956394</v>
      </c>
      <c r="BO21" s="1">
        <f t="shared" si="66"/>
        <v>146162794.93953374</v>
      </c>
      <c r="BP21" s="1">
        <f t="shared" si="66"/>
        <v>141934003.15949875</v>
      </c>
      <c r="BQ21" s="1">
        <f t="shared" si="66"/>
        <v>138216716.14021957</v>
      </c>
      <c r="BR21" s="1">
        <f t="shared" ref="BR21:CC21" si="67">BQ21+BQ22-BQ23</f>
        <v>135033403.82947624</v>
      </c>
      <c r="BS21" s="1">
        <f t="shared" si="67"/>
        <v>132197301.33282275</v>
      </c>
      <c r="BT21" s="1">
        <f t="shared" si="67"/>
        <v>129712375.367824</v>
      </c>
      <c r="BU21" s="1">
        <f t="shared" si="67"/>
        <v>127566235.57814039</v>
      </c>
      <c r="BV21" s="1">
        <f t="shared" si="67"/>
        <v>125773240.73041786</v>
      </c>
      <c r="BW21" s="1">
        <f t="shared" si="67"/>
        <v>124051734.28772165</v>
      </c>
      <c r="BX21" s="1">
        <f t="shared" si="67"/>
        <v>122400470.23269664</v>
      </c>
      <c r="BY21" s="1">
        <f t="shared" si="67"/>
        <v>120818867.54317221</v>
      </c>
      <c r="BZ21" s="1">
        <f t="shared" si="67"/>
        <v>119306411.21642116</v>
      </c>
      <c r="CA21" s="1">
        <f t="shared" si="67"/>
        <v>117862660.15963271</v>
      </c>
      <c r="CB21" s="1">
        <f t="shared" si="67"/>
        <v>116487027.80681853</v>
      </c>
      <c r="CC21" s="1">
        <f t="shared" si="67"/>
        <v>115178927.39277154</v>
      </c>
      <c r="CD21" s="1">
        <f t="shared" ref="CD21" si="68">CC21+CC22-CC23</f>
        <v>113937715.11177936</v>
      </c>
      <c r="CE21" s="1">
        <f t="shared" ref="CE21" si="69">CD21+CD22-CD23</f>
        <v>111363698.38595355</v>
      </c>
      <c r="CF21" s="1">
        <f t="shared" ref="CF21" si="70">CE21+CE22-CE23</f>
        <v>108878681.94349672</v>
      </c>
      <c r="CG21" s="1">
        <f t="shared" ref="CG21" si="71">CF21+CF22-CF23</f>
        <v>106481451.5066472</v>
      </c>
      <c r="CH21" s="1">
        <f t="shared" ref="CH21" si="72">CG21+CG22-CG23</f>
        <v>104170728.93455401</v>
      </c>
      <c r="CI21" s="1">
        <f t="shared" ref="CI21" si="73">CH21+CH22-CH23</f>
        <v>101944779.49055456</v>
      </c>
      <c r="CJ21" s="1">
        <f t="shared" ref="CJ21" si="74">CI21+CI22-CI23</f>
        <v>99801750.925546005</v>
      </c>
      <c r="CK21" s="1">
        <f t="shared" ref="CK21" si="75">CJ21+CJ22-CJ23</f>
        <v>97739740.959396139</v>
      </c>
      <c r="CL21" s="1">
        <f t="shared" ref="CL21" si="76">CK21+CK22-CK23</f>
        <v>95756611.849991411</v>
      </c>
      <c r="CM21" s="1">
        <f t="shared" ref="CM21" si="77">CL21+CL22-CL23</f>
        <v>93850003.935773417</v>
      </c>
      <c r="CN21" s="1">
        <f t="shared" ref="CN21" si="78">CM21+CM22-CM23</f>
        <v>92017248.465726808</v>
      </c>
      <c r="CO21" s="1">
        <f t="shared" ref="CO21" si="79">CN21+CN22-CN23</f>
        <v>90255415.058331773</v>
      </c>
      <c r="CP21" s="1">
        <f t="shared" ref="CP21" si="80">CO21+CO22-CO23</f>
        <v>88561363.28145732</v>
      </c>
      <c r="CQ21" s="1">
        <f t="shared" ref="CQ21" si="81">CP21+CP22-CP23</f>
        <v>86931815.461470142</v>
      </c>
      <c r="CR21" s="1">
        <f t="shared" ref="CR21" si="82">CQ21+CQ22-CQ23</f>
        <v>85363677.953143924</v>
      </c>
      <c r="CS21" s="1">
        <f t="shared" ref="CS21" si="83">CR21+CR22-CR23</f>
        <v>83853980.724533722</v>
      </c>
      <c r="CT21" s="1">
        <f t="shared" ref="CT21" si="84">CS21+CS22-CS23</f>
        <v>82399958.227779716</v>
      </c>
    </row>
    <row r="22" spans="2:98">
      <c r="B22" t="s">
        <v>138</v>
      </c>
      <c r="C22" s="4"/>
      <c r="D22" s="78">
        <f>'Capex-Other Depreciation'!C12</f>
        <v>109428850.44821444</v>
      </c>
      <c r="E22" s="78">
        <f>'Capex-Other Depreciation'!D12</f>
        <v>96730707.661875486</v>
      </c>
      <c r="F22" s="78">
        <f>'Capex-Other Depreciation'!E12</f>
        <v>81034873.202404052</v>
      </c>
      <c r="G22" s="78">
        <f>'Capex-Other Depreciation'!F12</f>
        <v>73093833.949552298</v>
      </c>
      <c r="H22" s="78">
        <f>'Capex-Other Depreciation'!G12</f>
        <v>78419470.639251977</v>
      </c>
      <c r="I22" s="78">
        <f>'Capex-Other Depreciation'!H12</f>
        <v>37976561.311462507</v>
      </c>
      <c r="J22" s="78">
        <f>'Capex-Other Depreciation'!I12</f>
        <v>38291268.308418706</v>
      </c>
      <c r="K22" s="78">
        <f>'Capex-Other Depreciation'!J12</f>
        <v>37625334.208873816</v>
      </c>
      <c r="L22" s="78">
        <f>'Capex-Other Depreciation'!K12</f>
        <v>38564772.477284327</v>
      </c>
      <c r="M22" s="78">
        <f>'Capex-Other Depreciation'!L12</f>
        <v>21743731.868847154</v>
      </c>
      <c r="N22" s="78">
        <f>'Capex-Other Depreciation'!M12</f>
        <v>21747046.25402078</v>
      </c>
      <c r="O22" s="78">
        <f>'Capex-Other Depreciation'!N12</f>
        <v>21793297.980232783</v>
      </c>
      <c r="P22" s="78">
        <f>'Capex-Other Depreciation'!O12</f>
        <v>21840669.089315705</v>
      </c>
      <c r="Q22" s="78">
        <f>'Capex-Other Depreciation'!P12</f>
        <v>21895556.2790014</v>
      </c>
      <c r="R22" s="78">
        <f>'Capex-Other Depreciation'!Q12</f>
        <v>21941471.001256183</v>
      </c>
      <c r="S22" s="78">
        <f>'Capex-Other Depreciation'!R12</f>
        <v>21987889.09894675</v>
      </c>
      <c r="T22" s="78">
        <f>'Capex-Other Depreciation'!S12</f>
        <v>22030684.020595714</v>
      </c>
      <c r="U22" s="78">
        <f>'Capex-Other Depreciation'!T12</f>
        <v>22061128.202884428</v>
      </c>
      <c r="V22" s="78">
        <f>'Capex-Other Depreciation'!U12</f>
        <v>22074046.720070913</v>
      </c>
      <c r="W22" s="78">
        <f>'Capex-Other Depreciation'!V12</f>
        <v>21804624.966168635</v>
      </c>
      <c r="X22" s="78">
        <f>'Capex-Other Depreciation'!W12</f>
        <v>21536285.554113828</v>
      </c>
      <c r="Y22" s="78">
        <f>'Capex-Other Depreciation'!X12</f>
        <v>21245341.667385746</v>
      </c>
      <c r="Z22" s="78">
        <f>'Capex-Other Depreciation'!Y12</f>
        <v>20952018.526418932</v>
      </c>
      <c r="AA22" s="78">
        <f>'Capex-Other Depreciation'!Z12</f>
        <v>20660248.228558198</v>
      </c>
      <c r="AB22" s="78">
        <f>'Capex-Other Depreciation'!AA12</f>
        <v>20358791.049066186</v>
      </c>
      <c r="AC22" s="78">
        <f>'Capex-Other Depreciation'!AB12</f>
        <v>20048348.519199856</v>
      </c>
      <c r="AD22" s="78">
        <f>'Capex-Other Depreciation'!AC12</f>
        <v>19723582.192825962</v>
      </c>
      <c r="AE22" s="78">
        <f>'Capex-Other Depreciation'!AD12</f>
        <v>19387234.067820132</v>
      </c>
      <c r="AF22" s="78">
        <f>'Capex-Other Depreciation'!AE12</f>
        <v>19042296.036989611</v>
      </c>
      <c r="AG22" s="78">
        <f>'Capex-Other Depreciation'!AF12</f>
        <v>18693036.318594027</v>
      </c>
      <c r="AH22" s="78">
        <f>'Capex-Other Depreciation'!AG12</f>
        <v>18358633.28712697</v>
      </c>
      <c r="AI22" s="78">
        <f>'Capex-Other Depreciation'!AH12</f>
        <v>18035366.660490971</v>
      </c>
      <c r="AJ22" s="78">
        <f>'Capex-Other Depreciation'!AI12</f>
        <v>17727995.696711026</v>
      </c>
      <c r="AK22" s="78">
        <f>'Capex-Other Depreciation'!AJ12</f>
        <v>17436119.05350031</v>
      </c>
      <c r="AL22" s="78">
        <f>'Capex-Other Depreciation'!AK12</f>
        <v>17158676.351365086</v>
      </c>
      <c r="AM22" s="78">
        <f>'Capex-Other Depreciation'!AL12</f>
        <v>16894942.668669365</v>
      </c>
      <c r="AN22" s="78">
        <f>'Capex-Other Depreciation'!AM12</f>
        <v>16643967.344321407</v>
      </c>
      <c r="AO22" s="78">
        <f>'Capex-Other Depreciation'!AN12</f>
        <v>16405085.889129657</v>
      </c>
      <c r="AP22" s="78">
        <f>'Capex-Other Depreciation'!AO12</f>
        <v>16177492.824798631</v>
      </c>
      <c r="AQ22" s="78">
        <f>'Capex-Other Depreciation'!AP12</f>
        <v>15960613.30470467</v>
      </c>
      <c r="AR22" s="78">
        <f>'Capex-Other Depreciation'!AQ12</f>
        <v>15753694.476444457</v>
      </c>
      <c r="AS22" s="78">
        <f>'Capex-Other Depreciation'!AR12</f>
        <v>15556207.696011705</v>
      </c>
      <c r="AT22" s="78">
        <f>'Capex-Other Depreciation'!AS12</f>
        <v>15367646.687239023</v>
      </c>
      <c r="AU22" s="78">
        <f>'Capex-Other Depreciation'!AT12</f>
        <v>15187496.98664283</v>
      </c>
      <c r="AV22" s="78">
        <f>'Capex-Other Depreciation'!AU12</f>
        <v>15015266.354559261</v>
      </c>
      <c r="AW22" s="78">
        <f>'Capex-Other Depreciation'!AV12</f>
        <v>14850460.303796057</v>
      </c>
      <c r="AX22" s="78">
        <f>'Capex-Other Depreciation'!AW12</f>
        <v>14692728.026772069</v>
      </c>
      <c r="AY22" s="78">
        <f>'Capex-Other Depreciation'!AX12</f>
        <v>14541648.799599947</v>
      </c>
      <c r="AZ22" s="78">
        <f>'Capex-Other Depreciation'!AY12</f>
        <v>14396902.574299615</v>
      </c>
      <c r="BA22" s="78">
        <f>'Capex-Other Depreciation'!AZ12</f>
        <v>14258087.005846158</v>
      </c>
      <c r="BB22" s="78">
        <f>'Capex-Other Depreciation'!BA12</f>
        <v>14124796.889013087</v>
      </c>
      <c r="BC22" s="78">
        <f>'Capex-Other Depreciation'!BB12</f>
        <v>13996824.823985877</v>
      </c>
      <c r="BD22" s="78">
        <f>'Capex-Other Depreciation'!BC12</f>
        <v>13873996.003865397</v>
      </c>
      <c r="BE22" s="78">
        <f>'Capex-Other Depreciation'!BD12</f>
        <v>13824734.217796523</v>
      </c>
      <c r="BF22" s="78">
        <f>'Capex-Other Depreciation'!BE12</f>
        <v>13740370.437010888</v>
      </c>
      <c r="BG22" s="78">
        <f>'Capex-Other Depreciation'!BF12</f>
        <v>13658036.995066572</v>
      </c>
      <c r="BH22" s="78">
        <f>'Capex-Other Depreciation'!BG12</f>
        <v>13577707.548243839</v>
      </c>
      <c r="BI22" s="78">
        <f>'Capex-Other Depreciation'!BH12</f>
        <v>13499308.247396383</v>
      </c>
      <c r="BJ22" s="78">
        <f>'Capex-Other Depreciation'!BI12</f>
        <v>13422803.087780774</v>
      </c>
      <c r="BK22" s="78">
        <f>'Capex-Other Depreciation'!BJ12</f>
        <v>13348169.370108521</v>
      </c>
      <c r="BL22" s="78">
        <f>'Capex-Other Depreciation'!BK12</f>
        <v>13275361.122392178</v>
      </c>
      <c r="BM22" s="78">
        <f>'Capex-Other Depreciation'!BL12</f>
        <v>13204303.111578841</v>
      </c>
      <c r="BN22" s="78">
        <f>'Capex-Other Depreciation'!BM12</f>
        <v>13135000.429632638</v>
      </c>
      <c r="BO22" s="78">
        <f>'Capex-Other Depreciation'!BN12</f>
        <v>13067367.794346463</v>
      </c>
      <c r="BP22" s="78">
        <f>'Capex-Other Depreciation'!BO12</f>
        <v>13001375.929673696</v>
      </c>
      <c r="BQ22" s="78">
        <f>'Capex-Other Depreciation'!BP12</f>
        <v>12936972.208120355</v>
      </c>
      <c r="BR22" s="78">
        <f>'Capex-Other Depreciation'!BQ12</f>
        <v>12874111.153116984</v>
      </c>
      <c r="BS22" s="78">
        <f>'Capex-Other Depreciation'!BR12</f>
        <v>12812772.626877693</v>
      </c>
      <c r="BT22" s="78">
        <f>'Capex-Other Depreciation'!BS12</f>
        <v>12752913.033975424</v>
      </c>
      <c r="BU22" s="78">
        <f>'Capex-Other Depreciation'!BT12</f>
        <v>12694495.825757317</v>
      </c>
      <c r="BV22" s="78">
        <f>'Capex-Other Depreciation'!BU12</f>
        <v>12637485.365163432</v>
      </c>
      <c r="BW22" s="78">
        <f>'Capex-Other Depreciation'!BV12</f>
        <v>12581859.066465478</v>
      </c>
      <c r="BX22" s="78">
        <f>'Capex-Other Depreciation'!BW12</f>
        <v>12527540.418395817</v>
      </c>
      <c r="BY22" s="78">
        <f>'Capex-Other Depreciation'!BX12</f>
        <v>12474551.267927725</v>
      </c>
      <c r="BZ22" s="78">
        <f>'Capex-Other Depreciation'!BY12</f>
        <v>12422816.711308781</v>
      </c>
      <c r="CA22" s="78">
        <f>'Capex-Other Depreciation'!BZ12</f>
        <v>12372317.592822298</v>
      </c>
      <c r="CB22" s="78">
        <f>'Capex-Other Depreciation'!CA12</f>
        <v>12323023.316143883</v>
      </c>
      <c r="CC22" s="78">
        <f>'Capex-Other Depreciation'!CB12</f>
        <v>12274916.210927032</v>
      </c>
      <c r="CD22" s="78">
        <f>'Capex-Other Depreciation'!CC12</f>
        <v>0</v>
      </c>
      <c r="CE22" s="78">
        <f>'Capex-Other Depreciation'!CD12</f>
        <v>0</v>
      </c>
      <c r="CF22" s="78">
        <f>'Capex-Other Depreciation'!CE12</f>
        <v>0</v>
      </c>
      <c r="CG22" s="78">
        <f>'Capex-Other Depreciation'!CF12</f>
        <v>0</v>
      </c>
      <c r="CH22" s="78">
        <f>'Capex-Other Depreciation'!CG12</f>
        <v>0</v>
      </c>
      <c r="CI22" s="78">
        <f>'Capex-Other Depreciation'!CH12</f>
        <v>0</v>
      </c>
      <c r="CJ22" s="78">
        <f>'Capex-Other Depreciation'!CI12</f>
        <v>0</v>
      </c>
      <c r="CK22" s="78">
        <f>'Capex-Other Depreciation'!CJ12</f>
        <v>0</v>
      </c>
      <c r="CL22" s="78">
        <f>'Capex-Other Depreciation'!CK12</f>
        <v>0</v>
      </c>
      <c r="CM22" s="78">
        <f>'Capex-Other Depreciation'!CL12</f>
        <v>0</v>
      </c>
      <c r="CN22" s="78">
        <f>'Capex-Other Depreciation'!CM12</f>
        <v>0</v>
      </c>
      <c r="CO22" s="78">
        <f>'Capex-Other Depreciation'!CN12</f>
        <v>0</v>
      </c>
      <c r="CP22" s="78">
        <f>'Capex-Other Depreciation'!CO12</f>
        <v>0</v>
      </c>
      <c r="CQ22" s="78">
        <f>'Capex-Other Depreciation'!CP12</f>
        <v>0</v>
      </c>
      <c r="CR22" s="78">
        <f>'Capex-Other Depreciation'!CQ12</f>
        <v>0</v>
      </c>
      <c r="CS22" s="78">
        <f>'Capex-Other Depreciation'!CR12</f>
        <v>0</v>
      </c>
      <c r="CT22" s="78">
        <f>'Capex-Other Depreciation'!CS12</f>
        <v>0</v>
      </c>
    </row>
    <row r="23" spans="2:98">
      <c r="B23" t="s">
        <v>28</v>
      </c>
      <c r="C23" s="4"/>
      <c r="D23" s="78">
        <f>'Mains Services Depreciation'!T97+D15</f>
        <v>56437313.202323556</v>
      </c>
      <c r="E23" s="78">
        <f>'Mains Services Depreciation'!U97+E15</f>
        <v>60977507.047807083</v>
      </c>
      <c r="F23" s="78">
        <f>'Mains Services Depreciation'!V97+F15</f>
        <v>65611863.947424017</v>
      </c>
      <c r="G23" s="78">
        <f>'Mains Services Depreciation'!W97+G15</f>
        <v>70238826.424370006</v>
      </c>
      <c r="H23" s="78">
        <f>'Mains Services Depreciation'!X97+H15</f>
        <v>74532487.701547518</v>
      </c>
      <c r="I23" s="78">
        <f>'Mains Services Depreciation'!Y97+I15</f>
        <v>78933426.012518525</v>
      </c>
      <c r="J23" s="78">
        <f>'Mains Services Depreciation'!Z97+J15</f>
        <v>76934889.579298705</v>
      </c>
      <c r="K23" s="78">
        <f>'Mains Services Depreciation'!AA97+K15</f>
        <v>75682779.137062043</v>
      </c>
      <c r="L23" s="78">
        <f>'Mains Services Depreciation'!AB97+L15</f>
        <v>74476280.357949972</v>
      </c>
      <c r="M23" s="78">
        <f>'Mains Services Depreciation'!AC97+M15</f>
        <v>71689851.688156039</v>
      </c>
      <c r="N23" s="78">
        <f>'Mains Services Depreciation'!AD97+N15</f>
        <v>67969242.507022172</v>
      </c>
      <c r="O23" s="78">
        <f>'Mains Services Depreciation'!AE97+O15</f>
        <v>68287089.494032949</v>
      </c>
      <c r="P23" s="78">
        <f>'Mains Services Depreciation'!AF97+P15</f>
        <v>68897268.649124742</v>
      </c>
      <c r="Q23" s="78">
        <f>'Mains Services Depreciation'!AG97+Q15</f>
        <v>69516215.632630542</v>
      </c>
      <c r="R23" s="78">
        <f>'Mains Services Depreciation'!AH97+R15</f>
        <v>70239892.666016877</v>
      </c>
      <c r="S23" s="78">
        <f>'Mains Services Depreciation'!AI97+S15</f>
        <v>69269306.05981198</v>
      </c>
      <c r="T23" s="78">
        <f>'Mains Services Depreciation'!AJ97+T15</f>
        <v>67757639.960567594</v>
      </c>
      <c r="U23" s="78">
        <f>'Mains Services Depreciation'!AK97+U15</f>
        <v>66314914.892822474</v>
      </c>
      <c r="V23" s="78">
        <f>'Mains Services Depreciation'!AL97+V15</f>
        <v>64387873.95817367</v>
      </c>
      <c r="W23" s="78">
        <f>'Mains Services Depreciation'!AM97+W15</f>
        <v>63098554.405287027</v>
      </c>
      <c r="X23" s="78">
        <f>'Mains Services Depreciation'!AN97+X15</f>
        <v>61593158.023220897</v>
      </c>
      <c r="Y23" s="78">
        <f>'Mains Services Depreciation'!AO97+Y15</f>
        <v>61695309.800336853</v>
      </c>
      <c r="Z23" s="78">
        <f>'Mains Services Depreciation'!AP97+Z15</f>
        <v>61766816.217495978</v>
      </c>
      <c r="AA23" s="78">
        <f>'Mains Services Depreciation'!AQ97+AA15</f>
        <v>61807997.332585581</v>
      </c>
      <c r="AB23" s="78">
        <f>'Mains Services Depreciation'!AR97+AB15</f>
        <v>61819226.893693015</v>
      </c>
      <c r="AC23" s="78">
        <f>'Mains Services Depreciation'!AS97+AC15</f>
        <v>61800679.743003741</v>
      </c>
      <c r="AD23" s="78">
        <f>'Mains Services Depreciation'!AT97+AD15</f>
        <v>61752531.098358706</v>
      </c>
      <c r="AE23" s="78">
        <f>'Mains Services Depreciation'!AU97+AE15</f>
        <v>61674856.140785068</v>
      </c>
      <c r="AF23" s="78">
        <f>'Mains Services Depreciation'!AV97+AF15</f>
        <v>61567764.935747109</v>
      </c>
      <c r="AG23" s="78">
        <f>'Mains Services Depreciation'!AW97+AG15</f>
        <v>61461983.630270392</v>
      </c>
      <c r="AH23" s="78">
        <f>'Mains Services Depreciation'!AX97+AH15</f>
        <v>61357263.724560305</v>
      </c>
      <c r="AI23" s="78">
        <f>'Mains Services Depreciation'!AY97+AI15</f>
        <v>61253680.770188823</v>
      </c>
      <c r="AJ23" s="78">
        <f>'Mains Services Depreciation'!AZ97+AJ15</f>
        <v>61151252.615523212</v>
      </c>
      <c r="AK23" s="78">
        <f>'Mains Services Depreciation'!BA97+AK15</f>
        <v>61050080.623857342</v>
      </c>
      <c r="AL23" s="78">
        <f>'Mains Services Depreciation'!BB97+AL15</f>
        <v>60950263.558557451</v>
      </c>
      <c r="AM23" s="78">
        <f>'Mains Services Depreciation'!BC97+AM15</f>
        <v>60851886.496880986</v>
      </c>
      <c r="AN23" s="78">
        <f>'Mains Services Depreciation'!BD97+AN15</f>
        <v>60755026.321268797</v>
      </c>
      <c r="AO23" s="78">
        <f>'Mains Services Depreciation'!BE97+AO15</f>
        <v>60659747.859840609</v>
      </c>
      <c r="AP23" s="78">
        <f>'Mains Services Depreciation'!BF97+AP15</f>
        <v>60566108.56117595</v>
      </c>
      <c r="AQ23" s="78">
        <f>'Mains Services Depreciation'!BG97+AQ15</f>
        <v>60474156.052113757</v>
      </c>
      <c r="AR23" s="78">
        <f>'Mains Services Depreciation'!BH97+AR15</f>
        <v>60393255.817167401</v>
      </c>
      <c r="AS23" s="78">
        <f>'Mains Services Depreciation'!BI97+AS15</f>
        <v>60314116.367062204</v>
      </c>
      <c r="AT23" s="78">
        <f>'Mains Services Depreciation'!BJ97+AT15</f>
        <v>60227440.741169527</v>
      </c>
      <c r="AU23" s="78">
        <f>'Mains Services Depreciation'!BK97+AU15</f>
        <v>60142574.648072183</v>
      </c>
      <c r="AV23" s="78">
        <f>'Mains Services Depreciation'!BL97+AV15</f>
        <v>-14442549.191338664</v>
      </c>
      <c r="AW23" s="78">
        <f>'Mains Services Depreciation'!BM97+AW15</f>
        <v>21242961.154363189</v>
      </c>
      <c r="AX23" s="78">
        <f>'Mains Services Depreciation'!BN97+AX15</f>
        <v>21163601.40775416</v>
      </c>
      <c r="AY23" s="78">
        <f>'Mains Services Depreciation'!BO97+AY15</f>
        <v>21086088.047740765</v>
      </c>
      <c r="AZ23" s="78">
        <f>'Mains Services Depreciation'!BP97+AZ15</f>
        <v>21010420.07704021</v>
      </c>
      <c r="BA23" s="78">
        <f>'Mains Services Depreciation'!BQ97+BA15</f>
        <v>20936593.961272888</v>
      </c>
      <c r="BB23" s="78">
        <f>'Mains Services Depreciation'!BR97+BB15</f>
        <v>20864602.187419035</v>
      </c>
      <c r="BC23" s="78">
        <f>'Mains Services Depreciation'!BS97+BC15</f>
        <v>20786935.931519963</v>
      </c>
      <c r="BD23" s="78">
        <f>'Mains Services Depreciation'!BT97+BD15</f>
        <v>20707417.077448353</v>
      </c>
      <c r="BE23" s="78">
        <f>'Mains Services Depreciation'!BU97+BE15</f>
        <v>20632188.241922706</v>
      </c>
      <c r="BF23" s="78">
        <f>'Mains Services Depreciation'!BV97+BF15</f>
        <v>20559751.330198843</v>
      </c>
      <c r="BG23" s="78">
        <f>'Mains Services Depreciation'!BW97+BG15</f>
        <v>20498366.031642191</v>
      </c>
      <c r="BH23" s="78">
        <f>'Mains Services Depreciation'!BX97+BH15</f>
        <v>20439171.868286688</v>
      </c>
      <c r="BI23" s="78">
        <f>'Mains Services Depreciation'!BY97+BI15</f>
        <v>20382113.156070195</v>
      </c>
      <c r="BJ23" s="78">
        <f>'Mains Services Depreciation'!BZ97+BJ15</f>
        <v>20327135.20721098</v>
      </c>
      <c r="BK23" s="78">
        <f>'Mains Services Depreciation'!CA97+BK15</f>
        <v>20274184.90527029</v>
      </c>
      <c r="BL23" s="78">
        <f>'Mains Services Depreciation'!CB97+BL15</f>
        <v>20223210.872624375</v>
      </c>
      <c r="BM23" s="78">
        <f>'Mains Services Depreciation'!CC97+BM15</f>
        <v>19024856.105614055</v>
      </c>
      <c r="BN23" s="78">
        <f>'Mains Services Depreciation'!CD97+BN15</f>
        <v>17968643.829662826</v>
      </c>
      <c r="BO23" s="78">
        <f>'Mains Services Depreciation'!CE97+BO15</f>
        <v>17296159.574381441</v>
      </c>
      <c r="BP23" s="78">
        <f>'Mains Services Depreciation'!CF97+BP15</f>
        <v>16718662.948952878</v>
      </c>
      <c r="BQ23" s="78">
        <f>'Mains Services Depreciation'!CG97+BQ15</f>
        <v>16120284.518863682</v>
      </c>
      <c r="BR23" s="78">
        <f>'Mains Services Depreciation'!CH97+BR15</f>
        <v>15710213.649770454</v>
      </c>
      <c r="BS23" s="78">
        <f>'Mains Services Depreciation'!CI97+BS15</f>
        <v>15297698.59187643</v>
      </c>
      <c r="BT23" s="78">
        <f>'Mains Services Depreciation'!CJ97+BT15</f>
        <v>14899052.823659044</v>
      </c>
      <c r="BU23" s="78">
        <f>'Mains Services Depreciation'!CK97+BU15</f>
        <v>14487490.673479835</v>
      </c>
      <c r="BV23" s="78">
        <f>'Mains Services Depreciation'!CL97+BV15</f>
        <v>14358991.807859644</v>
      </c>
      <c r="BW23" s="78">
        <f>'Mains Services Depreciation'!CM97+BW15</f>
        <v>14233123.121490497</v>
      </c>
      <c r="BX23" s="78">
        <f>'Mains Services Depreciation'!CN97+BX15</f>
        <v>14109143.107920254</v>
      </c>
      <c r="BY23" s="78">
        <f>'Mains Services Depreciation'!CO97+BY15</f>
        <v>13987007.594678767</v>
      </c>
      <c r="BZ23" s="78">
        <f>'Mains Services Depreciation'!CP97+BZ15</f>
        <v>13866567.768097216</v>
      </c>
      <c r="CA23" s="78">
        <f>'Mains Services Depreciation'!CQ97+CA15</f>
        <v>13747949.945636483</v>
      </c>
      <c r="CB23" s="78">
        <f>'Mains Services Depreciation'!CR97+CB15</f>
        <v>13631123.730190879</v>
      </c>
      <c r="CC23" s="78">
        <f>'Mains Services Depreciation'!CS97+CC15</f>
        <v>13516128.491919225</v>
      </c>
      <c r="CD23" s="78">
        <f>'Mains Services Depreciation'!CT97+CD15</f>
        <v>2574016.7258258155</v>
      </c>
      <c r="CE23" s="78">
        <f>'Mains Services Depreciation'!CU97+CE15</f>
        <v>2485016.4424568284</v>
      </c>
      <c r="CF23" s="78">
        <f>'Mains Services Depreciation'!CV97+CF15</f>
        <v>2397230.4368495196</v>
      </c>
      <c r="CG23" s="78">
        <f>'Mains Services Depreciation'!CW97+CG15</f>
        <v>2310722.5720931822</v>
      </c>
      <c r="CH23" s="78">
        <f>'Mains Services Depreciation'!CX97+CH15</f>
        <v>2225949.4439994525</v>
      </c>
      <c r="CI23" s="78">
        <f>'Mains Services Depreciation'!CY97+CI15</f>
        <v>2143028.5650085486</v>
      </c>
      <c r="CJ23" s="78">
        <f>'Mains Services Depreciation'!CZ97+CJ15</f>
        <v>2062009.9661498666</v>
      </c>
      <c r="CK23" s="78">
        <f>'Mains Services Depreciation'!DA97+CK15</f>
        <v>1983129.1094047313</v>
      </c>
      <c r="CL23" s="78">
        <f>'Mains Services Depreciation'!DB97+CL15</f>
        <v>1906607.9142179976</v>
      </c>
      <c r="CM23" s="78">
        <f>'Mains Services Depreciation'!DC97+CM15</f>
        <v>1832755.4700466092</v>
      </c>
      <c r="CN23" s="78">
        <f>'Mains Services Depreciation'!DD97+CN15</f>
        <v>1761833.4073950376</v>
      </c>
      <c r="CO23" s="78">
        <f>'Mains Services Depreciation'!DE97+CO15</f>
        <v>1694051.7768744507</v>
      </c>
      <c r="CP23" s="78">
        <f>'Mains Services Depreciation'!DF97+CP15</f>
        <v>1629547.8199871716</v>
      </c>
      <c r="CQ23" s="78">
        <f>'Mains Services Depreciation'!DG97+CQ15</f>
        <v>1568137.5083262229</v>
      </c>
      <c r="CR23" s="78">
        <f>'Mains Services Depreciation'!DH97+CR15</f>
        <v>1509697.2286102076</v>
      </c>
      <c r="CS23" s="78">
        <f>'Mains Services Depreciation'!DI97+CS15</f>
        <v>1454022.4967539993</v>
      </c>
      <c r="CT23" s="78">
        <f>'Mains Services Depreciation'!DJ97+CT15</f>
        <v>1400914.0066198574</v>
      </c>
    </row>
    <row r="24" spans="2:98">
      <c r="C24" s="4"/>
    </row>
    <row r="25" spans="2:98">
      <c r="B25" s="2" t="s">
        <v>317</v>
      </c>
      <c r="C25" s="4"/>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row>
    <row r="26" spans="2:98">
      <c r="B26" t="s">
        <v>318</v>
      </c>
      <c r="C26" s="4"/>
      <c r="D26" s="1">
        <f>D5</f>
        <v>0</v>
      </c>
      <c r="E26" s="1">
        <f t="shared" ref="E26:BP26" si="85">E5</f>
        <v>0</v>
      </c>
      <c r="F26" s="1">
        <f t="shared" si="85"/>
        <v>0</v>
      </c>
      <c r="G26" s="1">
        <f t="shared" si="85"/>
        <v>0</v>
      </c>
      <c r="H26" s="1">
        <f t="shared" si="85"/>
        <v>0</v>
      </c>
      <c r="I26" s="1">
        <f t="shared" si="85"/>
        <v>0</v>
      </c>
      <c r="J26" s="1">
        <f t="shared" si="85"/>
        <v>22196559.468577366</v>
      </c>
      <c r="K26" s="1">
        <f t="shared" si="85"/>
        <v>44268797.519771151</v>
      </c>
      <c r="L26" s="1">
        <f t="shared" si="85"/>
        <v>65231288.512174532</v>
      </c>
      <c r="M26" s="1">
        <f t="shared" si="85"/>
        <v>86700968.892829284</v>
      </c>
      <c r="N26" s="1">
        <f t="shared" si="85"/>
        <v>90902172.309615791</v>
      </c>
      <c r="O26" s="1">
        <f t="shared" si="85"/>
        <v>94940078.960445732</v>
      </c>
      <c r="P26" s="1">
        <f t="shared" si="85"/>
        <v>98858050.219373137</v>
      </c>
      <c r="Q26" s="1">
        <f t="shared" si="85"/>
        <v>102656918.67266157</v>
      </c>
      <c r="R26" s="1">
        <f t="shared" si="85"/>
        <v>106343899.7885803</v>
      </c>
      <c r="S26" s="1">
        <f t="shared" si="85"/>
        <v>109909600.10841632</v>
      </c>
      <c r="T26" s="1">
        <f t="shared" si="85"/>
        <v>113354256.49539931</v>
      </c>
      <c r="U26" s="1">
        <f t="shared" si="85"/>
        <v>116673975.85902263</v>
      </c>
      <c r="V26" s="1">
        <f t="shared" si="85"/>
        <v>119856202.96893331</v>
      </c>
      <c r="W26" s="1">
        <f t="shared" si="85"/>
        <v>122883418.60226943</v>
      </c>
      <c r="X26" s="1">
        <f t="shared" si="85"/>
        <v>125748777.28653583</v>
      </c>
      <c r="Y26" s="1">
        <f t="shared" si="85"/>
        <v>128449661.51413664</v>
      </c>
      <c r="Z26" s="1">
        <f t="shared" si="85"/>
        <v>130959953.67722464</v>
      </c>
      <c r="AA26" s="1">
        <f t="shared" si="85"/>
        <v>133274337.76604941</v>
      </c>
      <c r="AB26" s="1">
        <f t="shared" si="85"/>
        <v>135391664.16794994</v>
      </c>
      <c r="AC26" s="1">
        <f t="shared" si="85"/>
        <v>137299707.44417897</v>
      </c>
      <c r="AD26" s="1">
        <f t="shared" si="85"/>
        <v>138987290.17015877</v>
      </c>
      <c r="AE26" s="1">
        <f t="shared" si="85"/>
        <v>140438226.64003113</v>
      </c>
      <c r="AF26" s="1">
        <f t="shared" si="85"/>
        <v>141639487.77454308</v>
      </c>
      <c r="AG26" s="1">
        <f t="shared" si="85"/>
        <v>142581400.91854435</v>
      </c>
      <c r="AH26" s="1">
        <f t="shared" si="85"/>
        <v>143258872.01402658</v>
      </c>
      <c r="AI26" s="1">
        <f t="shared" si="85"/>
        <v>143686220.4390417</v>
      </c>
      <c r="AJ26" s="1">
        <f t="shared" si="85"/>
        <v>143873956.6356999</v>
      </c>
      <c r="AK26" s="1">
        <f t="shared" si="85"/>
        <v>143837319.68105367</v>
      </c>
      <c r="AL26" s="1">
        <f t="shared" si="85"/>
        <v>143591033.49122724</v>
      </c>
      <c r="AM26" s="1">
        <f t="shared" si="85"/>
        <v>143148650.69552103</v>
      </c>
      <c r="AN26" s="1">
        <f t="shared" si="85"/>
        <v>142522902.08397719</v>
      </c>
      <c r="AO26" s="1">
        <f t="shared" si="85"/>
        <v>141725479.35874969</v>
      </c>
      <c r="AP26" s="1">
        <f t="shared" si="85"/>
        <v>140767333.64893445</v>
      </c>
      <c r="AQ26" s="1">
        <f t="shared" si="85"/>
        <v>139658542.18239924</v>
      </c>
      <c r="AR26" s="1">
        <f t="shared" si="85"/>
        <v>138408549.01355502</v>
      </c>
      <c r="AS26" s="1">
        <f t="shared" si="85"/>
        <v>137025993.35302794</v>
      </c>
      <c r="AT26" s="1">
        <f t="shared" si="85"/>
        <v>135518943.15940413</v>
      </c>
      <c r="AU26" s="1">
        <f t="shared" si="85"/>
        <v>133894923.23271479</v>
      </c>
      <c r="AV26" s="1">
        <f t="shared" si="85"/>
        <v>132160912.45709568</v>
      </c>
      <c r="AW26" s="1">
        <f t="shared" si="85"/>
        <v>130323371.66623715</v>
      </c>
      <c r="AX26" s="1">
        <f t="shared" si="85"/>
        <v>128388246.74040785</v>
      </c>
      <c r="AY26" s="1">
        <f t="shared" si="85"/>
        <v>126361117.73956297</v>
      </c>
      <c r="AZ26" s="1">
        <f t="shared" si="85"/>
        <v>124247132.11557375</v>
      </c>
      <c r="BA26" s="1">
        <f t="shared" si="85"/>
        <v>122051109.74989878</v>
      </c>
      <c r="BB26" s="1">
        <f t="shared" si="85"/>
        <v>119777463.40662885</v>
      </c>
      <c r="BC26" s="1">
        <f t="shared" si="85"/>
        <v>117430200.0585936</v>
      </c>
      <c r="BD26" s="1">
        <f t="shared" si="85"/>
        <v>115013122.98973776</v>
      </c>
      <c r="BE26" s="1">
        <f t="shared" si="85"/>
        <v>112529865.44965537</v>
      </c>
      <c r="BF26" s="1">
        <f t="shared" si="85"/>
        <v>110052489.82791348</v>
      </c>
      <c r="BG26" s="1">
        <f t="shared" si="85"/>
        <v>107543252.16286373</v>
      </c>
      <c r="BH26" s="1">
        <f t="shared" si="85"/>
        <v>105002212.43457864</v>
      </c>
      <c r="BI26" s="1">
        <f t="shared" si="85"/>
        <v>102429454.85097483</v>
      </c>
      <c r="BJ26" s="1">
        <f t="shared" si="85"/>
        <v>99825038.671184838</v>
      </c>
      <c r="BK26" s="1">
        <f t="shared" si="85"/>
        <v>97189035.22327213</v>
      </c>
      <c r="BL26" s="1">
        <f t="shared" si="85"/>
        <v>94521539.803695679</v>
      </c>
      <c r="BM26" s="1">
        <f t="shared" si="85"/>
        <v>91822646.827014938</v>
      </c>
      <c r="BN26" s="1">
        <f t="shared" si="85"/>
        <v>89092419.424004465</v>
      </c>
      <c r="BO26" s="1">
        <f t="shared" si="85"/>
        <v>86330969.161210954</v>
      </c>
      <c r="BP26" s="1">
        <f t="shared" si="85"/>
        <v>83538363.769055411</v>
      </c>
      <c r="BQ26" s="1">
        <f t="shared" ref="BQ26:CT26" si="86">BQ5</f>
        <v>80714682.801824689</v>
      </c>
      <c r="BR26" s="1">
        <f t="shared" si="86"/>
        <v>77859993.05080761</v>
      </c>
      <c r="BS26" s="1">
        <f t="shared" si="86"/>
        <v>75344297.54988724</v>
      </c>
      <c r="BT26" s="1">
        <f t="shared" si="86"/>
        <v>73171768.405728266</v>
      </c>
      <c r="BU26" s="1">
        <f t="shared" si="86"/>
        <v>71330215.516363412</v>
      </c>
      <c r="BV26" s="1">
        <f t="shared" si="86"/>
        <v>69834192.896451697</v>
      </c>
      <c r="BW26" s="1">
        <f t="shared" si="86"/>
        <v>68402234.375871018</v>
      </c>
      <c r="BX26" s="1">
        <f t="shared" si="86"/>
        <v>67033279.54490865</v>
      </c>
      <c r="BY26" s="1">
        <f t="shared" si="86"/>
        <v>65726928.348845296</v>
      </c>
      <c r="BZ26" s="1">
        <f t="shared" si="86"/>
        <v>64482842.228218801</v>
      </c>
      <c r="CA26" s="1">
        <f t="shared" si="86"/>
        <v>63300752.122401804</v>
      </c>
      <c r="CB26" s="1">
        <f t="shared" si="86"/>
        <v>62180239.196784772</v>
      </c>
      <c r="CC26" s="1">
        <f t="shared" si="86"/>
        <v>61120880.224254996</v>
      </c>
      <c r="CD26" s="1">
        <f t="shared" si="86"/>
        <v>60122190.848742098</v>
      </c>
      <c r="CE26" s="1">
        <f t="shared" si="86"/>
        <v>57548174.122916281</v>
      </c>
      <c r="CF26" s="1">
        <f t="shared" si="86"/>
        <v>55063157.680459455</v>
      </c>
      <c r="CG26" s="1">
        <f t="shared" si="86"/>
        <v>52665927.243609935</v>
      </c>
      <c r="CH26" s="1">
        <f t="shared" si="86"/>
        <v>50355204.671516754</v>
      </c>
      <c r="CI26" s="1">
        <f t="shared" si="86"/>
        <v>48129255.227517299</v>
      </c>
      <c r="CJ26" s="1">
        <f t="shared" si="86"/>
        <v>45986226.662508748</v>
      </c>
      <c r="CK26" s="1">
        <f t="shared" si="86"/>
        <v>43924216.696358882</v>
      </c>
      <c r="CL26" s="1">
        <f t="shared" si="86"/>
        <v>41941087.586954154</v>
      </c>
      <c r="CM26" s="1">
        <f t="shared" si="86"/>
        <v>40034479.672736153</v>
      </c>
      <c r="CN26" s="1">
        <f t="shared" si="86"/>
        <v>38201724.202689543</v>
      </c>
      <c r="CO26" s="1">
        <f t="shared" si="86"/>
        <v>36439890.795294508</v>
      </c>
      <c r="CP26" s="1">
        <f t="shared" si="86"/>
        <v>34745839.018420056</v>
      </c>
      <c r="CQ26" s="1">
        <f t="shared" si="86"/>
        <v>33116291.198432885</v>
      </c>
      <c r="CR26" s="1">
        <f t="shared" si="86"/>
        <v>31548153.690106664</v>
      </c>
      <c r="CS26" s="1">
        <f t="shared" si="86"/>
        <v>30038456.461496457</v>
      </c>
      <c r="CT26" s="1">
        <f t="shared" si="86"/>
        <v>28584433.964742459</v>
      </c>
    </row>
    <row r="27" spans="2:98">
      <c r="B27" t="s">
        <v>319</v>
      </c>
      <c r="C27" s="4"/>
      <c r="D27" s="1">
        <f>D9</f>
        <v>1668589581.1559682</v>
      </c>
      <c r="E27" s="1">
        <f t="shared" ref="E27:BP27" si="87">E9</f>
        <v>1698743506.2296627</v>
      </c>
      <c r="F27" s="1">
        <f t="shared" si="87"/>
        <v>1719332187.5322545</v>
      </c>
      <c r="G27" s="1">
        <f t="shared" si="87"/>
        <v>1715997923.0135677</v>
      </c>
      <c r="H27" s="1">
        <f t="shared" si="87"/>
        <v>1706444228.862962</v>
      </c>
      <c r="I27" s="1">
        <f t="shared" si="87"/>
        <v>1697713752.040642</v>
      </c>
      <c r="J27" s="1">
        <f t="shared" si="87"/>
        <v>1655033284.1452832</v>
      </c>
      <c r="K27" s="1">
        <f t="shared" si="87"/>
        <v>1612352820.5179713</v>
      </c>
      <c r="L27" s="1">
        <f t="shared" si="87"/>
        <v>1569672361.1587057</v>
      </c>
      <c r="M27" s="1">
        <f t="shared" si="87"/>
        <v>1526991906.067486</v>
      </c>
      <c r="N27" s="1">
        <f t="shared" si="87"/>
        <v>1484311455.2443118</v>
      </c>
      <c r="O27" s="1">
        <f t="shared" si="87"/>
        <v>1441631008.6891828</v>
      </c>
      <c r="P27" s="1">
        <f t="shared" si="87"/>
        <v>1398950566.4020984</v>
      </c>
      <c r="Q27" s="1">
        <f t="shared" si="87"/>
        <v>1356270128.3830583</v>
      </c>
      <c r="R27" s="1">
        <f t="shared" si="87"/>
        <v>1313589694.632062</v>
      </c>
      <c r="S27" s="1">
        <f t="shared" si="87"/>
        <v>1270909265.1491089</v>
      </c>
      <c r="T27" s="1">
        <f t="shared" si="87"/>
        <v>1228228839.9341989</v>
      </c>
      <c r="U27" s="1">
        <f t="shared" si="87"/>
        <v>1185548418.9873314</v>
      </c>
      <c r="V27" s="1">
        <f t="shared" si="87"/>
        <v>1142868002.308506</v>
      </c>
      <c r="W27" s="1">
        <f t="shared" si="87"/>
        <v>1100187589.8977222</v>
      </c>
      <c r="X27" s="1">
        <f t="shared" si="87"/>
        <v>1057507181.7549797</v>
      </c>
      <c r="Y27" s="1">
        <f t="shared" si="87"/>
        <v>1014826777.880278</v>
      </c>
      <c r="Z27" s="1">
        <f t="shared" si="87"/>
        <v>972146378.27361667</v>
      </c>
      <c r="AA27" s="1">
        <f t="shared" si="87"/>
        <v>929465982.93499529</v>
      </c>
      <c r="AB27" s="1">
        <f t="shared" si="87"/>
        <v>886785591.8644135</v>
      </c>
      <c r="AC27" s="1">
        <f t="shared" si="87"/>
        <v>844105205.06187081</v>
      </c>
      <c r="AD27" s="1">
        <f t="shared" si="87"/>
        <v>801424822.52736676</v>
      </c>
      <c r="AE27" s="1">
        <f t="shared" si="87"/>
        <v>758744444.26090097</v>
      </c>
      <c r="AF27" s="1">
        <f t="shared" si="87"/>
        <v>716064070.26247299</v>
      </c>
      <c r="AG27" s="1">
        <f t="shared" si="87"/>
        <v>673383700.53208244</v>
      </c>
      <c r="AH27" s="1">
        <f t="shared" si="87"/>
        <v>630703335.06972885</v>
      </c>
      <c r="AI27" s="1">
        <f t="shared" si="87"/>
        <v>588022973.87541175</v>
      </c>
      <c r="AJ27" s="1">
        <f t="shared" si="87"/>
        <v>545342616.94913077</v>
      </c>
      <c r="AK27" s="1">
        <f t="shared" si="87"/>
        <v>502662264.29088551</v>
      </c>
      <c r="AL27" s="1">
        <f t="shared" si="87"/>
        <v>459981915.90067554</v>
      </c>
      <c r="AM27" s="1">
        <f t="shared" si="87"/>
        <v>417301571.77850038</v>
      </c>
      <c r="AN27" s="1">
        <f t="shared" si="87"/>
        <v>374621231.92435962</v>
      </c>
      <c r="AO27" s="1">
        <f t="shared" si="87"/>
        <v>331940896.33825284</v>
      </c>
      <c r="AP27" s="1">
        <f t="shared" si="87"/>
        <v>289260565.02017963</v>
      </c>
      <c r="AQ27" s="1">
        <f t="shared" si="87"/>
        <v>246580237.97013956</v>
      </c>
      <c r="AR27" s="1">
        <f t="shared" si="87"/>
        <v>203899915.1881322</v>
      </c>
      <c r="AS27" s="1">
        <f t="shared" si="87"/>
        <v>161219596.67415711</v>
      </c>
      <c r="AT27" s="1">
        <f t="shared" si="87"/>
        <v>118539282.42821386</v>
      </c>
      <c r="AU27" s="1">
        <f t="shared" si="87"/>
        <v>75858972.450302035</v>
      </c>
      <c r="AV27" s="1">
        <f t="shared" si="87"/>
        <v>71982990.250391334</v>
      </c>
      <c r="AW27" s="1">
        <f t="shared" si="87"/>
        <v>68107008.438078851</v>
      </c>
      <c r="AX27" s="1">
        <f t="shared" si="87"/>
        <v>64231027.013364553</v>
      </c>
      <c r="AY27" s="1">
        <f t="shared" si="87"/>
        <v>60355045.976248398</v>
      </c>
      <c r="AZ27" s="1">
        <f t="shared" si="87"/>
        <v>56479065.326730348</v>
      </c>
      <c r="BA27" s="1">
        <f t="shared" si="87"/>
        <v>52603085.064810365</v>
      </c>
      <c r="BB27" s="1">
        <f t="shared" si="87"/>
        <v>48727105.190488406</v>
      </c>
      <c r="BC27" s="1">
        <f t="shared" si="87"/>
        <v>44851125.703764431</v>
      </c>
      <c r="BD27" s="1">
        <f t="shared" si="87"/>
        <v>40975146.604638405</v>
      </c>
      <c r="BE27" s="1">
        <f t="shared" si="87"/>
        <v>37099167.89311029</v>
      </c>
      <c r="BF27" s="1">
        <f t="shared" si="87"/>
        <v>33223189.569180049</v>
      </c>
      <c r="BG27" s="1">
        <f t="shared" si="87"/>
        <v>29347211.632847637</v>
      </c>
      <c r="BH27" s="1">
        <f t="shared" si="87"/>
        <v>25471234.08411302</v>
      </c>
      <c r="BI27" s="1">
        <f t="shared" si="87"/>
        <v>21595256.922976159</v>
      </c>
      <c r="BJ27" s="1">
        <f t="shared" si="87"/>
        <v>17719280.14943701</v>
      </c>
      <c r="BK27" s="1">
        <f t="shared" si="87"/>
        <v>13843303.763495542</v>
      </c>
      <c r="BL27" s="1">
        <f t="shared" si="87"/>
        <v>9967327.7651517112</v>
      </c>
      <c r="BM27" s="1">
        <f t="shared" si="87"/>
        <v>6091352.1544054803</v>
      </c>
      <c r="BN27" s="1">
        <f t="shared" si="87"/>
        <v>3364680.3503714111</v>
      </c>
      <c r="BO27" s="1">
        <f t="shared" si="87"/>
        <v>1647047.0435969019</v>
      </c>
      <c r="BP27" s="1">
        <f t="shared" si="87"/>
        <v>556554.87218614505</v>
      </c>
      <c r="BQ27" s="1">
        <f t="shared" ref="BQ27:CT27" si="88">BQ9</f>
        <v>-0.75903309078421444</v>
      </c>
      <c r="BR27" s="1">
        <f t="shared" si="88"/>
        <v>-0.75903309078421444</v>
      </c>
      <c r="BS27" s="1">
        <f t="shared" si="88"/>
        <v>-0.75903309078421444</v>
      </c>
      <c r="BT27" s="1">
        <f t="shared" si="88"/>
        <v>-0.75903309078421444</v>
      </c>
      <c r="BU27" s="1">
        <f t="shared" si="88"/>
        <v>-0.75903309078421444</v>
      </c>
      <c r="BV27" s="1">
        <f t="shared" si="88"/>
        <v>-0.75903309078421444</v>
      </c>
      <c r="BW27" s="1">
        <f t="shared" si="88"/>
        <v>-0.75903309078421444</v>
      </c>
      <c r="BX27" s="1">
        <f t="shared" si="88"/>
        <v>-0.75903309078421444</v>
      </c>
      <c r="BY27" s="1">
        <f t="shared" si="88"/>
        <v>-0.75903309078421444</v>
      </c>
      <c r="BZ27" s="1">
        <f t="shared" si="88"/>
        <v>-0.75903309078421444</v>
      </c>
      <c r="CA27" s="1">
        <f t="shared" si="88"/>
        <v>-0.75903309078421444</v>
      </c>
      <c r="CB27" s="1">
        <f t="shared" si="88"/>
        <v>-0.75903309078421444</v>
      </c>
      <c r="CC27" s="1">
        <f t="shared" si="88"/>
        <v>-0.75903309078421444</v>
      </c>
      <c r="CD27" s="1">
        <f t="shared" si="88"/>
        <v>-0.75903309078421444</v>
      </c>
      <c r="CE27" s="1">
        <f t="shared" si="88"/>
        <v>-0.75903309078421444</v>
      </c>
      <c r="CF27" s="1">
        <f t="shared" si="88"/>
        <v>-0.75903309078421444</v>
      </c>
      <c r="CG27" s="1">
        <f t="shared" si="88"/>
        <v>-0.75903309078421444</v>
      </c>
      <c r="CH27" s="1">
        <f t="shared" si="88"/>
        <v>-0.75903309078421444</v>
      </c>
      <c r="CI27" s="1">
        <f t="shared" si="88"/>
        <v>-0.75903309078421444</v>
      </c>
      <c r="CJ27" s="1">
        <f t="shared" si="88"/>
        <v>-0.75903309078421444</v>
      </c>
      <c r="CK27" s="1">
        <f t="shared" si="88"/>
        <v>-0.75903309078421444</v>
      </c>
      <c r="CL27" s="1">
        <f t="shared" si="88"/>
        <v>-0.75903309078421444</v>
      </c>
      <c r="CM27" s="1">
        <f t="shared" si="88"/>
        <v>-0.75903309078421444</v>
      </c>
      <c r="CN27" s="1">
        <f t="shared" si="88"/>
        <v>-0.75903309078421444</v>
      </c>
      <c r="CO27" s="1">
        <f t="shared" si="88"/>
        <v>-0.75903309078421444</v>
      </c>
      <c r="CP27" s="1">
        <f t="shared" si="88"/>
        <v>-0.75903309078421444</v>
      </c>
      <c r="CQ27" s="1">
        <f t="shared" si="88"/>
        <v>-0.75903309078421444</v>
      </c>
      <c r="CR27" s="1">
        <f t="shared" si="88"/>
        <v>-0.75903309078421444</v>
      </c>
      <c r="CS27" s="1">
        <f t="shared" si="88"/>
        <v>-0.75903309078421444</v>
      </c>
      <c r="CT27" s="1">
        <f t="shared" si="88"/>
        <v>-0.75903309078421444</v>
      </c>
    </row>
    <row r="28" spans="2:98">
      <c r="B28" t="s">
        <v>141</v>
      </c>
      <c r="C28" s="4"/>
      <c r="D28" s="1">
        <f>D13</f>
        <v>148765863.15662089</v>
      </c>
      <c r="E28" s="1">
        <f t="shared" ref="E28:BP28" si="89">E13</f>
        <v>171534355.28918105</v>
      </c>
      <c r="F28" s="1">
        <f t="shared" si="89"/>
        <v>186629755.05055809</v>
      </c>
      <c r="G28" s="1">
        <f t="shared" si="89"/>
        <v>205317910.2924318</v>
      </c>
      <c r="H28" s="1">
        <f t="shared" si="89"/>
        <v>217657495.68238944</v>
      </c>
      <c r="I28" s="1">
        <f t="shared" si="89"/>
        <v>230205841.74025178</v>
      </c>
      <c r="J28" s="1">
        <f t="shared" si="89"/>
        <v>209663774.33414117</v>
      </c>
      <c r="K28" s="1">
        <f t="shared" si="89"/>
        <v>191559271.77559015</v>
      </c>
      <c r="L28" s="1">
        <f t="shared" si="89"/>
        <v>175150692.6185213</v>
      </c>
      <c r="M28" s="1">
        <f t="shared" si="89"/>
        <v>160380861.12072366</v>
      </c>
      <c r="N28" s="1">
        <f t="shared" si="89"/>
        <v>148844894.64815104</v>
      </c>
      <c r="O28" s="1">
        <f t="shared" si="89"/>
        <v>141196148.50784248</v>
      </c>
      <c r="P28" s="1">
        <f t="shared" si="89"/>
        <v>133395742.49863769</v>
      </c>
      <c r="Q28" s="1">
        <f t="shared" si="89"/>
        <v>125151631.24906299</v>
      </c>
      <c r="R28" s="1">
        <f t="shared" si="89"/>
        <v>116455347.54303789</v>
      </c>
      <c r="S28" s="1">
        <f t="shared" si="89"/>
        <v>107202582.32196394</v>
      </c>
      <c r="T28" s="1">
        <f t="shared" si="89"/>
        <v>99087865.737638488</v>
      </c>
      <c r="U28" s="1">
        <f t="shared" si="89"/>
        <v>92652547.197566047</v>
      </c>
      <c r="V28" s="1">
        <f t="shared" si="89"/>
        <v>87827890.161240086</v>
      </c>
      <c r="W28" s="1">
        <f t="shared" si="89"/>
        <v>85098204.053323984</v>
      </c>
      <c r="X28" s="1">
        <f t="shared" si="89"/>
        <v>83550272.693461955</v>
      </c>
      <c r="Y28" s="1">
        <f t="shared" si="89"/>
        <v>83403872.760276839</v>
      </c>
      <c r="Z28" s="1">
        <f t="shared" si="89"/>
        <v>83054969.227760494</v>
      </c>
      <c r="AA28" s="1">
        <f t="shared" si="89"/>
        <v>82537144.21138142</v>
      </c>
      <c r="AB28" s="1">
        <f t="shared" si="89"/>
        <v>81883425.468976259</v>
      </c>
      <c r="AC28" s="1">
        <f t="shared" si="89"/>
        <v>81126303.111643136</v>
      </c>
      <c r="AD28" s="1">
        <f t="shared" si="89"/>
        <v>80297745.925382212</v>
      </c>
      <c r="AE28" s="1">
        <f t="shared" si="89"/>
        <v>79429217.313499883</v>
      </c>
      <c r="AF28" s="1">
        <f t="shared" si="89"/>
        <v>78551690.869545743</v>
      </c>
      <c r="AG28" s="1">
        <f t="shared" si="89"/>
        <v>77695665.590309739</v>
      </c>
      <c r="AH28" s="1">
        <f t="shared" si="89"/>
        <v>76860603.946673885</v>
      </c>
      <c r="AI28" s="1">
        <f t="shared" si="89"/>
        <v>76045981.847748205</v>
      </c>
      <c r="AJ28" s="1">
        <f t="shared" si="89"/>
        <v>75251288.304914936</v>
      </c>
      <c r="AK28" s="1">
        <f t="shared" si="89"/>
        <v>74476025.104271755</v>
      </c>
      <c r="AL28" s="1">
        <f t="shared" si="89"/>
        <v>73719706.487263918</v>
      </c>
      <c r="AM28" s="1">
        <f t="shared" si="89"/>
        <v>72981858.839300543</v>
      </c>
      <c r="AN28" s="1">
        <f t="shared" si="89"/>
        <v>72262020.386155516</v>
      </c>
      <c r="AO28" s="1">
        <f t="shared" si="89"/>
        <v>71559740.897958398</v>
      </c>
      <c r="AP28" s="1">
        <f t="shared" si="89"/>
        <v>70874581.400585473</v>
      </c>
      <c r="AQ28" s="1">
        <f t="shared" si="89"/>
        <v>70206113.894266129</v>
      </c>
      <c r="AR28" s="1">
        <f t="shared" si="89"/>
        <v>69553921.07922405</v>
      </c>
      <c r="AS28" s="1">
        <f t="shared" si="89"/>
        <v>68908272.162550986</v>
      </c>
      <c r="AT28" s="1">
        <f t="shared" si="89"/>
        <v>68268770.448647052</v>
      </c>
      <c r="AU28" s="1">
        <f t="shared" si="89"/>
        <v>67644353.084928662</v>
      </c>
      <c r="AV28" s="1">
        <f t="shared" si="89"/>
        <v>67034642.962641194</v>
      </c>
      <c r="AW28" s="1">
        <f t="shared" si="89"/>
        <v>66439272.400748864</v>
      </c>
      <c r="AX28" s="1">
        <f t="shared" si="89"/>
        <v>65857882.91024179</v>
      </c>
      <c r="AY28" s="1">
        <f t="shared" si="89"/>
        <v>65290124.964335345</v>
      </c>
      <c r="AZ28" s="1">
        <f t="shared" si="89"/>
        <v>64735657.774414524</v>
      </c>
      <c r="BA28" s="1">
        <f t="shared" si="89"/>
        <v>64194149.071579665</v>
      </c>
      <c r="BB28" s="1">
        <f t="shared" si="89"/>
        <v>63665274.893653646</v>
      </c>
      <c r="BC28" s="1">
        <f t="shared" si="89"/>
        <v>63148719.377513714</v>
      </c>
      <c r="BD28" s="1">
        <f t="shared" si="89"/>
        <v>62651671.773066238</v>
      </c>
      <c r="BE28" s="1">
        <f t="shared" si="89"/>
        <v>62177494.673796445</v>
      </c>
      <c r="BF28" s="1">
        <f t="shared" si="89"/>
        <v>61723402.705642924</v>
      </c>
      <c r="BG28" s="1">
        <f t="shared" si="89"/>
        <v>61289245.911735483</v>
      </c>
      <c r="BH28" s="1">
        <f t="shared" si="89"/>
        <v>60865943.037675731</v>
      </c>
      <c r="BI28" s="1">
        <f t="shared" si="89"/>
        <v>60453222.735467471</v>
      </c>
      <c r="BJ28" s="1">
        <f t="shared" si="89"/>
        <v>60050820.440814421</v>
      </c>
      <c r="BK28" s="1">
        <f t="shared" si="89"/>
        <v>59658478.203527689</v>
      </c>
      <c r="BL28" s="1">
        <f t="shared" si="89"/>
        <v>59275944.522173129</v>
      </c>
      <c r="BM28" s="1">
        <f t="shared" si="89"/>
        <v>58902974.182852432</v>
      </c>
      <c r="BN28" s="1">
        <f t="shared" si="89"/>
        <v>58539328.10201475</v>
      </c>
      <c r="BO28" s="1">
        <f t="shared" si="89"/>
        <v>58184773.173198007</v>
      </c>
      <c r="BP28" s="1">
        <f t="shared" si="89"/>
        <v>57839082.117601685</v>
      </c>
      <c r="BQ28" s="1">
        <f t="shared" ref="BQ28:CT28" si="90">BQ13</f>
        <v>57502033.338395283</v>
      </c>
      <c r="BR28" s="1">
        <f t="shared" si="90"/>
        <v>57173410.778669029</v>
      </c>
      <c r="BS28" s="1">
        <f t="shared" si="90"/>
        <v>56853003.782935932</v>
      </c>
      <c r="BT28" s="1">
        <f t="shared" si="90"/>
        <v>56540606.96209617</v>
      </c>
      <c r="BU28" s="1">
        <f t="shared" si="90"/>
        <v>56236020.061777398</v>
      </c>
      <c r="BV28" s="1">
        <f t="shared" si="90"/>
        <v>55939047.83396659</v>
      </c>
      <c r="BW28" s="1">
        <f t="shared" si="90"/>
        <v>55649499.911851063</v>
      </c>
      <c r="BX28" s="1">
        <f t="shared" si="90"/>
        <v>55367190.687788419</v>
      </c>
      <c r="BY28" s="1">
        <f t="shared" si="90"/>
        <v>55091939.19432734</v>
      </c>
      <c r="BZ28" s="1">
        <f t="shared" si="90"/>
        <v>54823568.988202788</v>
      </c>
      <c r="CA28" s="1">
        <f t="shared" si="90"/>
        <v>54561908.037231348</v>
      </c>
      <c r="CB28" s="1">
        <f t="shared" si="90"/>
        <v>54306788.610034198</v>
      </c>
      <c r="CC28" s="1">
        <f t="shared" si="90"/>
        <v>54058047.168516979</v>
      </c>
      <c r="CD28" s="1">
        <f t="shared" si="90"/>
        <v>53815524.263037682</v>
      </c>
      <c r="CE28" s="1">
        <f t="shared" si="90"/>
        <v>53815524.263037682</v>
      </c>
      <c r="CF28" s="1">
        <f t="shared" si="90"/>
        <v>53815524.263037682</v>
      </c>
      <c r="CG28" s="1">
        <f t="shared" si="90"/>
        <v>53815524.263037682</v>
      </c>
      <c r="CH28" s="1">
        <f t="shared" si="90"/>
        <v>53815524.263037682</v>
      </c>
      <c r="CI28" s="1">
        <f t="shared" si="90"/>
        <v>53815524.263037682</v>
      </c>
      <c r="CJ28" s="1">
        <f t="shared" si="90"/>
        <v>53815524.263037682</v>
      </c>
      <c r="CK28" s="1">
        <f t="shared" si="90"/>
        <v>53815524.263037682</v>
      </c>
      <c r="CL28" s="1">
        <f t="shared" si="90"/>
        <v>53815524.263037682</v>
      </c>
      <c r="CM28" s="1">
        <f t="shared" si="90"/>
        <v>53815524.263037682</v>
      </c>
      <c r="CN28" s="1">
        <f t="shared" si="90"/>
        <v>53815524.263037682</v>
      </c>
      <c r="CO28" s="1">
        <f t="shared" si="90"/>
        <v>53815524.263037682</v>
      </c>
      <c r="CP28" s="1">
        <f t="shared" si="90"/>
        <v>53815524.263037682</v>
      </c>
      <c r="CQ28" s="1">
        <f t="shared" si="90"/>
        <v>53815524.263037682</v>
      </c>
      <c r="CR28" s="1">
        <f t="shared" si="90"/>
        <v>53815524.263037682</v>
      </c>
      <c r="CS28" s="1">
        <f t="shared" si="90"/>
        <v>53815524.263037682</v>
      </c>
      <c r="CT28" s="1">
        <f t="shared" si="90"/>
        <v>53815524.263037682</v>
      </c>
    </row>
    <row r="29" spans="2:98">
      <c r="B29" t="s">
        <v>320</v>
      </c>
      <c r="C29" s="4"/>
      <c r="D29" s="1">
        <f>D21</f>
        <v>1817355444.3125892</v>
      </c>
      <c r="E29" s="1">
        <f t="shared" ref="E29:BP29" si="91">E21</f>
        <v>1870346981.5584803</v>
      </c>
      <c r="F29" s="1">
        <f t="shared" si="91"/>
        <v>1906100182.1725488</v>
      </c>
      <c r="G29" s="1">
        <f t="shared" si="91"/>
        <v>1921523191.4275289</v>
      </c>
      <c r="H29" s="1">
        <f t="shared" si="91"/>
        <v>1924378198.9527111</v>
      </c>
      <c r="I29" s="1">
        <f t="shared" si="91"/>
        <v>1928265181.8904154</v>
      </c>
      <c r="J29" s="1">
        <f t="shared" si="91"/>
        <v>1887308317.1893592</v>
      </c>
      <c r="K29" s="1">
        <f t="shared" si="91"/>
        <v>1848664695.9184792</v>
      </c>
      <c r="L29" s="1">
        <f t="shared" si="91"/>
        <v>1810607250.9902909</v>
      </c>
      <c r="M29" s="1">
        <f t="shared" si="91"/>
        <v>1774695743.1096253</v>
      </c>
      <c r="N29" s="1">
        <f t="shared" si="91"/>
        <v>1724749623.2903163</v>
      </c>
      <c r="O29" s="1">
        <f t="shared" si="91"/>
        <v>1678527427.0373149</v>
      </c>
      <c r="P29" s="1">
        <f t="shared" si="91"/>
        <v>1632033635.5235147</v>
      </c>
      <c r="Q29" s="1">
        <f t="shared" si="91"/>
        <v>1584977035.9637055</v>
      </c>
      <c r="R29" s="1">
        <f t="shared" si="91"/>
        <v>1537356376.6100764</v>
      </c>
      <c r="S29" s="1">
        <f t="shared" si="91"/>
        <v>1489057954.9453158</v>
      </c>
      <c r="T29" s="1">
        <f t="shared" si="91"/>
        <v>1441776537.9844506</v>
      </c>
      <c r="U29" s="1">
        <f t="shared" si="91"/>
        <v>1396049582.0444789</v>
      </c>
      <c r="V29" s="1">
        <f t="shared" si="91"/>
        <v>1351795795.3545408</v>
      </c>
      <c r="W29" s="1">
        <f t="shared" si="91"/>
        <v>1309481968.1164379</v>
      </c>
      <c r="X29" s="1">
        <f t="shared" si="91"/>
        <v>1268188038.6773195</v>
      </c>
      <c r="Y29" s="1">
        <f t="shared" si="91"/>
        <v>1228131166.2082124</v>
      </c>
      <c r="Z29" s="1">
        <f t="shared" si="91"/>
        <v>1187681198.0752614</v>
      </c>
      <c r="AA29" s="1">
        <f t="shared" si="91"/>
        <v>1146866400.3841844</v>
      </c>
      <c r="AB29" s="1">
        <f t="shared" si="91"/>
        <v>1105718651.2801571</v>
      </c>
      <c r="AC29" s="1">
        <f t="shared" si="91"/>
        <v>1064258215.4355302</v>
      </c>
      <c r="AD29" s="1">
        <f t="shared" si="91"/>
        <v>1022505884.2117263</v>
      </c>
      <c r="AE29" s="1">
        <f t="shared" si="91"/>
        <v>980476935.30619347</v>
      </c>
      <c r="AF29" s="1">
        <f t="shared" si="91"/>
        <v>938189313.23322856</v>
      </c>
      <c r="AG29" s="1">
        <f t="shared" si="91"/>
        <v>895663844.33447099</v>
      </c>
      <c r="AH29" s="1">
        <f t="shared" si="91"/>
        <v>852894897.0227946</v>
      </c>
      <c r="AI29" s="1">
        <f t="shared" si="91"/>
        <v>809896266.58536136</v>
      </c>
      <c r="AJ29" s="1">
        <f t="shared" si="91"/>
        <v>766677952.47566354</v>
      </c>
      <c r="AK29" s="1">
        <f t="shared" si="91"/>
        <v>723254695.55685139</v>
      </c>
      <c r="AL29" s="1">
        <f t="shared" si="91"/>
        <v>679640733.9864943</v>
      </c>
      <c r="AM29" s="1">
        <f t="shared" si="91"/>
        <v>635849146.77930188</v>
      </c>
      <c r="AN29" s="1">
        <f t="shared" si="91"/>
        <v>591892202.95109022</v>
      </c>
      <c r="AO29" s="1">
        <f t="shared" si="91"/>
        <v>547781143.97414279</v>
      </c>
      <c r="AP29" s="1">
        <f t="shared" si="91"/>
        <v>503526482.0034318</v>
      </c>
      <c r="AQ29" s="1">
        <f t="shared" si="91"/>
        <v>459137866.2670545</v>
      </c>
      <c r="AR29" s="1">
        <f t="shared" si="91"/>
        <v>414624323.51964539</v>
      </c>
      <c r="AS29" s="1">
        <f t="shared" si="91"/>
        <v>369984762.17892247</v>
      </c>
      <c r="AT29" s="1">
        <f t="shared" si="91"/>
        <v>325226853.50787199</v>
      </c>
      <c r="AU29" s="1">
        <f t="shared" si="91"/>
        <v>280367059.45394152</v>
      </c>
      <c r="AV29" s="1">
        <f t="shared" si="91"/>
        <v>235411981.79251218</v>
      </c>
      <c r="AW29" s="1">
        <f t="shared" si="91"/>
        <v>264869797.33841011</v>
      </c>
      <c r="AX29" s="1">
        <f t="shared" si="91"/>
        <v>258477296.48784301</v>
      </c>
      <c r="AY29" s="1">
        <f t="shared" si="91"/>
        <v>252006423.10686091</v>
      </c>
      <c r="AZ29" s="1">
        <f t="shared" si="91"/>
        <v>245461983.85872009</v>
      </c>
      <c r="BA29" s="1">
        <f t="shared" si="91"/>
        <v>238848466.3559795</v>
      </c>
      <c r="BB29" s="1">
        <f t="shared" si="91"/>
        <v>232169959.40055275</v>
      </c>
      <c r="BC29" s="1">
        <f t="shared" si="91"/>
        <v>225430154.1021468</v>
      </c>
      <c r="BD29" s="1">
        <f t="shared" si="91"/>
        <v>218640042.99461272</v>
      </c>
      <c r="BE29" s="1">
        <f t="shared" si="91"/>
        <v>211806621.92102975</v>
      </c>
      <c r="BF29" s="1">
        <f t="shared" si="91"/>
        <v>204999167.89690357</v>
      </c>
      <c r="BG29" s="1">
        <f t="shared" si="91"/>
        <v>198179787.0037156</v>
      </c>
      <c r="BH29" s="1">
        <f t="shared" si="91"/>
        <v>191339457.96713999</v>
      </c>
      <c r="BI29" s="1">
        <f t="shared" si="91"/>
        <v>184477993.64709714</v>
      </c>
      <c r="BJ29" s="1">
        <f t="shared" si="91"/>
        <v>177595188.73842332</v>
      </c>
      <c r="BK29" s="1">
        <f t="shared" si="91"/>
        <v>170690856.6189931</v>
      </c>
      <c r="BL29" s="1">
        <f t="shared" si="91"/>
        <v>163764841.08383134</v>
      </c>
      <c r="BM29" s="1">
        <f t="shared" si="91"/>
        <v>156816991.33359915</v>
      </c>
      <c r="BN29" s="1">
        <f t="shared" si="91"/>
        <v>150996438.33956394</v>
      </c>
      <c r="BO29" s="1">
        <f t="shared" si="91"/>
        <v>146162794.93953374</v>
      </c>
      <c r="BP29" s="1">
        <f t="shared" si="91"/>
        <v>141934003.15949875</v>
      </c>
      <c r="BQ29" s="1">
        <f t="shared" ref="BQ29:CT29" si="92">BQ21</f>
        <v>138216716.14021957</v>
      </c>
      <c r="BR29" s="1">
        <f t="shared" si="92"/>
        <v>135033403.82947624</v>
      </c>
      <c r="BS29" s="1">
        <f t="shared" si="92"/>
        <v>132197301.33282275</v>
      </c>
      <c r="BT29" s="1">
        <f t="shared" si="92"/>
        <v>129712375.367824</v>
      </c>
      <c r="BU29" s="1">
        <f t="shared" si="92"/>
        <v>127566235.57814039</v>
      </c>
      <c r="BV29" s="1">
        <f t="shared" si="92"/>
        <v>125773240.73041786</v>
      </c>
      <c r="BW29" s="1">
        <f t="shared" si="92"/>
        <v>124051734.28772165</v>
      </c>
      <c r="BX29" s="1">
        <f t="shared" si="92"/>
        <v>122400470.23269664</v>
      </c>
      <c r="BY29" s="1">
        <f t="shared" si="92"/>
        <v>120818867.54317221</v>
      </c>
      <c r="BZ29" s="1">
        <f t="shared" si="92"/>
        <v>119306411.21642116</v>
      </c>
      <c r="CA29" s="1">
        <f t="shared" si="92"/>
        <v>117862660.15963271</v>
      </c>
      <c r="CB29" s="1">
        <f t="shared" si="92"/>
        <v>116487027.80681853</v>
      </c>
      <c r="CC29" s="1">
        <f t="shared" si="92"/>
        <v>115178927.39277154</v>
      </c>
      <c r="CD29" s="1">
        <f t="shared" si="92"/>
        <v>113937715.11177936</v>
      </c>
      <c r="CE29" s="1">
        <f t="shared" si="92"/>
        <v>111363698.38595355</v>
      </c>
      <c r="CF29" s="1">
        <f t="shared" si="92"/>
        <v>108878681.94349672</v>
      </c>
      <c r="CG29" s="1">
        <f t="shared" si="92"/>
        <v>106481451.5066472</v>
      </c>
      <c r="CH29" s="1">
        <f t="shared" si="92"/>
        <v>104170728.93455401</v>
      </c>
      <c r="CI29" s="1">
        <f t="shared" si="92"/>
        <v>101944779.49055456</v>
      </c>
      <c r="CJ29" s="1">
        <f t="shared" si="92"/>
        <v>99801750.925546005</v>
      </c>
      <c r="CK29" s="1">
        <f t="shared" si="92"/>
        <v>97739740.959396139</v>
      </c>
      <c r="CL29" s="1">
        <f t="shared" si="92"/>
        <v>95756611.849991411</v>
      </c>
      <c r="CM29" s="1">
        <f t="shared" si="92"/>
        <v>93850003.935773417</v>
      </c>
      <c r="CN29" s="1">
        <f t="shared" si="92"/>
        <v>92017248.465726808</v>
      </c>
      <c r="CO29" s="1">
        <f t="shared" si="92"/>
        <v>90255415.058331773</v>
      </c>
      <c r="CP29" s="1">
        <f t="shared" si="92"/>
        <v>88561363.28145732</v>
      </c>
      <c r="CQ29" s="1">
        <f t="shared" si="92"/>
        <v>86931815.461470142</v>
      </c>
      <c r="CR29" s="1">
        <f t="shared" si="92"/>
        <v>85363677.953143924</v>
      </c>
      <c r="CS29" s="1">
        <f t="shared" si="92"/>
        <v>83853980.724533722</v>
      </c>
      <c r="CT29" s="1">
        <f t="shared" si="92"/>
        <v>82399958.227779716</v>
      </c>
    </row>
    <row r="31" spans="2:98">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D48DD-A537-4203-BB2B-B717EAB2C82F}">
  <dimension ref="B2:C16"/>
  <sheetViews>
    <sheetView workbookViewId="0">
      <selection activeCell="D7" sqref="D7"/>
    </sheetView>
  </sheetViews>
  <sheetFormatPr defaultRowHeight="12.75"/>
  <cols>
    <col min="2" max="2" width="61.28515625" bestFit="1" customWidth="1"/>
    <col min="3" max="3" width="16.28515625" bestFit="1" customWidth="1"/>
  </cols>
  <sheetData>
    <row r="2" spans="2:3">
      <c r="B2" t="s">
        <v>0</v>
      </c>
    </row>
    <row r="3" spans="2:3">
      <c r="B3" t="s">
        <v>1</v>
      </c>
      <c r="C3" s="191">
        <f>'ACIL Input-Out Interface'!C31</f>
        <v>1</v>
      </c>
    </row>
    <row r="5" spans="2:3">
      <c r="B5" s="2" t="s">
        <v>2</v>
      </c>
      <c r="C5" s="60">
        <v>9.9999999999999995E-8</v>
      </c>
    </row>
    <row r="6" spans="2:3">
      <c r="B6" s="2" t="s">
        <v>3</v>
      </c>
      <c r="C6" s="114">
        <f>'ACIL Input-Out Interface'!C30</f>
        <v>0</v>
      </c>
    </row>
    <row r="8" spans="2:3">
      <c r="B8" s="2" t="s">
        <v>4</v>
      </c>
    </row>
    <row r="9" spans="2:3">
      <c r="B9" t="s">
        <v>5</v>
      </c>
      <c r="C9" s="184">
        <f>'ACIL Input-Out Interface'!C133</f>
        <v>2052</v>
      </c>
    </row>
    <row r="10" spans="2:3">
      <c r="B10" t="s">
        <v>6</v>
      </c>
      <c r="C10" s="300">
        <f>-'ACIL Input-Out Interface'!C134</f>
        <v>388424989.50676292</v>
      </c>
    </row>
    <row r="11" spans="2:3">
      <c r="B11" t="s">
        <v>7</v>
      </c>
      <c r="C11" s="301">
        <f>'ACIL Input-Out Interface'!C135</f>
        <v>781368420.96670079</v>
      </c>
    </row>
    <row r="12" spans="2:3">
      <c r="B12" t="s">
        <v>8</v>
      </c>
      <c r="C12" s="304">
        <f>'ACIL Input-Out Interface'!C136/1000000</f>
        <v>26.662235152567408</v>
      </c>
    </row>
    <row r="15" spans="2:3">
      <c r="B15" t="s">
        <v>9</v>
      </c>
    </row>
    <row r="16" spans="2:3">
      <c r="B16" t="s">
        <v>10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201"/>
  <sheetViews>
    <sheetView zoomScale="70" zoomScaleNormal="70" workbookViewId="0">
      <pane xSplit="2" ySplit="4" topLeftCell="C5" activePane="bottomRight" state="frozen"/>
      <selection pane="bottomRight" activeCell="C32" sqref="C32"/>
      <selection pane="bottomLeft" activeCell="A5" sqref="A5"/>
      <selection pane="topRight" activeCell="C1" sqref="C1"/>
    </sheetView>
  </sheetViews>
  <sheetFormatPr defaultRowHeight="12.75" outlineLevelRow="1"/>
  <cols>
    <col min="1" max="1" width="23.85546875" customWidth="1"/>
    <col min="2" max="2" width="66.140625" customWidth="1"/>
    <col min="3" max="3" width="38.42578125" customWidth="1"/>
    <col min="4" max="4" width="46.140625" customWidth="1"/>
    <col min="5" max="5" width="28.140625" bestFit="1" customWidth="1"/>
    <col min="6" max="6" width="48.140625" customWidth="1"/>
    <col min="7" max="7" width="23.140625" bestFit="1" customWidth="1"/>
    <col min="8" max="8" width="19.140625" bestFit="1" customWidth="1"/>
    <col min="9" max="9" width="21.85546875" bestFit="1" customWidth="1"/>
    <col min="10" max="10" width="19.140625" bestFit="1" customWidth="1"/>
    <col min="11" max="11" width="18.7109375" bestFit="1" customWidth="1"/>
    <col min="12" max="13" width="21.85546875" bestFit="1" customWidth="1"/>
    <col min="14" max="15" width="19.140625" bestFit="1" customWidth="1"/>
    <col min="16" max="16" width="18.7109375" bestFit="1" customWidth="1"/>
    <col min="17" max="18" width="19.140625" bestFit="1" customWidth="1"/>
    <col min="19" max="19" width="18.7109375" bestFit="1" customWidth="1"/>
    <col min="20" max="21" width="19.140625" bestFit="1" customWidth="1"/>
    <col min="22" max="22" width="18.7109375" bestFit="1" customWidth="1"/>
    <col min="23" max="26" width="19.140625" bestFit="1" customWidth="1"/>
    <col min="27" max="27" width="18.7109375" bestFit="1" customWidth="1"/>
    <col min="28" max="29" width="19.140625" bestFit="1" customWidth="1"/>
    <col min="30" max="30" width="18.7109375" bestFit="1" customWidth="1"/>
    <col min="31" max="31" width="19.140625" bestFit="1" customWidth="1"/>
    <col min="32" max="32" width="18.7109375" bestFit="1" customWidth="1"/>
    <col min="33" max="34" width="19.140625" bestFit="1" customWidth="1"/>
    <col min="35" max="35" width="18.7109375" bestFit="1" customWidth="1"/>
    <col min="36" max="42" width="19.140625" bestFit="1" customWidth="1"/>
    <col min="43" max="43" width="18.7109375" bestFit="1" customWidth="1"/>
    <col min="44" max="52" width="19.140625" bestFit="1" customWidth="1"/>
    <col min="53" max="53" width="18.7109375" bestFit="1" customWidth="1"/>
    <col min="54" max="56" width="19.140625" bestFit="1" customWidth="1"/>
    <col min="57" max="57" width="20.28515625" bestFit="1" customWidth="1"/>
    <col min="58" max="58" width="18.7109375" bestFit="1" customWidth="1"/>
    <col min="59" max="68" width="19.140625" bestFit="1" customWidth="1"/>
    <col min="69" max="70" width="18.7109375" bestFit="1" customWidth="1"/>
    <col min="71" max="76" width="19.140625" bestFit="1" customWidth="1"/>
    <col min="77" max="77" width="20" bestFit="1" customWidth="1"/>
    <col min="78" max="82" width="19.140625" bestFit="1" customWidth="1"/>
  </cols>
  <sheetData>
    <row r="1" spans="1:82" ht="19.5">
      <c r="B1" s="76" t="e">
        <f ca="1">RIGHT(CELL("filename",A1),LEN(CELL("filename",A1))-FIND("]",CELL("filename",A1)))</f>
        <v>#VALUE!</v>
      </c>
    </row>
    <row r="2" spans="1:82" s="11" customFormat="1" ht="12" customHeight="1">
      <c r="A2"/>
      <c r="B2" s="19" t="s">
        <v>11</v>
      </c>
      <c r="C2" s="12"/>
      <c r="E2" s="45"/>
      <c r="J2" s="13"/>
      <c r="K2" s="13"/>
      <c r="L2" s="13"/>
      <c r="M2" s="13"/>
      <c r="N2" s="13"/>
      <c r="O2" s="13"/>
      <c r="P2" s="13"/>
      <c r="Q2" s="13"/>
      <c r="R2" s="13"/>
      <c r="S2" s="13"/>
      <c r="T2" s="13"/>
      <c r="U2" s="13"/>
      <c r="V2" s="13"/>
      <c r="W2" s="13"/>
      <c r="X2" s="13"/>
      <c r="Z2" s="14"/>
    </row>
    <row r="3" spans="1:82" s="15" customFormat="1" ht="12" customHeight="1">
      <c r="A3"/>
      <c r="B3" s="20" t="s">
        <v>12</v>
      </c>
      <c r="C3" s="16"/>
      <c r="E3" s="46"/>
      <c r="J3" s="17"/>
      <c r="K3" s="17"/>
      <c r="L3" s="17"/>
      <c r="M3" s="17"/>
      <c r="N3" s="17"/>
      <c r="O3" s="17"/>
      <c r="P3" s="17"/>
      <c r="Q3" s="17"/>
      <c r="R3" s="17"/>
      <c r="S3" s="17"/>
      <c r="T3" s="17"/>
      <c r="U3" s="17"/>
      <c r="V3" s="17"/>
      <c r="W3" s="17"/>
      <c r="X3" s="17"/>
      <c r="Z3" s="18"/>
    </row>
    <row r="4" spans="1:82">
      <c r="B4" s="2" t="s">
        <v>13</v>
      </c>
      <c r="C4" s="2"/>
      <c r="D4" s="2">
        <v>2022</v>
      </c>
      <c r="E4" s="2">
        <v>2023</v>
      </c>
      <c r="F4" s="2">
        <v>2024</v>
      </c>
      <c r="G4" s="2">
        <v>2025</v>
      </c>
      <c r="H4" s="2">
        <v>2026</v>
      </c>
      <c r="I4" s="2">
        <v>2027</v>
      </c>
      <c r="J4" s="2">
        <v>2028</v>
      </c>
      <c r="K4" s="2">
        <v>2029</v>
      </c>
      <c r="L4" s="2">
        <v>2030</v>
      </c>
      <c r="M4" s="2">
        <v>2031</v>
      </c>
      <c r="N4" s="2">
        <v>2032</v>
      </c>
      <c r="O4" s="2">
        <v>2033</v>
      </c>
      <c r="P4" s="2">
        <v>2034</v>
      </c>
      <c r="Q4" s="2">
        <v>2035</v>
      </c>
      <c r="R4" s="2">
        <v>2036</v>
      </c>
      <c r="S4" s="2">
        <v>2037</v>
      </c>
      <c r="T4" s="2">
        <v>2038</v>
      </c>
      <c r="U4" s="2">
        <v>2039</v>
      </c>
      <c r="V4" s="2">
        <v>2040</v>
      </c>
      <c r="W4" s="2">
        <v>2041</v>
      </c>
      <c r="X4" s="2">
        <v>2042</v>
      </c>
      <c r="Y4" s="2">
        <v>2043</v>
      </c>
      <c r="Z4" s="2">
        <v>2044</v>
      </c>
      <c r="AA4" s="2">
        <v>2045</v>
      </c>
      <c r="AB4" s="2">
        <v>2046</v>
      </c>
      <c r="AC4" s="2">
        <v>2047</v>
      </c>
      <c r="AD4" s="2">
        <v>2048</v>
      </c>
      <c r="AE4" s="2">
        <v>2049</v>
      </c>
      <c r="AF4" s="2">
        <v>2050</v>
      </c>
      <c r="AG4" s="2">
        <v>2051</v>
      </c>
      <c r="AH4" s="2">
        <v>2052</v>
      </c>
      <c r="AI4" s="2">
        <v>2053</v>
      </c>
      <c r="AJ4" s="2">
        <v>2054</v>
      </c>
      <c r="AK4" s="2">
        <v>2055</v>
      </c>
      <c r="AL4" s="2">
        <v>2056</v>
      </c>
      <c r="AM4" s="2">
        <v>2057</v>
      </c>
      <c r="AN4" s="2">
        <v>2058</v>
      </c>
      <c r="AO4" s="2">
        <v>2059</v>
      </c>
      <c r="AP4" s="2">
        <v>2060</v>
      </c>
      <c r="AQ4" s="2">
        <v>2061</v>
      </c>
      <c r="AR4" s="2">
        <v>2062</v>
      </c>
      <c r="AS4" s="2">
        <v>2063</v>
      </c>
      <c r="AT4" s="2">
        <v>2064</v>
      </c>
      <c r="AU4" s="2">
        <v>2065</v>
      </c>
      <c r="AV4" s="2">
        <v>2066</v>
      </c>
      <c r="AW4" s="2">
        <v>2067</v>
      </c>
      <c r="AX4" s="2">
        <v>2068</v>
      </c>
      <c r="AY4" s="2">
        <v>2069</v>
      </c>
      <c r="AZ4" s="2">
        <v>2070</v>
      </c>
      <c r="BA4" s="2">
        <v>2071</v>
      </c>
      <c r="BB4" s="2">
        <v>2072</v>
      </c>
      <c r="BC4" s="2">
        <v>2073</v>
      </c>
      <c r="BD4" s="2">
        <v>2074</v>
      </c>
      <c r="BE4" s="2">
        <v>2075</v>
      </c>
      <c r="BF4" s="2">
        <v>2076</v>
      </c>
      <c r="BG4" s="2">
        <v>2077</v>
      </c>
      <c r="BH4" s="2">
        <v>2078</v>
      </c>
      <c r="BI4" s="2">
        <v>2079</v>
      </c>
      <c r="BJ4" s="2">
        <v>2080</v>
      </c>
      <c r="BK4" s="2">
        <v>2081</v>
      </c>
      <c r="BL4" s="2">
        <v>2082</v>
      </c>
      <c r="BM4" s="2">
        <v>2083</v>
      </c>
      <c r="BN4" s="2">
        <v>2084</v>
      </c>
      <c r="BO4" s="2">
        <v>2085</v>
      </c>
      <c r="BP4" s="2">
        <v>2086</v>
      </c>
      <c r="BQ4" s="2">
        <v>2087</v>
      </c>
      <c r="BR4" s="2">
        <v>2088</v>
      </c>
      <c r="BS4" s="2">
        <v>2089</v>
      </c>
      <c r="BT4" s="2">
        <v>2090</v>
      </c>
      <c r="BU4" s="2">
        <v>2091</v>
      </c>
      <c r="BV4" s="2">
        <v>2092</v>
      </c>
      <c r="BW4" s="2">
        <v>2093</v>
      </c>
      <c r="BX4" s="2">
        <v>2094</v>
      </c>
      <c r="BY4" s="2">
        <v>2095</v>
      </c>
      <c r="BZ4" s="2">
        <v>2096</v>
      </c>
      <c r="CA4" s="2">
        <v>2097</v>
      </c>
      <c r="CB4" s="2">
        <v>2098</v>
      </c>
      <c r="CC4" s="2">
        <v>2099</v>
      </c>
      <c r="CD4" s="2">
        <v>2100</v>
      </c>
    </row>
    <row r="5" spans="1:82" s="8" customFormat="1">
      <c r="A5"/>
      <c r="B5" s="250" t="s">
        <v>14</v>
      </c>
      <c r="C5" s="238"/>
      <c r="E5" s="233"/>
    </row>
    <row r="6" spans="1:82">
      <c r="B6" s="125" t="s">
        <v>15</v>
      </c>
      <c r="C6" s="91"/>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row>
    <row r="7" spans="1:82">
      <c r="B7" s="91" t="s">
        <v>16</v>
      </c>
      <c r="C7" s="91"/>
      <c r="D7" s="180">
        <f>'Demand and Revenue'!C7</f>
        <v>723889.99006408604</v>
      </c>
      <c r="E7" s="3">
        <f t="shared" ref="E7:AJ7" si="0">E10-E15+D7</f>
        <v>726971.22364708618</v>
      </c>
      <c r="F7" s="3">
        <f t="shared" si="0"/>
        <v>729997.05106217111</v>
      </c>
      <c r="G7" s="3">
        <f t="shared" si="0"/>
        <v>733226.74934018054</v>
      </c>
      <c r="H7" s="3">
        <f t="shared" si="0"/>
        <v>736474.2991268005</v>
      </c>
      <c r="I7" s="3">
        <f t="shared" si="0"/>
        <v>739710.61116448662</v>
      </c>
      <c r="J7" s="3">
        <f t="shared" si="0"/>
        <v>742984.74164198479</v>
      </c>
      <c r="K7" s="3">
        <f t="shared" si="0"/>
        <v>746093.50146709499</v>
      </c>
      <c r="L7" s="3">
        <f t="shared" si="0"/>
        <v>749310.71749308007</v>
      </c>
      <c r="M7" s="3">
        <f t="shared" si="0"/>
        <v>745686.84743893496</v>
      </c>
      <c r="N7" s="3">
        <f t="shared" si="0"/>
        <v>742082.09673506115</v>
      </c>
      <c r="O7" s="3">
        <f t="shared" si="0"/>
        <v>738493.36978470592</v>
      </c>
      <c r="P7" s="3">
        <f t="shared" si="0"/>
        <v>734896.58646910277</v>
      </c>
      <c r="Q7" s="3">
        <f t="shared" si="0"/>
        <v>731184.78707007773</v>
      </c>
      <c r="R7" s="3">
        <f t="shared" si="0"/>
        <v>727260.54666804778</v>
      </c>
      <c r="S7" s="3">
        <f t="shared" si="0"/>
        <v>722842.92746802792</v>
      </c>
      <c r="T7" s="3">
        <f t="shared" si="0"/>
        <v>717063.39636400843</v>
      </c>
      <c r="U7" s="3">
        <f t="shared" si="0"/>
        <v>709080.76291550859</v>
      </c>
      <c r="V7" s="3">
        <f t="shared" si="0"/>
        <v>699321.04263425164</v>
      </c>
      <c r="W7" s="3">
        <f t="shared" si="0"/>
        <v>688343.12095440063</v>
      </c>
      <c r="X7" s="3">
        <f t="shared" si="0"/>
        <v>674489.08888294932</v>
      </c>
      <c r="Y7" s="3">
        <f t="shared" si="0"/>
        <v>658604.3269718549</v>
      </c>
      <c r="Z7" s="3">
        <f t="shared" si="0"/>
        <v>641446.98887031607</v>
      </c>
      <c r="AA7" s="3">
        <f t="shared" si="0"/>
        <v>622478.43745928491</v>
      </c>
      <c r="AB7" s="3">
        <f t="shared" si="0"/>
        <v>601496.72880530893</v>
      </c>
      <c r="AC7" s="3">
        <f t="shared" si="0"/>
        <v>577972.92869460303</v>
      </c>
      <c r="AD7" s="3">
        <f t="shared" si="0"/>
        <v>551881.74758445006</v>
      </c>
      <c r="AE7" s="3">
        <f t="shared" si="0"/>
        <v>523459.02237984829</v>
      </c>
      <c r="AF7" s="3">
        <f t="shared" si="0"/>
        <v>493186.41080126946</v>
      </c>
      <c r="AG7" s="3">
        <f t="shared" si="0"/>
        <v>462889.16228058352</v>
      </c>
      <c r="AH7" s="3">
        <f t="shared" si="0"/>
        <v>433181.40000250109</v>
      </c>
      <c r="AI7" s="3">
        <f t="shared" si="0"/>
        <v>404769.17653580901</v>
      </c>
      <c r="AJ7" s="3">
        <f t="shared" si="0"/>
        <v>377982.01418645051</v>
      </c>
      <c r="AK7" s="3">
        <f t="shared" ref="AK7:BP7" si="1">AK10-AK15+AJ7</f>
        <v>352907.78764883865</v>
      </c>
      <c r="AL7" s="3">
        <f t="shared" si="1"/>
        <v>329532.93224391487</v>
      </c>
      <c r="AM7" s="3">
        <f t="shared" si="1"/>
        <v>307781.95111601579</v>
      </c>
      <c r="AN7" s="3">
        <f t="shared" si="1"/>
        <v>287570.72489375609</v>
      </c>
      <c r="AO7" s="3">
        <f t="shared" si="1"/>
        <v>268798.55480260769</v>
      </c>
      <c r="AP7" s="3">
        <f t="shared" si="1"/>
        <v>251371.24556191513</v>
      </c>
      <c r="AQ7" s="3">
        <f t="shared" si="1"/>
        <v>235191.07286742592</v>
      </c>
      <c r="AR7" s="3">
        <f t="shared" si="1"/>
        <v>220166.80103640925</v>
      </c>
      <c r="AS7" s="3">
        <f t="shared" si="1"/>
        <v>206219.6505645476</v>
      </c>
      <c r="AT7" s="3">
        <f t="shared" si="1"/>
        <v>193273.23584504533</v>
      </c>
      <c r="AU7" s="3">
        <f t="shared" si="1"/>
        <v>181253.55319914053</v>
      </c>
      <c r="AV7" s="3">
        <f t="shared" si="1"/>
        <v>170093.9689664653</v>
      </c>
      <c r="AW7" s="3">
        <f t="shared" si="1"/>
        <v>159735.18265495336</v>
      </c>
      <c r="AX7" s="3">
        <f t="shared" si="1"/>
        <v>150119.19027499907</v>
      </c>
      <c r="AY7" s="3">
        <f t="shared" si="1"/>
        <v>141190.27785694445</v>
      </c>
      <c r="AZ7" s="3">
        <f t="shared" si="1"/>
        <v>132900.01000098017</v>
      </c>
      <c r="BA7" s="3">
        <f t="shared" si="1"/>
        <v>125187.19348429573</v>
      </c>
      <c r="BB7" s="3">
        <f t="shared" si="1"/>
        <v>118018.94105019464</v>
      </c>
      <c r="BC7" s="3">
        <f t="shared" si="1"/>
        <v>111365.52987826412</v>
      </c>
      <c r="BD7" s="3">
        <f t="shared" si="1"/>
        <v>110839.38576219321</v>
      </c>
      <c r="BE7" s="3">
        <f t="shared" si="1"/>
        <v>110314.87236670268</v>
      </c>
      <c r="BF7" s="3">
        <f t="shared" si="1"/>
        <v>109793.98153818958</v>
      </c>
      <c r="BG7" s="3">
        <f t="shared" si="1"/>
        <v>109275.69516381911</v>
      </c>
      <c r="BH7" s="3">
        <f t="shared" si="1"/>
        <v>108760.00022132043</v>
      </c>
      <c r="BI7" s="3">
        <f t="shared" si="1"/>
        <v>108244.88375353426</v>
      </c>
      <c r="BJ7" s="3">
        <f t="shared" si="1"/>
        <v>107732.342868087</v>
      </c>
      <c r="BK7" s="3">
        <f t="shared" si="1"/>
        <v>107223.36468706701</v>
      </c>
      <c r="BL7" s="3">
        <f t="shared" si="1"/>
        <v>106716.93139695213</v>
      </c>
      <c r="BM7" s="3">
        <f t="shared" si="1"/>
        <v>106213.03027328779</v>
      </c>
      <c r="BN7" s="3">
        <f t="shared" si="1"/>
        <v>105712.64865524176</v>
      </c>
      <c r="BO7" s="3">
        <f t="shared" si="1"/>
        <v>105215.76894528599</v>
      </c>
      <c r="BP7" s="3">
        <f t="shared" si="1"/>
        <v>104721.37363387999</v>
      </c>
      <c r="BQ7" s="3">
        <f t="shared" ref="BQ7:CD7" si="2">BQ10-BQ15+BP7</f>
        <v>104229.45029903103</v>
      </c>
      <c r="BR7" s="3">
        <f t="shared" si="2"/>
        <v>103740.9865808563</v>
      </c>
      <c r="BS7" s="3">
        <f t="shared" si="2"/>
        <v>103252.96518127245</v>
      </c>
      <c r="BT7" s="3">
        <f t="shared" si="2"/>
        <v>102768.38388868651</v>
      </c>
      <c r="BU7" s="3">
        <f t="shared" si="2"/>
        <v>102286.22550256351</v>
      </c>
      <c r="BV7" s="3">
        <f t="shared" si="2"/>
        <v>101808.47790837113</v>
      </c>
      <c r="BW7" s="3">
        <f t="shared" si="2"/>
        <v>101331.1190521497</v>
      </c>
      <c r="BX7" s="3">
        <f t="shared" si="2"/>
        <v>100857.14699020938</v>
      </c>
      <c r="BY7" s="3">
        <f t="shared" si="2"/>
        <v>100385.54478857876</v>
      </c>
      <c r="BZ7" s="3">
        <f t="shared" si="2"/>
        <v>99916.300597956302</v>
      </c>
      <c r="CA7" s="3">
        <f t="shared" si="2"/>
        <v>99449.402628286945</v>
      </c>
      <c r="CB7" s="3">
        <f t="shared" si="2"/>
        <v>98983.839148465922</v>
      </c>
      <c r="CC7" s="3">
        <f t="shared" si="2"/>
        <v>98520.603486044041</v>
      </c>
      <c r="CD7" s="3">
        <f t="shared" si="2"/>
        <v>98060.684001934264</v>
      </c>
    </row>
    <row r="8" spans="1:82">
      <c r="B8" s="91" t="s">
        <v>17</v>
      </c>
      <c r="C8" s="91"/>
      <c r="D8" s="180">
        <f>'Demand and Revenue'!C14</f>
        <v>24647.079857301957</v>
      </c>
      <c r="E8" s="3">
        <f t="shared" ref="E8:AJ8" si="3">E11-E16+D8</f>
        <v>23120.82564542695</v>
      </c>
      <c r="F8" s="3">
        <f t="shared" si="3"/>
        <v>21699.202704611333</v>
      </c>
      <c r="G8" s="3">
        <f t="shared" si="3"/>
        <v>20779.687878499779</v>
      </c>
      <c r="H8" s="3">
        <f t="shared" si="3"/>
        <v>19704.770626518795</v>
      </c>
      <c r="I8" s="3">
        <f t="shared" si="3"/>
        <v>18537.227960797711</v>
      </c>
      <c r="J8" s="3">
        <f t="shared" si="3"/>
        <v>17447.523008405238</v>
      </c>
      <c r="K8" s="3">
        <f t="shared" si="3"/>
        <v>16431.266580774718</v>
      </c>
      <c r="L8" s="3">
        <f t="shared" si="3"/>
        <v>15488.09143528236</v>
      </c>
      <c r="M8" s="3">
        <f t="shared" si="3"/>
        <v>14610.632165517454</v>
      </c>
      <c r="N8" s="3">
        <f t="shared" si="3"/>
        <v>13797.560192101379</v>
      </c>
      <c r="O8" s="3">
        <f t="shared" si="3"/>
        <v>13042.553578552379</v>
      </c>
      <c r="P8" s="3">
        <f t="shared" si="3"/>
        <v>12890.321998071131</v>
      </c>
      <c r="Q8" s="3">
        <f t="shared" si="3"/>
        <v>12351.851575492283</v>
      </c>
      <c r="R8" s="3">
        <f t="shared" si="3"/>
        <v>11755.073505026334</v>
      </c>
      <c r="S8" s="3">
        <f t="shared" si="3"/>
        <v>11156.279324912706</v>
      </c>
      <c r="T8" s="3">
        <f t="shared" si="3"/>
        <v>10593.479115699654</v>
      </c>
      <c r="U8" s="3">
        <f t="shared" si="3"/>
        <v>10066.492907532667</v>
      </c>
      <c r="V8" s="3">
        <f t="shared" si="3"/>
        <v>9581.1416304065133</v>
      </c>
      <c r="W8" s="3">
        <f t="shared" si="3"/>
        <v>9131.2171096659913</v>
      </c>
      <c r="X8" s="3">
        <f t="shared" si="3"/>
        <v>8713.5422115291694</v>
      </c>
      <c r="Y8" s="3">
        <f t="shared" si="3"/>
        <v>8324.9556878830335</v>
      </c>
      <c r="Z8" s="3">
        <f t="shared" si="3"/>
        <v>7961.3120968551275</v>
      </c>
      <c r="AA8" s="3">
        <f t="shared" si="3"/>
        <v>7623.4867237823619</v>
      </c>
      <c r="AB8" s="3">
        <f t="shared" si="3"/>
        <v>7311.3504775749607</v>
      </c>
      <c r="AC8" s="3">
        <f t="shared" si="3"/>
        <v>7022.7749125985956</v>
      </c>
      <c r="AD8" s="3">
        <f t="shared" si="3"/>
        <v>6751.6422254471127</v>
      </c>
      <c r="AE8" s="3">
        <f t="shared" si="3"/>
        <v>6500.8652017313871</v>
      </c>
      <c r="AF8" s="3">
        <f t="shared" si="3"/>
        <v>6267.3420631342406</v>
      </c>
      <c r="AG8" s="3">
        <f t="shared" si="3"/>
        <v>6049.9865402300784</v>
      </c>
      <c r="AH8" s="3">
        <f t="shared" si="3"/>
        <v>5848.7177949404377</v>
      </c>
      <c r="AI8" s="3">
        <f t="shared" si="3"/>
        <v>5663.455393377244</v>
      </c>
      <c r="AJ8" s="3">
        <f t="shared" si="3"/>
        <v>5492.119303821868</v>
      </c>
      <c r="AK8" s="3">
        <f t="shared" ref="AK8:BP8" si="4">AK11-AK16+AJ8</f>
        <v>5330.6398947142679</v>
      </c>
      <c r="AL8" s="3">
        <f t="shared" si="4"/>
        <v>5181.9678826522058</v>
      </c>
      <c r="AM8" s="3">
        <f t="shared" si="4"/>
        <v>5045.0392306504546</v>
      </c>
      <c r="AN8" s="3">
        <f t="shared" si="4"/>
        <v>4917.795221908711</v>
      </c>
      <c r="AO8" s="3">
        <f t="shared" si="4"/>
        <v>4798.1874332106781</v>
      </c>
      <c r="AP8" s="3">
        <f t="shared" si="4"/>
        <v>4688.1776834561351</v>
      </c>
      <c r="AQ8" s="3">
        <f t="shared" si="4"/>
        <v>4583.7179824503637</v>
      </c>
      <c r="AR8" s="3">
        <f t="shared" si="4"/>
        <v>4487.7805799496209</v>
      </c>
      <c r="AS8" s="3">
        <f t="shared" si="4"/>
        <v>4399.3228644613828</v>
      </c>
      <c r="AT8" s="3">
        <f t="shared" si="4"/>
        <v>4318.3074375505857</v>
      </c>
      <c r="AU8" s="3">
        <f t="shared" si="4"/>
        <v>4245.6970877743424</v>
      </c>
      <c r="AV8" s="3">
        <f t="shared" si="4"/>
        <v>4176.449789746981</v>
      </c>
      <c r="AW8" s="3">
        <f t="shared" si="4"/>
        <v>4110.5487282097565</v>
      </c>
      <c r="AX8" s="3">
        <f t="shared" si="4"/>
        <v>4046.9771719802175</v>
      </c>
      <c r="AY8" s="3">
        <f t="shared" si="4"/>
        <v>3990.7234735318261</v>
      </c>
      <c r="AZ8" s="3">
        <f t="shared" si="4"/>
        <v>3936.7510435756767</v>
      </c>
      <c r="BA8" s="3">
        <f t="shared" si="4"/>
        <v>3891.0484757693084</v>
      </c>
      <c r="BB8" s="3">
        <f t="shared" si="4"/>
        <v>3846.5744208019714</v>
      </c>
      <c r="BC8" s="3">
        <f t="shared" si="4"/>
        <v>3803.3227361094714</v>
      </c>
      <c r="BD8" s="3">
        <f t="shared" si="4"/>
        <v>3764.2873098404343</v>
      </c>
      <c r="BE8" s="3">
        <f t="shared" si="4"/>
        <v>3732.4470607027415</v>
      </c>
      <c r="BF8" s="3">
        <f t="shared" si="4"/>
        <v>3701.7660128107373</v>
      </c>
      <c r="BG8" s="3">
        <f t="shared" si="4"/>
        <v>3673.238370158193</v>
      </c>
      <c r="BH8" s="3">
        <f t="shared" si="4"/>
        <v>3644.8533657189118</v>
      </c>
      <c r="BI8" s="3">
        <f t="shared" si="4"/>
        <v>3618.6102863018268</v>
      </c>
      <c r="BJ8" s="3">
        <f t="shared" si="4"/>
        <v>3594.4984222818275</v>
      </c>
      <c r="BK8" s="3">
        <f t="shared" si="4"/>
        <v>3572.507117581928</v>
      </c>
      <c r="BL8" s="3">
        <f t="shared" si="4"/>
        <v>3551.625769405528</v>
      </c>
      <c r="BM8" s="3">
        <f t="shared" si="4"/>
        <v>3534.84882797001</v>
      </c>
      <c r="BN8" s="3">
        <f t="shared" si="4"/>
        <v>3519.1557712416702</v>
      </c>
      <c r="BO8" s="3">
        <f t="shared" si="4"/>
        <v>3504.5411797969714</v>
      </c>
      <c r="BP8" s="3">
        <f t="shared" si="4"/>
        <v>3490.9996613094963</v>
      </c>
      <c r="BQ8" s="3">
        <f t="shared" ref="BQ8:CD8" si="5">BQ11-BQ16+BP8</f>
        <v>3477.5258504144585</v>
      </c>
      <c r="BR8" s="3">
        <f t="shared" si="5"/>
        <v>3464.1194085738962</v>
      </c>
      <c r="BS8" s="3">
        <f t="shared" si="5"/>
        <v>3453.7799989425366</v>
      </c>
      <c r="BT8" s="3">
        <f t="shared" si="5"/>
        <v>3443.4922863593338</v>
      </c>
      <c r="BU8" s="3">
        <f t="shared" si="5"/>
        <v>3434.2560123390467</v>
      </c>
      <c r="BV8" s="3">
        <f t="shared" si="5"/>
        <v>3425.065919688861</v>
      </c>
      <c r="BW8" s="3">
        <f t="shared" si="5"/>
        <v>3416.9217775019265</v>
      </c>
      <c r="BX8" s="3">
        <f t="shared" si="5"/>
        <v>3409.8183560259267</v>
      </c>
      <c r="BY8" s="3">
        <f t="shared" si="5"/>
        <v>3402.7504516573067</v>
      </c>
      <c r="BZ8" s="3">
        <f t="shared" si="5"/>
        <v>3395.7178868105302</v>
      </c>
      <c r="CA8" s="3">
        <f t="shared" si="5"/>
        <v>3388.7204847879871</v>
      </c>
      <c r="CB8" s="3">
        <f t="shared" si="5"/>
        <v>3383.758069775557</v>
      </c>
      <c r="CC8" s="3">
        <f t="shared" si="5"/>
        <v>3378.8204668381895</v>
      </c>
      <c r="CD8" s="3">
        <f t="shared" si="5"/>
        <v>3373.9075519155081</v>
      </c>
    </row>
    <row r="9" spans="1:82" outlineLevel="1">
      <c r="B9" s="125" t="s">
        <v>18</v>
      </c>
      <c r="C9" s="125"/>
      <c r="D9" s="2"/>
      <c r="E9" s="2"/>
      <c r="F9" s="2"/>
      <c r="G9" s="2"/>
      <c r="H9" s="2"/>
      <c r="I9" s="2"/>
      <c r="J9" s="2"/>
      <c r="K9" s="2"/>
      <c r="L9" s="2"/>
      <c r="M9" s="2"/>
      <c r="N9" s="2"/>
      <c r="O9" s="2"/>
      <c r="P9" s="2"/>
      <c r="Q9" s="2"/>
      <c r="R9" s="2"/>
      <c r="S9" s="2"/>
      <c r="T9" s="2"/>
      <c r="U9" s="2"/>
      <c r="V9" s="2"/>
      <c r="W9" s="2"/>
      <c r="X9" s="2"/>
      <c r="Y9" s="2"/>
      <c r="Z9" s="2"/>
      <c r="AA9" s="2"/>
      <c r="AB9" s="2"/>
      <c r="AC9" s="2"/>
      <c r="AD9" s="2"/>
      <c r="AE9" s="2"/>
      <c r="AF9" s="2"/>
      <c r="AG9" s="4"/>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outlineLevel="1">
      <c r="A10" s="246" t="s">
        <v>19</v>
      </c>
      <c r="B10" s="261" t="s">
        <v>16</v>
      </c>
      <c r="C10" s="246"/>
      <c r="D10" s="261"/>
      <c r="E10" s="262">
        <f>[13]Summary!E$4</f>
        <v>6587</v>
      </c>
      <c r="F10" s="262">
        <f>[13]Summary!F$4</f>
        <v>6554</v>
      </c>
      <c r="G10" s="262">
        <f>[13]Summary!G$4</f>
        <v>6756</v>
      </c>
      <c r="H10" s="262">
        <f>[13]Summary!H$4</f>
        <v>6790</v>
      </c>
      <c r="I10" s="262">
        <f>[13]Summary!I$4</f>
        <v>6798</v>
      </c>
      <c r="J10" s="262">
        <f>[13]Summary!J$4</f>
        <v>6850</v>
      </c>
      <c r="K10" s="262">
        <f>[13]Summary!K$4</f>
        <v>6722</v>
      </c>
      <c r="L10" s="262">
        <f>[13]Summary!L$4</f>
        <v>6834</v>
      </c>
      <c r="M10" s="262">
        <f>[13]Summary!M$4</f>
        <v>0</v>
      </c>
      <c r="N10" s="262">
        <f>[13]Summary!N$4</f>
        <v>0</v>
      </c>
      <c r="O10" s="262">
        <f>[13]Summary!O$4</f>
        <v>0</v>
      </c>
      <c r="P10" s="262">
        <f>[13]Summary!P$4</f>
        <v>0</v>
      </c>
      <c r="Q10" s="262">
        <f>[13]Summary!Q$4</f>
        <v>0</v>
      </c>
      <c r="R10" s="262">
        <f>[13]Summary!R$4</f>
        <v>0</v>
      </c>
      <c r="S10" s="262">
        <f>[13]Summary!S$4</f>
        <v>0</v>
      </c>
      <c r="T10" s="262">
        <f>[13]Summary!T$4</f>
        <v>0</v>
      </c>
      <c r="U10" s="262">
        <f>[13]Summary!U$4</f>
        <v>0</v>
      </c>
      <c r="V10" s="262">
        <f>[13]Summary!V$4</f>
        <v>0</v>
      </c>
      <c r="W10" s="262">
        <f>[13]Summary!W$4</f>
        <v>0</v>
      </c>
      <c r="X10" s="262">
        <f>[13]Summary!X$4</f>
        <v>0</v>
      </c>
      <c r="Y10" s="262">
        <f>[13]Summary!Y$4</f>
        <v>0</v>
      </c>
      <c r="Z10" s="262">
        <f>[13]Summary!Z$4</f>
        <v>0</v>
      </c>
      <c r="AA10" s="262">
        <f>[13]Summary!AA$4</f>
        <v>0</v>
      </c>
      <c r="AB10" s="262">
        <f>[13]Summary!AB$4</f>
        <v>0</v>
      </c>
      <c r="AC10" s="262">
        <f>[13]Summary!AC$4</f>
        <v>0</v>
      </c>
      <c r="AD10" s="262">
        <f>[13]Summary!AD$4</f>
        <v>0</v>
      </c>
      <c r="AE10" s="262">
        <f>[13]Summary!AE$4</f>
        <v>0</v>
      </c>
      <c r="AF10" s="262">
        <f>[13]Summary!AF$4</f>
        <v>0</v>
      </c>
      <c r="AG10" s="262">
        <f>[13]Summary!AG$4</f>
        <v>0</v>
      </c>
      <c r="AH10" s="262">
        <f>[13]Summary!AH$4</f>
        <v>0</v>
      </c>
      <c r="AI10" s="262">
        <f>[13]Summary!AI$4</f>
        <v>0</v>
      </c>
      <c r="AJ10" s="262">
        <f>[13]Summary!AJ$4</f>
        <v>0</v>
      </c>
      <c r="AK10" s="262">
        <f>[13]Summary!AK$4</f>
        <v>0</v>
      </c>
      <c r="AL10" s="262">
        <f>[13]Summary!AL$4</f>
        <v>0</v>
      </c>
      <c r="AM10" s="262">
        <f>[13]Summary!AM$4</f>
        <v>0</v>
      </c>
      <c r="AN10" s="262">
        <f>[13]Summary!AN$4</f>
        <v>0</v>
      </c>
      <c r="AO10" s="262">
        <f>[13]Summary!AO$4</f>
        <v>0</v>
      </c>
      <c r="AP10" s="262">
        <f>[13]Summary!AP$4</f>
        <v>0</v>
      </c>
      <c r="AQ10" s="262">
        <f>[13]Summary!AQ$4</f>
        <v>0</v>
      </c>
      <c r="AR10" s="262">
        <f>[13]Summary!AR$4</f>
        <v>0</v>
      </c>
      <c r="AS10" s="262">
        <f>[13]Summary!AS$4</f>
        <v>0</v>
      </c>
      <c r="AT10" s="262">
        <f>[13]Summary!AT$4</f>
        <v>0</v>
      </c>
      <c r="AU10" s="262">
        <f>[13]Summary!AU$4</f>
        <v>0</v>
      </c>
      <c r="AV10" s="262">
        <f>[13]Summary!AV$4</f>
        <v>0</v>
      </c>
      <c r="AW10" s="262">
        <f>[13]Summary!AW$4</f>
        <v>0</v>
      </c>
      <c r="AX10" s="262">
        <f>[13]Summary!AX$4</f>
        <v>0</v>
      </c>
      <c r="AY10" s="262">
        <f>[13]Summary!AY$4</f>
        <v>0</v>
      </c>
      <c r="AZ10" s="262">
        <f>[13]Summary!AZ$4</f>
        <v>0</v>
      </c>
      <c r="BA10" s="262">
        <f>[13]Summary!BA$4</f>
        <v>0</v>
      </c>
      <c r="BB10" s="262">
        <f>[13]Summary!BB$4</f>
        <v>0</v>
      </c>
      <c r="BC10" s="262">
        <f>[13]Summary!BC$4</f>
        <v>0</v>
      </c>
      <c r="BD10" s="262">
        <f>[13]Summary!BD$4</f>
        <v>0</v>
      </c>
      <c r="BE10" s="262">
        <f>[13]Summary!BE$4</f>
        <v>0</v>
      </c>
      <c r="BF10" s="262">
        <f>[13]Summary!BF$4</f>
        <v>0</v>
      </c>
      <c r="BG10" s="262">
        <f>[13]Summary!BG$4</f>
        <v>0</v>
      </c>
      <c r="BH10" s="262">
        <f>[13]Summary!BH$4</f>
        <v>0</v>
      </c>
      <c r="BI10" s="262">
        <f>[13]Summary!BI$4</f>
        <v>0</v>
      </c>
      <c r="BJ10" s="262">
        <f>[13]Summary!BJ$4</f>
        <v>0</v>
      </c>
      <c r="BK10" s="262">
        <f>[13]Summary!BK$4</f>
        <v>0</v>
      </c>
      <c r="BL10" s="262">
        <f>[13]Summary!BL$4</f>
        <v>0</v>
      </c>
      <c r="BM10" s="262">
        <f>[13]Summary!BM$4</f>
        <v>0</v>
      </c>
      <c r="BN10" s="262">
        <f>[13]Summary!BN$4</f>
        <v>0</v>
      </c>
      <c r="BO10" s="262">
        <f>[13]Summary!BO$4</f>
        <v>0</v>
      </c>
      <c r="BP10" s="262">
        <f>[13]Summary!BP$4</f>
        <v>0</v>
      </c>
      <c r="BQ10" s="262">
        <f>[13]Summary!BQ$4</f>
        <v>0</v>
      </c>
      <c r="BR10" s="262">
        <f>[13]Summary!BR$4</f>
        <v>0</v>
      </c>
      <c r="BS10" s="262">
        <f>[13]Summary!BS$4</f>
        <v>0</v>
      </c>
      <c r="BT10" s="262">
        <f>[13]Summary!BT$4</f>
        <v>0</v>
      </c>
      <c r="BU10" s="262">
        <f>[13]Summary!BU$4</f>
        <v>0</v>
      </c>
      <c r="BV10" s="262">
        <f>[13]Summary!BV$4</f>
        <v>0</v>
      </c>
      <c r="BW10" s="262">
        <f>[13]Summary!BW$4</f>
        <v>0</v>
      </c>
      <c r="BX10" s="262">
        <f>[13]Summary!BX$4</f>
        <v>0</v>
      </c>
      <c r="BY10" s="262">
        <f>[13]Summary!BY$4</f>
        <v>0</v>
      </c>
      <c r="BZ10" s="262">
        <f>[13]Summary!BZ$4</f>
        <v>0</v>
      </c>
      <c r="CA10" s="262">
        <f>[13]Summary!CA$4</f>
        <v>0</v>
      </c>
      <c r="CB10" s="262">
        <f>[13]Summary!CB$4</f>
        <v>0</v>
      </c>
      <c r="CC10" s="262">
        <f>[13]Summary!CC$4</f>
        <v>0</v>
      </c>
      <c r="CD10" s="262">
        <f>[13]Summary!CD$4</f>
        <v>0</v>
      </c>
    </row>
    <row r="11" spans="1:82" outlineLevel="1">
      <c r="A11" s="244"/>
      <c r="B11" s="261" t="s">
        <v>17</v>
      </c>
      <c r="C11" s="261"/>
      <c r="D11" s="261"/>
      <c r="E11" s="262">
        <f>[13]Summary!E$7</f>
        <v>0</v>
      </c>
      <c r="F11" s="262">
        <f>[13]Summary!F$7</f>
        <v>0</v>
      </c>
      <c r="G11" s="262">
        <f>[13]Summary!G$7</f>
        <v>26</v>
      </c>
      <c r="H11" s="262">
        <f>[13]Summary!H$7</f>
        <v>5</v>
      </c>
      <c r="I11" s="262">
        <f>[13]Summary!I$7</f>
        <v>0</v>
      </c>
      <c r="J11" s="262">
        <f>[13]Summary!J$7</f>
        <v>0</v>
      </c>
      <c r="K11" s="262">
        <f>[13]Summary!K$7</f>
        <v>0</v>
      </c>
      <c r="L11" s="262">
        <f>[13]Summary!L$7</f>
        <v>0</v>
      </c>
      <c r="M11" s="262">
        <f>[13]Summary!M$7</f>
        <v>0</v>
      </c>
      <c r="N11" s="262">
        <f>[13]Summary!N$7</f>
        <v>0</v>
      </c>
      <c r="O11" s="262">
        <f>[13]Summary!O$7</f>
        <v>0</v>
      </c>
      <c r="P11" s="262">
        <f>[13]Summary!P$7</f>
        <v>0</v>
      </c>
      <c r="Q11" s="262">
        <f>[13]Summary!Q$7</f>
        <v>0</v>
      </c>
      <c r="R11" s="262">
        <f>[13]Summary!R$7</f>
        <v>0</v>
      </c>
      <c r="S11" s="262">
        <f>[13]Summary!S$7</f>
        <v>0</v>
      </c>
      <c r="T11" s="262">
        <f>[13]Summary!T$7</f>
        <v>0</v>
      </c>
      <c r="U11" s="262">
        <f>[13]Summary!U$7</f>
        <v>0</v>
      </c>
      <c r="V11" s="262">
        <f>[13]Summary!V$7</f>
        <v>0</v>
      </c>
      <c r="W11" s="262">
        <f>[13]Summary!W$7</f>
        <v>0</v>
      </c>
      <c r="X11" s="262">
        <f>[13]Summary!X$7</f>
        <v>0</v>
      </c>
      <c r="Y11" s="262">
        <f>[13]Summary!Y$7</f>
        <v>0</v>
      </c>
      <c r="Z11" s="262">
        <f>[13]Summary!Z$7</f>
        <v>0</v>
      </c>
      <c r="AA11" s="262">
        <f>[13]Summary!AA$7</f>
        <v>0</v>
      </c>
      <c r="AB11" s="262">
        <f>[13]Summary!AB$7</f>
        <v>0</v>
      </c>
      <c r="AC11" s="262">
        <f>[13]Summary!AC$7</f>
        <v>0</v>
      </c>
      <c r="AD11" s="262">
        <f>[13]Summary!AD$7</f>
        <v>0</v>
      </c>
      <c r="AE11" s="262">
        <f>[13]Summary!AE$7</f>
        <v>0</v>
      </c>
      <c r="AF11" s="262">
        <f>[13]Summary!AF$7</f>
        <v>0</v>
      </c>
      <c r="AG11" s="262">
        <f>[13]Summary!AG$7</f>
        <v>0</v>
      </c>
      <c r="AH11" s="262">
        <f>[13]Summary!AH$7</f>
        <v>0</v>
      </c>
      <c r="AI11" s="262">
        <f>[13]Summary!AI$7</f>
        <v>0</v>
      </c>
      <c r="AJ11" s="262">
        <f>[13]Summary!AJ$7</f>
        <v>0</v>
      </c>
      <c r="AK11" s="262">
        <f>[13]Summary!AK$7</f>
        <v>0</v>
      </c>
      <c r="AL11" s="262">
        <f>[13]Summary!AL$7</f>
        <v>0</v>
      </c>
      <c r="AM11" s="262">
        <f>[13]Summary!AM$7</f>
        <v>0</v>
      </c>
      <c r="AN11" s="262">
        <f>[13]Summary!AN$7</f>
        <v>0</v>
      </c>
      <c r="AO11" s="262">
        <f>[13]Summary!AO$7</f>
        <v>0</v>
      </c>
      <c r="AP11" s="262">
        <f>[13]Summary!AP$7</f>
        <v>0</v>
      </c>
      <c r="AQ11" s="262">
        <f>[13]Summary!AQ$7</f>
        <v>0</v>
      </c>
      <c r="AR11" s="262">
        <f>[13]Summary!AR$7</f>
        <v>0</v>
      </c>
      <c r="AS11" s="262">
        <f>[13]Summary!AS$7</f>
        <v>0</v>
      </c>
      <c r="AT11" s="262">
        <f>[13]Summary!AT$7</f>
        <v>0</v>
      </c>
      <c r="AU11" s="262">
        <f>[13]Summary!AU$7</f>
        <v>0</v>
      </c>
      <c r="AV11" s="262">
        <f>[13]Summary!AV$7</f>
        <v>0</v>
      </c>
      <c r="AW11" s="262">
        <f>[13]Summary!AW$7</f>
        <v>0</v>
      </c>
      <c r="AX11" s="262">
        <f>[13]Summary!AX$7</f>
        <v>0</v>
      </c>
      <c r="AY11" s="262">
        <f>[13]Summary!AY$7</f>
        <v>0</v>
      </c>
      <c r="AZ11" s="262">
        <f>[13]Summary!AZ$7</f>
        <v>0</v>
      </c>
      <c r="BA11" s="262">
        <f>[13]Summary!BA$7</f>
        <v>0</v>
      </c>
      <c r="BB11" s="262">
        <f>[13]Summary!BB$7</f>
        <v>0</v>
      </c>
      <c r="BC11" s="262">
        <f>[13]Summary!BC$7</f>
        <v>0</v>
      </c>
      <c r="BD11" s="262">
        <f>[13]Summary!BD$7</f>
        <v>0</v>
      </c>
      <c r="BE11" s="262">
        <f>[13]Summary!BE$7</f>
        <v>0</v>
      </c>
      <c r="BF11" s="262">
        <f>[13]Summary!BF$7</f>
        <v>0</v>
      </c>
      <c r="BG11" s="262">
        <f>[13]Summary!BG$7</f>
        <v>0</v>
      </c>
      <c r="BH11" s="262">
        <f>[13]Summary!BH$7</f>
        <v>0</v>
      </c>
      <c r="BI11" s="262">
        <f>[13]Summary!BI$7</f>
        <v>0</v>
      </c>
      <c r="BJ11" s="262">
        <f>[13]Summary!BJ$7</f>
        <v>0</v>
      </c>
      <c r="BK11" s="262">
        <f>[13]Summary!BK$7</f>
        <v>0</v>
      </c>
      <c r="BL11" s="262">
        <f>[13]Summary!BL$7</f>
        <v>0</v>
      </c>
      <c r="BM11" s="262">
        <f>[13]Summary!BM$7</f>
        <v>0</v>
      </c>
      <c r="BN11" s="262">
        <f>[13]Summary!BN$7</f>
        <v>0</v>
      </c>
      <c r="BO11" s="262">
        <f>[13]Summary!BO$7</f>
        <v>0</v>
      </c>
      <c r="BP11" s="262">
        <f>[13]Summary!BP$7</f>
        <v>0</v>
      </c>
      <c r="BQ11" s="262">
        <f>[13]Summary!BQ$7</f>
        <v>0</v>
      </c>
      <c r="BR11" s="262">
        <f>[13]Summary!BR$7</f>
        <v>0</v>
      </c>
      <c r="BS11" s="262">
        <f>[13]Summary!BS$7</f>
        <v>0</v>
      </c>
      <c r="BT11" s="262">
        <f>[13]Summary!BT$7</f>
        <v>0</v>
      </c>
      <c r="BU11" s="262">
        <f>[13]Summary!BU$7</f>
        <v>0</v>
      </c>
      <c r="BV11" s="262">
        <f>[13]Summary!BV$7</f>
        <v>0</v>
      </c>
      <c r="BW11" s="262">
        <f>[13]Summary!BW$7</f>
        <v>0</v>
      </c>
      <c r="BX11" s="262">
        <f>[13]Summary!BX$7</f>
        <v>0</v>
      </c>
      <c r="BY11" s="262">
        <f>[13]Summary!BY$7</f>
        <v>0</v>
      </c>
      <c r="BZ11" s="262">
        <f>[13]Summary!BZ$7</f>
        <v>0</v>
      </c>
      <c r="CA11" s="262">
        <f>[13]Summary!CA$7</f>
        <v>0</v>
      </c>
      <c r="CB11" s="262">
        <f>[13]Summary!CB$7</f>
        <v>0</v>
      </c>
      <c r="CC11" s="262">
        <f>[13]Summary!CC$7</f>
        <v>0</v>
      </c>
      <c r="CD11" s="262">
        <f>[13]Summary!CD$7</f>
        <v>0</v>
      </c>
    </row>
    <row r="12" spans="1:82" outlineLevel="1">
      <c r="B12" s="91" t="s">
        <v>20</v>
      </c>
      <c r="C12" s="91"/>
      <c r="D12" s="269">
        <f>AVERAGE(E12:L12)</f>
        <v>9.1660062545291486E-3</v>
      </c>
      <c r="E12" s="270">
        <f t="shared" ref="E12:AJ12" si="6">IFERROR(E10/D7,0)</f>
        <v>9.0994489361800029E-3</v>
      </c>
      <c r="F12" s="270">
        <f t="shared" si="6"/>
        <v>9.0154875279928413E-3</v>
      </c>
      <c r="G12" s="270">
        <f t="shared" si="6"/>
        <v>9.2548319067450816E-3</v>
      </c>
      <c r="H12" s="270">
        <f t="shared" si="6"/>
        <v>9.260436837731598E-3</v>
      </c>
      <c r="I12" s="270">
        <f t="shared" si="6"/>
        <v>9.2304646721006241E-3</v>
      </c>
      <c r="J12" s="270">
        <f t="shared" si="6"/>
        <v>9.2603781757522891E-3</v>
      </c>
      <c r="K12" s="270">
        <f t="shared" si="6"/>
        <v>9.0472921222372396E-3</v>
      </c>
      <c r="L12" s="270">
        <f t="shared" si="6"/>
        <v>9.1597098574935122E-3</v>
      </c>
      <c r="M12" s="270">
        <f t="shared" si="6"/>
        <v>0</v>
      </c>
      <c r="N12" s="270">
        <f t="shared" si="6"/>
        <v>0</v>
      </c>
      <c r="O12" s="270">
        <f t="shared" si="6"/>
        <v>0</v>
      </c>
      <c r="P12" s="270">
        <f t="shared" si="6"/>
        <v>0</v>
      </c>
      <c r="Q12" s="270">
        <f t="shared" si="6"/>
        <v>0</v>
      </c>
      <c r="R12" s="270">
        <f t="shared" si="6"/>
        <v>0</v>
      </c>
      <c r="S12" s="270">
        <f t="shared" si="6"/>
        <v>0</v>
      </c>
      <c r="T12" s="270">
        <f t="shared" si="6"/>
        <v>0</v>
      </c>
      <c r="U12" s="270">
        <f t="shared" si="6"/>
        <v>0</v>
      </c>
      <c r="V12" s="270">
        <f t="shared" si="6"/>
        <v>0</v>
      </c>
      <c r="W12" s="270">
        <f t="shared" si="6"/>
        <v>0</v>
      </c>
      <c r="X12" s="270">
        <f t="shared" si="6"/>
        <v>0</v>
      </c>
      <c r="Y12" s="270">
        <f t="shared" si="6"/>
        <v>0</v>
      </c>
      <c r="Z12" s="270">
        <f t="shared" si="6"/>
        <v>0</v>
      </c>
      <c r="AA12" s="270">
        <f t="shared" si="6"/>
        <v>0</v>
      </c>
      <c r="AB12" s="270">
        <f t="shared" si="6"/>
        <v>0</v>
      </c>
      <c r="AC12" s="270">
        <f t="shared" si="6"/>
        <v>0</v>
      </c>
      <c r="AD12" s="270">
        <f t="shared" si="6"/>
        <v>0</v>
      </c>
      <c r="AE12" s="270">
        <f t="shared" si="6"/>
        <v>0</v>
      </c>
      <c r="AF12" s="270">
        <f t="shared" si="6"/>
        <v>0</v>
      </c>
      <c r="AG12" s="270">
        <f t="shared" si="6"/>
        <v>0</v>
      </c>
      <c r="AH12" s="270">
        <f t="shared" si="6"/>
        <v>0</v>
      </c>
      <c r="AI12" s="270">
        <f t="shared" si="6"/>
        <v>0</v>
      </c>
      <c r="AJ12" s="270">
        <f t="shared" si="6"/>
        <v>0</v>
      </c>
      <c r="AK12" s="270">
        <f t="shared" ref="AK12:BP12" si="7">IFERROR(AK10/AJ7,0)</f>
        <v>0</v>
      </c>
      <c r="AL12" s="270">
        <f t="shared" si="7"/>
        <v>0</v>
      </c>
      <c r="AM12" s="270">
        <f t="shared" si="7"/>
        <v>0</v>
      </c>
      <c r="AN12" s="270">
        <f t="shared" si="7"/>
        <v>0</v>
      </c>
      <c r="AO12" s="270">
        <f t="shared" si="7"/>
        <v>0</v>
      </c>
      <c r="AP12" s="270">
        <f t="shared" si="7"/>
        <v>0</v>
      </c>
      <c r="AQ12" s="270">
        <f t="shared" si="7"/>
        <v>0</v>
      </c>
      <c r="AR12" s="270">
        <f t="shared" si="7"/>
        <v>0</v>
      </c>
      <c r="AS12" s="270">
        <f t="shared" si="7"/>
        <v>0</v>
      </c>
      <c r="AT12" s="270">
        <f t="shared" si="7"/>
        <v>0</v>
      </c>
      <c r="AU12" s="270">
        <f t="shared" si="7"/>
        <v>0</v>
      </c>
      <c r="AV12" s="270">
        <f t="shared" si="7"/>
        <v>0</v>
      </c>
      <c r="AW12" s="270">
        <f t="shared" si="7"/>
        <v>0</v>
      </c>
      <c r="AX12" s="270">
        <f t="shared" si="7"/>
        <v>0</v>
      </c>
      <c r="AY12" s="270">
        <f t="shared" si="7"/>
        <v>0</v>
      </c>
      <c r="AZ12" s="270">
        <f t="shared" si="7"/>
        <v>0</v>
      </c>
      <c r="BA12" s="270">
        <f t="shared" si="7"/>
        <v>0</v>
      </c>
      <c r="BB12" s="270">
        <f t="shared" si="7"/>
        <v>0</v>
      </c>
      <c r="BC12" s="270">
        <f t="shared" si="7"/>
        <v>0</v>
      </c>
      <c r="BD12" s="270">
        <f t="shared" si="7"/>
        <v>0</v>
      </c>
      <c r="BE12" s="270">
        <f t="shared" si="7"/>
        <v>0</v>
      </c>
      <c r="BF12" s="270">
        <f t="shared" si="7"/>
        <v>0</v>
      </c>
      <c r="BG12" s="270">
        <f t="shared" si="7"/>
        <v>0</v>
      </c>
      <c r="BH12" s="270">
        <f t="shared" si="7"/>
        <v>0</v>
      </c>
      <c r="BI12" s="270">
        <f t="shared" si="7"/>
        <v>0</v>
      </c>
      <c r="BJ12" s="270">
        <f t="shared" si="7"/>
        <v>0</v>
      </c>
      <c r="BK12" s="270">
        <f t="shared" si="7"/>
        <v>0</v>
      </c>
      <c r="BL12" s="270">
        <f t="shared" si="7"/>
        <v>0</v>
      </c>
      <c r="BM12" s="270">
        <f t="shared" si="7"/>
        <v>0</v>
      </c>
      <c r="BN12" s="270">
        <f t="shared" si="7"/>
        <v>0</v>
      </c>
      <c r="BO12" s="270">
        <f t="shared" si="7"/>
        <v>0</v>
      </c>
      <c r="BP12" s="270">
        <f t="shared" si="7"/>
        <v>0</v>
      </c>
      <c r="BQ12" s="270">
        <f t="shared" ref="BQ12:CD12" si="8">IFERROR(BQ10/BP7,0)</f>
        <v>0</v>
      </c>
      <c r="BR12" s="270">
        <f t="shared" si="8"/>
        <v>0</v>
      </c>
      <c r="BS12" s="270">
        <f t="shared" si="8"/>
        <v>0</v>
      </c>
      <c r="BT12" s="270">
        <f t="shared" si="8"/>
        <v>0</v>
      </c>
      <c r="BU12" s="270">
        <f t="shared" si="8"/>
        <v>0</v>
      </c>
      <c r="BV12" s="270">
        <f t="shared" si="8"/>
        <v>0</v>
      </c>
      <c r="BW12" s="270">
        <f t="shared" si="8"/>
        <v>0</v>
      </c>
      <c r="BX12" s="270">
        <f t="shared" si="8"/>
        <v>0</v>
      </c>
      <c r="BY12" s="270">
        <f t="shared" si="8"/>
        <v>0</v>
      </c>
      <c r="BZ12" s="270">
        <f t="shared" si="8"/>
        <v>0</v>
      </c>
      <c r="CA12" s="270">
        <f t="shared" si="8"/>
        <v>0</v>
      </c>
      <c r="CB12" s="270">
        <f t="shared" si="8"/>
        <v>0</v>
      </c>
      <c r="CC12" s="270">
        <f t="shared" si="8"/>
        <v>0</v>
      </c>
      <c r="CD12" s="270">
        <f t="shared" si="8"/>
        <v>0</v>
      </c>
    </row>
    <row r="13" spans="1:82" outlineLevel="1">
      <c r="B13" s="91" t="s">
        <v>21</v>
      </c>
      <c r="C13" s="91"/>
      <c r="D13" s="269">
        <f>AVERAGE(E13:L13)</f>
        <v>1.798525371326886E-4</v>
      </c>
      <c r="E13" s="270">
        <f t="shared" ref="E13:AJ13" si="9">IFERROR(E11/D8,0)</f>
        <v>0</v>
      </c>
      <c r="F13" s="270">
        <f t="shared" si="9"/>
        <v>0</v>
      </c>
      <c r="G13" s="270">
        <f t="shared" si="9"/>
        <v>1.1982007059860636E-3</v>
      </c>
      <c r="H13" s="270">
        <f t="shared" si="9"/>
        <v>2.4061959107544509E-4</v>
      </c>
      <c r="I13" s="270">
        <f t="shared" si="9"/>
        <v>0</v>
      </c>
      <c r="J13" s="270">
        <f t="shared" si="9"/>
        <v>0</v>
      </c>
      <c r="K13" s="270">
        <f t="shared" si="9"/>
        <v>0</v>
      </c>
      <c r="L13" s="270">
        <f t="shared" si="9"/>
        <v>0</v>
      </c>
      <c r="M13" s="270">
        <f t="shared" si="9"/>
        <v>0</v>
      </c>
      <c r="N13" s="270">
        <f t="shared" si="9"/>
        <v>0</v>
      </c>
      <c r="O13" s="270">
        <f t="shared" si="9"/>
        <v>0</v>
      </c>
      <c r="P13" s="270">
        <f t="shared" si="9"/>
        <v>0</v>
      </c>
      <c r="Q13" s="270">
        <f t="shared" si="9"/>
        <v>0</v>
      </c>
      <c r="R13" s="270">
        <f t="shared" si="9"/>
        <v>0</v>
      </c>
      <c r="S13" s="270">
        <f t="shared" si="9"/>
        <v>0</v>
      </c>
      <c r="T13" s="270">
        <f t="shared" si="9"/>
        <v>0</v>
      </c>
      <c r="U13" s="270">
        <f t="shared" si="9"/>
        <v>0</v>
      </c>
      <c r="V13" s="270">
        <f t="shared" si="9"/>
        <v>0</v>
      </c>
      <c r="W13" s="270">
        <f t="shared" si="9"/>
        <v>0</v>
      </c>
      <c r="X13" s="270">
        <f t="shared" si="9"/>
        <v>0</v>
      </c>
      <c r="Y13" s="270">
        <f t="shared" si="9"/>
        <v>0</v>
      </c>
      <c r="Z13" s="270">
        <f t="shared" si="9"/>
        <v>0</v>
      </c>
      <c r="AA13" s="270">
        <f t="shared" si="9"/>
        <v>0</v>
      </c>
      <c r="AB13" s="270">
        <f t="shared" si="9"/>
        <v>0</v>
      </c>
      <c r="AC13" s="270">
        <f t="shared" si="9"/>
        <v>0</v>
      </c>
      <c r="AD13" s="270">
        <f t="shared" si="9"/>
        <v>0</v>
      </c>
      <c r="AE13" s="270">
        <f t="shared" si="9"/>
        <v>0</v>
      </c>
      <c r="AF13" s="270">
        <f t="shared" si="9"/>
        <v>0</v>
      </c>
      <c r="AG13" s="270">
        <f t="shared" si="9"/>
        <v>0</v>
      </c>
      <c r="AH13" s="270">
        <f t="shared" si="9"/>
        <v>0</v>
      </c>
      <c r="AI13" s="270">
        <f t="shared" si="9"/>
        <v>0</v>
      </c>
      <c r="AJ13" s="270">
        <f t="shared" si="9"/>
        <v>0</v>
      </c>
      <c r="AK13" s="270">
        <f t="shared" ref="AK13:BP13" si="10">IFERROR(AK11/AJ8,0)</f>
        <v>0</v>
      </c>
      <c r="AL13" s="270">
        <f t="shared" si="10"/>
        <v>0</v>
      </c>
      <c r="AM13" s="270">
        <f t="shared" si="10"/>
        <v>0</v>
      </c>
      <c r="AN13" s="270">
        <f t="shared" si="10"/>
        <v>0</v>
      </c>
      <c r="AO13" s="270">
        <f t="shared" si="10"/>
        <v>0</v>
      </c>
      <c r="AP13" s="270">
        <f t="shared" si="10"/>
        <v>0</v>
      </c>
      <c r="AQ13" s="270">
        <f t="shared" si="10"/>
        <v>0</v>
      </c>
      <c r="AR13" s="270">
        <f t="shared" si="10"/>
        <v>0</v>
      </c>
      <c r="AS13" s="270">
        <f t="shared" si="10"/>
        <v>0</v>
      </c>
      <c r="AT13" s="270">
        <f t="shared" si="10"/>
        <v>0</v>
      </c>
      <c r="AU13" s="270">
        <f t="shared" si="10"/>
        <v>0</v>
      </c>
      <c r="AV13" s="270">
        <f t="shared" si="10"/>
        <v>0</v>
      </c>
      <c r="AW13" s="270">
        <f t="shared" si="10"/>
        <v>0</v>
      </c>
      <c r="AX13" s="270">
        <f t="shared" si="10"/>
        <v>0</v>
      </c>
      <c r="AY13" s="270">
        <f t="shared" si="10"/>
        <v>0</v>
      </c>
      <c r="AZ13" s="270">
        <f t="shared" si="10"/>
        <v>0</v>
      </c>
      <c r="BA13" s="270">
        <f t="shared" si="10"/>
        <v>0</v>
      </c>
      <c r="BB13" s="270">
        <f t="shared" si="10"/>
        <v>0</v>
      </c>
      <c r="BC13" s="270">
        <f t="shared" si="10"/>
        <v>0</v>
      </c>
      <c r="BD13" s="270">
        <f t="shared" si="10"/>
        <v>0</v>
      </c>
      <c r="BE13" s="270">
        <f t="shared" si="10"/>
        <v>0</v>
      </c>
      <c r="BF13" s="270">
        <f t="shared" si="10"/>
        <v>0</v>
      </c>
      <c r="BG13" s="270">
        <f t="shared" si="10"/>
        <v>0</v>
      </c>
      <c r="BH13" s="270">
        <f t="shared" si="10"/>
        <v>0</v>
      </c>
      <c r="BI13" s="270">
        <f t="shared" si="10"/>
        <v>0</v>
      </c>
      <c r="BJ13" s="270">
        <f t="shared" si="10"/>
        <v>0</v>
      </c>
      <c r="BK13" s="270">
        <f t="shared" si="10"/>
        <v>0</v>
      </c>
      <c r="BL13" s="270">
        <f t="shared" si="10"/>
        <v>0</v>
      </c>
      <c r="BM13" s="270">
        <f t="shared" si="10"/>
        <v>0</v>
      </c>
      <c r="BN13" s="270">
        <f t="shared" si="10"/>
        <v>0</v>
      </c>
      <c r="BO13" s="270">
        <f t="shared" si="10"/>
        <v>0</v>
      </c>
      <c r="BP13" s="270">
        <f t="shared" si="10"/>
        <v>0</v>
      </c>
      <c r="BQ13" s="270">
        <f t="shared" ref="BQ13:CD13" si="11">IFERROR(BQ11/BP8,0)</f>
        <v>0</v>
      </c>
      <c r="BR13" s="270">
        <f t="shared" si="11"/>
        <v>0</v>
      </c>
      <c r="BS13" s="270">
        <f t="shared" si="11"/>
        <v>0</v>
      </c>
      <c r="BT13" s="270">
        <f t="shared" si="11"/>
        <v>0</v>
      </c>
      <c r="BU13" s="270">
        <f t="shared" si="11"/>
        <v>0</v>
      </c>
      <c r="BV13" s="270">
        <f t="shared" si="11"/>
        <v>0</v>
      </c>
      <c r="BW13" s="270">
        <f t="shared" si="11"/>
        <v>0</v>
      </c>
      <c r="BX13" s="270">
        <f t="shared" si="11"/>
        <v>0</v>
      </c>
      <c r="BY13" s="270">
        <f t="shared" si="11"/>
        <v>0</v>
      </c>
      <c r="BZ13" s="270">
        <f t="shared" si="11"/>
        <v>0</v>
      </c>
      <c r="CA13" s="270">
        <f t="shared" si="11"/>
        <v>0</v>
      </c>
      <c r="CB13" s="270">
        <f t="shared" si="11"/>
        <v>0</v>
      </c>
      <c r="CC13" s="270">
        <f t="shared" si="11"/>
        <v>0</v>
      </c>
      <c r="CD13" s="270">
        <f t="shared" si="11"/>
        <v>0</v>
      </c>
    </row>
    <row r="14" spans="1:82" outlineLevel="1">
      <c r="B14" s="125" t="s">
        <v>22</v>
      </c>
      <c r="C14" s="12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outlineLevel="1">
      <c r="A15" s="246" t="s">
        <v>19</v>
      </c>
      <c r="B15" s="261" t="s">
        <v>16</v>
      </c>
      <c r="C15" s="246"/>
      <c r="D15" s="261"/>
      <c r="E15" s="262">
        <f>[13]Summary!E$5</f>
        <v>3505.7664169998607</v>
      </c>
      <c r="F15" s="262">
        <f>[13]Summary!F$5</f>
        <v>3528.172584915068</v>
      </c>
      <c r="G15" s="262">
        <f>[13]Summary!G$5</f>
        <v>3526.3017219905742</v>
      </c>
      <c r="H15" s="262">
        <f>[13]Summary!H$5</f>
        <v>3542.4502133800415</v>
      </c>
      <c r="I15" s="262">
        <f>[13]Summary!I$5</f>
        <v>3561.6879623138811</v>
      </c>
      <c r="J15" s="262">
        <f>[13]Summary!J$5</f>
        <v>3575.8695225018309</v>
      </c>
      <c r="K15" s="262">
        <f>[13]Summary!K$5</f>
        <v>3613.2401748897973</v>
      </c>
      <c r="L15" s="262">
        <f>[13]Summary!L$5</f>
        <v>3616.7839740149211</v>
      </c>
      <c r="M15" s="262">
        <f>[13]Summary!M$5</f>
        <v>3623.8700541451108</v>
      </c>
      <c r="N15" s="262">
        <f>[13]Summary!N$5</f>
        <v>3604.7507038738113</v>
      </c>
      <c r="O15" s="262">
        <f>[13]Summary!O$5</f>
        <v>3588.7269503552234</v>
      </c>
      <c r="P15" s="262">
        <f>[13]Summary!P$5</f>
        <v>3596.7833156031556</v>
      </c>
      <c r="Q15" s="262">
        <f>[13]Summary!Q$5</f>
        <v>3711.7993990250397</v>
      </c>
      <c r="R15" s="262">
        <f>[13]Summary!R$5</f>
        <v>3924.2404020299437</v>
      </c>
      <c r="S15" s="262">
        <f>[13]Summary!S$5</f>
        <v>4417.6192000198644</v>
      </c>
      <c r="T15" s="262">
        <f>[13]Summary!T$5</f>
        <v>5779.5311040194938</v>
      </c>
      <c r="U15" s="262">
        <f>[13]Summary!U$5</f>
        <v>7982.633448499837</v>
      </c>
      <c r="V15" s="262">
        <f>[13]Summary!V$5</f>
        <v>9759.7202812569449</v>
      </c>
      <c r="W15" s="262">
        <f>[13]Summary!W$5</f>
        <v>10977.921679851017</v>
      </c>
      <c r="X15" s="262">
        <f>[13]Summary!X$5</f>
        <v>13854.032071451307</v>
      </c>
      <c r="Y15" s="262">
        <f>[13]Summary!Y$5</f>
        <v>15884.761911094422</v>
      </c>
      <c r="Z15" s="262">
        <f>[13]Summary!Z$5</f>
        <v>17157.33810153883</v>
      </c>
      <c r="AA15" s="262">
        <f>[13]Summary!AA$5</f>
        <v>18968.551411031163</v>
      </c>
      <c r="AB15" s="262">
        <f>[13]Summary!AB$5</f>
        <v>20981.708653975977</v>
      </c>
      <c r="AC15" s="262">
        <f>[13]Summary!AC$5</f>
        <v>23523.800110705895</v>
      </c>
      <c r="AD15" s="262">
        <f>[13]Summary!AD$5</f>
        <v>26091.181110152975</v>
      </c>
      <c r="AE15" s="262">
        <f>[13]Summary!AE$5</f>
        <v>28422.725204601767</v>
      </c>
      <c r="AF15" s="262">
        <f>[13]Summary!AF$5</f>
        <v>30272.611578578828</v>
      </c>
      <c r="AG15" s="262">
        <f>[13]Summary!AG$5</f>
        <v>30297.248520685942</v>
      </c>
      <c r="AH15" s="262">
        <f>[13]Summary!AH$5</f>
        <v>29707.762278082431</v>
      </c>
      <c r="AI15" s="262">
        <f>[13]Summary!AI$5</f>
        <v>28412.223466692085</v>
      </c>
      <c r="AJ15" s="262">
        <f>[13]Summary!AJ$5</f>
        <v>26787.162349358492</v>
      </c>
      <c r="AK15" s="262">
        <f>[13]Summary!AK$5</f>
        <v>25074.226537611859</v>
      </c>
      <c r="AL15" s="262">
        <f>[13]Summary!AL$5</f>
        <v>23374.855404923786</v>
      </c>
      <c r="AM15" s="262">
        <f>[13]Summary!AM$5</f>
        <v>21750.981127899082</v>
      </c>
      <c r="AN15" s="262">
        <f>[13]Summary!AN$5</f>
        <v>20211.226222259691</v>
      </c>
      <c r="AO15" s="262">
        <f>[13]Summary!AO$5</f>
        <v>18772.170091148408</v>
      </c>
      <c r="AP15" s="262">
        <f>[13]Summary!AP$5</f>
        <v>17427.309240692557</v>
      </c>
      <c r="AQ15" s="262">
        <f>[13]Summary!AQ$5</f>
        <v>16180.172694489214</v>
      </c>
      <c r="AR15" s="262">
        <f>[13]Summary!AR$5</f>
        <v>15024.271831016667</v>
      </c>
      <c r="AS15" s="262">
        <f>[13]Summary!AS$5</f>
        <v>13947.150471861649</v>
      </c>
      <c r="AT15" s="262">
        <f>[13]Summary!AT$5</f>
        <v>12946.414719502267</v>
      </c>
      <c r="AU15" s="262">
        <f>[13]Summary!AU$5</f>
        <v>12019.682645904802</v>
      </c>
      <c r="AV15" s="262">
        <f>[13]Summary!AV$5</f>
        <v>11159.584232675232</v>
      </c>
      <c r="AW15" s="262">
        <f>[13]Summary!AW$5</f>
        <v>10358.78631151194</v>
      </c>
      <c r="AX15" s="262">
        <f>[13]Summary!AX$5</f>
        <v>9615.9923799542885</v>
      </c>
      <c r="AY15" s="262">
        <f>[13]Summary!AY$5</f>
        <v>8928.9124180546205</v>
      </c>
      <c r="AZ15" s="262">
        <f>[13]Summary!AZ$5</f>
        <v>8290.2678559642809</v>
      </c>
      <c r="BA15" s="262">
        <f>[13]Summary!BA$5</f>
        <v>7712.816516684441</v>
      </c>
      <c r="BB15" s="262">
        <f>[13]Summary!BB$5</f>
        <v>7168.2524341010867</v>
      </c>
      <c r="BC15" s="262">
        <f>[13]Summary!BC$5</f>
        <v>6653.411171930522</v>
      </c>
      <c r="BD15" s="262">
        <f>[13]Summary!BD$5</f>
        <v>526.14411607090733</v>
      </c>
      <c r="BE15" s="262">
        <f>[13]Summary!BE$5</f>
        <v>524.51339549053228</v>
      </c>
      <c r="BF15" s="262">
        <f>[13]Summary!BF$5</f>
        <v>520.89082851310377</v>
      </c>
      <c r="BG15" s="262">
        <f>[13]Summary!BG$5</f>
        <v>518.28637437046564</v>
      </c>
      <c r="BH15" s="262">
        <f>[13]Summary!BH$5</f>
        <v>515.69494249868148</v>
      </c>
      <c r="BI15" s="262">
        <f>[13]Summary!BI$5</f>
        <v>515.11646778616705</v>
      </c>
      <c r="BJ15" s="262">
        <f>[13]Summary!BJ$5</f>
        <v>512.54088544726255</v>
      </c>
      <c r="BK15" s="262">
        <f>[13]Summary!BK$5</f>
        <v>508.97818101999292</v>
      </c>
      <c r="BL15" s="262">
        <f>[13]Summary!BL$5</f>
        <v>506.43329011487367</v>
      </c>
      <c r="BM15" s="262">
        <f>[13]Summary!BM$5</f>
        <v>503.90112366434187</v>
      </c>
      <c r="BN15" s="262">
        <f>[13]Summary!BN$5</f>
        <v>500.38161804602714</v>
      </c>
      <c r="BO15" s="262">
        <f>[13]Summary!BO$5</f>
        <v>496.87970995577052</v>
      </c>
      <c r="BP15" s="262">
        <f>[13]Summary!BP$5</f>
        <v>494.39531140599865</v>
      </c>
      <c r="BQ15" s="262">
        <f>[13]Summary!BQ$5</f>
        <v>491.92333484896517</v>
      </c>
      <c r="BR15" s="262">
        <f>[13]Summary!BR$5</f>
        <v>488.46371817472391</v>
      </c>
      <c r="BS15" s="262">
        <f>[13]Summary!BS$5</f>
        <v>488.02139958385669</v>
      </c>
      <c r="BT15" s="262">
        <f>[13]Summary!BT$5</f>
        <v>484.58129258593544</v>
      </c>
      <c r="BU15" s="262">
        <f>[13]Summary!BU$5</f>
        <v>482.15838612300286</v>
      </c>
      <c r="BV15" s="262">
        <f>[13]Summary!BV$5</f>
        <v>477.74759419237671</v>
      </c>
      <c r="BW15" s="262">
        <f>[13]Summary!BW$5</f>
        <v>477.35885622142814</v>
      </c>
      <c r="BX15" s="262">
        <f>[13]Summary!BX$5</f>
        <v>473.97206194032333</v>
      </c>
      <c r="BY15" s="262">
        <f>[13]Summary!BY$5</f>
        <v>471.60220163062331</v>
      </c>
      <c r="BZ15" s="262">
        <f>[13]Summary!BZ$5</f>
        <v>469.24419062245579</v>
      </c>
      <c r="CA15" s="262">
        <f>[13]Summary!CA$5</f>
        <v>466.89796966935683</v>
      </c>
      <c r="CB15" s="262">
        <f>[13]Summary!CB$5</f>
        <v>465.56347982102307</v>
      </c>
      <c r="CC15" s="262">
        <f>[13]Summary!CC$5</f>
        <v>463.23566242188099</v>
      </c>
      <c r="CD15" s="262">
        <f>[13]Summary!CD$5</f>
        <v>459.91948410977784</v>
      </c>
    </row>
    <row r="16" spans="1:82" outlineLevel="1">
      <c r="A16" s="244"/>
      <c r="B16" s="261" t="s">
        <v>17</v>
      </c>
      <c r="C16" s="261"/>
      <c r="D16" s="261"/>
      <c r="E16" s="262">
        <f>[13]Summary!E$8</f>
        <v>1526.2542118750061</v>
      </c>
      <c r="F16" s="262">
        <f>[13]Summary!F$8</f>
        <v>1421.6229408156178</v>
      </c>
      <c r="G16" s="262">
        <f>[13]Summary!G$8</f>
        <v>945.5148261115537</v>
      </c>
      <c r="H16" s="262">
        <f>[13]Summary!H$8</f>
        <v>1079.9172519809836</v>
      </c>
      <c r="I16" s="262">
        <f>[13]Summary!I$8</f>
        <v>1167.5426657210865</v>
      </c>
      <c r="J16" s="262">
        <f>[13]Summary!J$8</f>
        <v>1089.7049523924743</v>
      </c>
      <c r="K16" s="262">
        <f>[13]Summary!K$8</f>
        <v>1016.2564276305202</v>
      </c>
      <c r="L16" s="262">
        <f>[13]Summary!L$8</f>
        <v>943.17514549235784</v>
      </c>
      <c r="M16" s="262">
        <f>[13]Summary!M$8</f>
        <v>877.45926976490591</v>
      </c>
      <c r="N16" s="262">
        <f>[13]Summary!N$8</f>
        <v>813.07197341607571</v>
      </c>
      <c r="O16" s="262">
        <f>[13]Summary!O$8</f>
        <v>755.00661354899967</v>
      </c>
      <c r="P16" s="262">
        <f>[13]Summary!P$8</f>
        <v>152.23158048124787</v>
      </c>
      <c r="Q16" s="262">
        <f>[13]Summary!Q$8</f>
        <v>538.47042257884823</v>
      </c>
      <c r="R16" s="262">
        <f>[13]Summary!R$8</f>
        <v>596.77807046594899</v>
      </c>
      <c r="S16" s="262">
        <f>[13]Summary!S$8</f>
        <v>598.79418011362759</v>
      </c>
      <c r="T16" s="262">
        <f>[13]Summary!T$8</f>
        <v>562.80020921305277</v>
      </c>
      <c r="U16" s="262">
        <f>[13]Summary!U$8</f>
        <v>526.98620816698713</v>
      </c>
      <c r="V16" s="262">
        <f>[13]Summary!V$8</f>
        <v>485.35127712615486</v>
      </c>
      <c r="W16" s="262">
        <f>[13]Summary!W$8</f>
        <v>449.92452074052107</v>
      </c>
      <c r="X16" s="262">
        <f>[13]Summary!X$8</f>
        <v>417.67489813682096</v>
      </c>
      <c r="Y16" s="262">
        <f>[13]Summary!Y$8</f>
        <v>388.5865236461359</v>
      </c>
      <c r="Z16" s="262">
        <f>[13]Summary!Z$8</f>
        <v>363.64359102790604</v>
      </c>
      <c r="AA16" s="262">
        <f>[13]Summary!AA$8</f>
        <v>337.82537307276561</v>
      </c>
      <c r="AB16" s="262">
        <f>[13]Summary!AB$8</f>
        <v>312.1362462074012</v>
      </c>
      <c r="AC16" s="262">
        <f>[13]Summary!AC$8</f>
        <v>288.57556497636506</v>
      </c>
      <c r="AD16" s="262">
        <f>[13]Summary!AD$8</f>
        <v>271.13268715148297</v>
      </c>
      <c r="AE16" s="262">
        <f>[13]Summary!AE$8</f>
        <v>250.77702371572605</v>
      </c>
      <c r="AF16" s="262">
        <f>[13]Summary!AF$8</f>
        <v>233.5231385971465</v>
      </c>
      <c r="AG16" s="262">
        <f>[13]Summary!AG$8</f>
        <v>217.35552290416172</v>
      </c>
      <c r="AH16" s="262">
        <f>[13]Summary!AH$8</f>
        <v>201.26874528964026</v>
      </c>
      <c r="AI16" s="262">
        <f>[13]Summary!AI$8</f>
        <v>185.26240156319318</v>
      </c>
      <c r="AJ16" s="262">
        <f>[13]Summary!AJ$8</f>
        <v>171.33608955537602</v>
      </c>
      <c r="AK16" s="262">
        <f>[13]Summary!AK$8</f>
        <v>161.47940910759962</v>
      </c>
      <c r="AL16" s="262">
        <f>[13]Summary!AL$8</f>
        <v>148.67201206206209</v>
      </c>
      <c r="AM16" s="262">
        <f>[13]Summary!AM$8</f>
        <v>136.92865200175083</v>
      </c>
      <c r="AN16" s="262">
        <f>[13]Summary!AN$8</f>
        <v>127.24400874174307</v>
      </c>
      <c r="AO16" s="262">
        <f>[13]Summary!AO$8</f>
        <v>119.60778869803335</v>
      </c>
      <c r="AP16" s="262">
        <f>[13]Summary!AP$8</f>
        <v>110.00974975454346</v>
      </c>
      <c r="AQ16" s="262">
        <f>[13]Summary!AQ$8</f>
        <v>104.45970100577097</v>
      </c>
      <c r="AR16" s="262">
        <f>[13]Summary!AR$8</f>
        <v>95.937402500742564</v>
      </c>
      <c r="AS16" s="262">
        <f>[13]Summary!AS$8</f>
        <v>88.457715488237682</v>
      </c>
      <c r="AT16" s="262">
        <f>[13]Summary!AT$8</f>
        <v>81.015426910796805</v>
      </c>
      <c r="AU16" s="262">
        <f>[13]Summary!AU$8</f>
        <v>72.610349776243766</v>
      </c>
      <c r="AV16" s="262">
        <f>[13]Summary!AV$8</f>
        <v>69.247298027361694</v>
      </c>
      <c r="AW16" s="262">
        <f>[13]Summary!AW$8</f>
        <v>65.901061537224905</v>
      </c>
      <c r="AX16" s="262">
        <f>[13]Summary!AX$8</f>
        <v>63.571556229539283</v>
      </c>
      <c r="AY16" s="262">
        <f>[13]Summary!AY$8</f>
        <v>56.253698448391333</v>
      </c>
      <c r="AZ16" s="262">
        <f>[13]Summary!AZ$8</f>
        <v>53.972429956149199</v>
      </c>
      <c r="BA16" s="262">
        <f>[13]Summary!BA$8</f>
        <v>45.702567806368279</v>
      </c>
      <c r="BB16" s="262">
        <f>[13]Summary!BB$8</f>
        <v>44.474054967336997</v>
      </c>
      <c r="BC16" s="262">
        <f>[13]Summary!BC$8</f>
        <v>43.251684692500248</v>
      </c>
      <c r="BD16" s="262">
        <f>[13]Summary!BD$8</f>
        <v>39.035426269037089</v>
      </c>
      <c r="BE16" s="262">
        <f>[13]Summary!BE$8</f>
        <v>31.840249137692581</v>
      </c>
      <c r="BF16" s="262">
        <f>[13]Summary!BF$8</f>
        <v>30.681047892004017</v>
      </c>
      <c r="BG16" s="262">
        <f>[13]Summary!BG$8</f>
        <v>28.527642652544046</v>
      </c>
      <c r="BH16" s="262">
        <f>[13]Summary!BH$8</f>
        <v>28.38500443928092</v>
      </c>
      <c r="BI16" s="262">
        <f>[13]Summary!BI$8</f>
        <v>26.243079417084914</v>
      </c>
      <c r="BJ16" s="262">
        <f>[13]Summary!BJ$8</f>
        <v>24.111864019999302</v>
      </c>
      <c r="BK16" s="262">
        <f>[13]Summary!BK$8</f>
        <v>21.991304699899388</v>
      </c>
      <c r="BL16" s="262">
        <f>[13]Summary!BL$8</f>
        <v>20.881348176399911</v>
      </c>
      <c r="BM16" s="262">
        <f>[13]Summary!BM$8</f>
        <v>16.77694143551787</v>
      </c>
      <c r="BN16" s="262">
        <f>[13]Summary!BN$8</f>
        <v>15.693056728339911</v>
      </c>
      <c r="BO16" s="262">
        <f>[13]Summary!BO$8</f>
        <v>14.614591444698704</v>
      </c>
      <c r="BP16" s="262">
        <f>[13]Summary!BP$8</f>
        <v>13.541518487474832</v>
      </c>
      <c r="BQ16" s="262">
        <f>[13]Summary!BQ$8</f>
        <v>13.4738108950379</v>
      </c>
      <c r="BR16" s="262">
        <f>[13]Summary!BR$8</f>
        <v>13.406441840562593</v>
      </c>
      <c r="BS16" s="262">
        <f>[13]Summary!BS$8</f>
        <v>10.339409631359786</v>
      </c>
      <c r="BT16" s="262">
        <f>[13]Summary!BT$8</f>
        <v>10.287712583202619</v>
      </c>
      <c r="BU16" s="262">
        <f>[13]Summary!BU$8</f>
        <v>9.2362740202869418</v>
      </c>
      <c r="BV16" s="262">
        <f>[13]Summary!BV$8</f>
        <v>9.1900926501856475</v>
      </c>
      <c r="BW16" s="262">
        <f>[13]Summary!BW$8</f>
        <v>8.1441421869344595</v>
      </c>
      <c r="BX16" s="262">
        <f>[13]Summary!BX$8</f>
        <v>7.1034214759998804</v>
      </c>
      <c r="BY16" s="262">
        <f>[13]Summary!BY$8</f>
        <v>7.0679043686200203</v>
      </c>
      <c r="BZ16" s="262">
        <f>[13]Summary!BZ$8</f>
        <v>7.0325648467763813</v>
      </c>
      <c r="CA16" s="262">
        <f>[13]Summary!CA$8</f>
        <v>6.9974020225431559</v>
      </c>
      <c r="CB16" s="262">
        <f>[13]Summary!CB$8</f>
        <v>4.9624150124299149</v>
      </c>
      <c r="CC16" s="262">
        <f>[13]Summary!CC$8</f>
        <v>4.9376029373677284</v>
      </c>
      <c r="CD16" s="262">
        <f>[13]Summary!CD$8</f>
        <v>4.9129149226814661</v>
      </c>
    </row>
    <row r="17" spans="1:82" outlineLevel="1">
      <c r="B17" s="91" t="s">
        <v>20</v>
      </c>
      <c r="C17" s="91"/>
      <c r="D17" s="269">
        <f>AVERAGE(E17:AF17)</f>
        <v>1.6063903872561763E-2</v>
      </c>
      <c r="E17" s="271">
        <f t="shared" ref="E17:AJ17" si="12">IFERROR(E15/D7,0)</f>
        <v>4.8429546825056865E-3</v>
      </c>
      <c r="F17" s="271">
        <f t="shared" si="12"/>
        <v>4.8532493036173418E-3</v>
      </c>
      <c r="G17" s="271">
        <f t="shared" si="12"/>
        <v>4.8305698178638971E-3</v>
      </c>
      <c r="H17" s="271">
        <f t="shared" si="12"/>
        <v>4.8313161195603378E-3</v>
      </c>
      <c r="I17" s="271">
        <f t="shared" si="12"/>
        <v>4.8361334082354136E-3</v>
      </c>
      <c r="J17" s="271">
        <f t="shared" si="12"/>
        <v>4.8341465818268203E-3</v>
      </c>
      <c r="K17" s="271">
        <f t="shared" si="12"/>
        <v>4.8631418283295999E-3</v>
      </c>
      <c r="L17" s="271">
        <f t="shared" si="12"/>
        <v>4.8476283024888834E-3</v>
      </c>
      <c r="M17" s="271">
        <f t="shared" si="12"/>
        <v>4.836271481968463E-3</v>
      </c>
      <c r="N17" s="271">
        <f t="shared" si="12"/>
        <v>4.8341347527508967E-3</v>
      </c>
      <c r="O17" s="271">
        <f t="shared" si="12"/>
        <v>4.836024162480872E-3</v>
      </c>
      <c r="P17" s="271">
        <f t="shared" si="12"/>
        <v>4.8704341335545518E-3</v>
      </c>
      <c r="Q17" s="271">
        <f t="shared" si="12"/>
        <v>5.0507778473415114E-3</v>
      </c>
      <c r="R17" s="271">
        <f t="shared" si="12"/>
        <v>5.3669612270719185E-3</v>
      </c>
      <c r="S17" s="271">
        <f t="shared" si="12"/>
        <v>6.0743281348881574E-3</v>
      </c>
      <c r="T17" s="271">
        <f t="shared" si="12"/>
        <v>7.9955559975720021E-3</v>
      </c>
      <c r="U17" s="271">
        <f t="shared" si="12"/>
        <v>1.1132395669583937E-2</v>
      </c>
      <c r="V17" s="271">
        <f t="shared" si="12"/>
        <v>1.3763905032662515E-2</v>
      </c>
      <c r="W17" s="271">
        <f t="shared" si="12"/>
        <v>1.5697971333021254E-2</v>
      </c>
      <c r="X17" s="271">
        <f t="shared" si="12"/>
        <v>2.0126636919451497E-2</v>
      </c>
      <c r="Y17" s="271">
        <f t="shared" si="12"/>
        <v>2.3550806340547133E-2</v>
      </c>
      <c r="Z17" s="271">
        <f t="shared" si="12"/>
        <v>2.6051055844751592E-2</v>
      </c>
      <c r="AA17" s="271">
        <f t="shared" si="12"/>
        <v>2.9571502774434433E-2</v>
      </c>
      <c r="AB17" s="271">
        <f t="shared" si="12"/>
        <v>3.3706723625022514E-2</v>
      </c>
      <c r="AC17" s="271">
        <f t="shared" si="12"/>
        <v>3.9108774801533498E-2</v>
      </c>
      <c r="AD17" s="271">
        <f t="shared" si="12"/>
        <v>4.5142566052499972E-2</v>
      </c>
      <c r="AE17" s="271">
        <f t="shared" si="12"/>
        <v>5.1501477135285155E-2</v>
      </c>
      <c r="AF17" s="271">
        <f t="shared" si="12"/>
        <v>5.7831865120879497E-2</v>
      </c>
      <c r="AG17" s="271">
        <f t="shared" si="12"/>
        <v>6.1431636916886349E-2</v>
      </c>
      <c r="AH17" s="271">
        <f t="shared" si="12"/>
        <v>6.4178997260849371E-2</v>
      </c>
      <c r="AI17" s="271">
        <f t="shared" si="12"/>
        <v>6.5589666284212658E-2</v>
      </c>
      <c r="AJ17" s="271">
        <f t="shared" si="12"/>
        <v>6.6178859217035008E-2</v>
      </c>
      <c r="AK17" s="271">
        <f t="shared" ref="AK17:BP17" si="13">IFERROR(AK15/AJ7,0)</f>
        <v>6.633708905853726E-2</v>
      </c>
      <c r="AL17" s="271">
        <f t="shared" si="13"/>
        <v>6.6235022923843687E-2</v>
      </c>
      <c r="AM17" s="271">
        <f t="shared" si="13"/>
        <v>6.6005485338865508E-2</v>
      </c>
      <c r="AN17" s="271">
        <f t="shared" si="13"/>
        <v>6.5667353621529423E-2</v>
      </c>
      <c r="AO17" s="271">
        <f t="shared" si="13"/>
        <v>6.5278446191224249E-2</v>
      </c>
      <c r="AP17" s="271">
        <f t="shared" si="13"/>
        <v>6.483408831379435E-2</v>
      </c>
      <c r="AQ17" s="271">
        <f t="shared" si="13"/>
        <v>6.4367635440243237E-2</v>
      </c>
      <c r="AR17" s="271">
        <f t="shared" si="13"/>
        <v>6.3881131404531027E-2</v>
      </c>
      <c r="AS17" s="271">
        <f t="shared" si="13"/>
        <v>6.3348108825704338E-2</v>
      </c>
      <c r="AT17" s="271">
        <f t="shared" si="13"/>
        <v>6.2779733570782995E-2</v>
      </c>
      <c r="AU17" s="271">
        <f t="shared" si="13"/>
        <v>6.2190104042866283E-2</v>
      </c>
      <c r="AV17" s="271">
        <f t="shared" si="13"/>
        <v>6.1568912916230477E-2</v>
      </c>
      <c r="AW17" s="271">
        <f t="shared" si="13"/>
        <v>6.0900373919513959E-2</v>
      </c>
      <c r="AX17" s="271">
        <f t="shared" si="13"/>
        <v>6.0199589220904168E-2</v>
      </c>
      <c r="AY17" s="271">
        <f t="shared" si="13"/>
        <v>5.9478820806973448E-2</v>
      </c>
      <c r="AZ17" s="271">
        <f t="shared" si="13"/>
        <v>5.871698803768962E-2</v>
      </c>
      <c r="BA17" s="271">
        <f t="shared" si="13"/>
        <v>5.8034732402409583E-2</v>
      </c>
      <c r="BB17" s="271">
        <f t="shared" si="13"/>
        <v>5.726026947796635E-2</v>
      </c>
      <c r="BC17" s="271">
        <f t="shared" si="13"/>
        <v>5.6375791146107294E-2</v>
      </c>
      <c r="BD17" s="271">
        <f t="shared" si="13"/>
        <v>4.7244790793528838E-3</v>
      </c>
      <c r="BE17" s="271">
        <f t="shared" si="13"/>
        <v>4.732193271224725E-3</v>
      </c>
      <c r="BF17" s="271">
        <f t="shared" si="13"/>
        <v>4.7218549714818769E-3</v>
      </c>
      <c r="BG17" s="271">
        <f t="shared" si="13"/>
        <v>4.7205353800762783E-3</v>
      </c>
      <c r="BH17" s="271">
        <f t="shared" si="13"/>
        <v>4.7192099004777291E-3</v>
      </c>
      <c r="BI17" s="271">
        <f t="shared" si="13"/>
        <v>4.7362676235558499E-3</v>
      </c>
      <c r="BJ17" s="271">
        <f t="shared" si="13"/>
        <v>4.7350125721810641E-3</v>
      </c>
      <c r="BK17" s="271">
        <f t="shared" si="13"/>
        <v>4.7244696204482616E-3</v>
      </c>
      <c r="BL17" s="271">
        <f t="shared" si="13"/>
        <v>4.7231617063399085E-3</v>
      </c>
      <c r="BM17" s="271">
        <f t="shared" si="13"/>
        <v>4.7218479492255475E-3</v>
      </c>
      <c r="BN17" s="271">
        <f t="shared" si="13"/>
        <v>4.7111132858043631E-3</v>
      </c>
      <c r="BO17" s="271">
        <f t="shared" si="13"/>
        <v>4.7002862597477144E-3</v>
      </c>
      <c r="BP17" s="271">
        <f t="shared" si="13"/>
        <v>4.6988708666197429E-3</v>
      </c>
      <c r="BQ17" s="271">
        <f t="shared" ref="BQ17:CD17" si="14">IFERROR(BQ15/BP7,0)</f>
        <v>4.6974492195718835E-3</v>
      </c>
      <c r="BR17" s="271">
        <f t="shared" si="14"/>
        <v>4.6864270776957647E-3</v>
      </c>
      <c r="BS17" s="271">
        <f t="shared" si="14"/>
        <v>4.7042294050624834E-3</v>
      </c>
      <c r="BT17" s="271">
        <f t="shared" si="14"/>
        <v>4.6931465041725176E-3</v>
      </c>
      <c r="BU17" s="271">
        <f t="shared" si="14"/>
        <v>4.6916996052526454E-3</v>
      </c>
      <c r="BV17" s="271">
        <f t="shared" si="14"/>
        <v>4.6706933591992147E-3</v>
      </c>
      <c r="BW17" s="271">
        <f t="shared" si="14"/>
        <v>4.6887927806076911E-3</v>
      </c>
      <c r="BX17" s="271">
        <f t="shared" si="14"/>
        <v>4.6774580836948547E-3</v>
      </c>
      <c r="BY17" s="271">
        <f t="shared" si="14"/>
        <v>4.6759423174681279E-3</v>
      </c>
      <c r="BZ17" s="271">
        <f t="shared" si="14"/>
        <v>4.6744199238120138E-3</v>
      </c>
      <c r="CA17" s="271">
        <f t="shared" si="14"/>
        <v>4.672890878416958E-3</v>
      </c>
      <c r="CB17" s="271">
        <f t="shared" si="14"/>
        <v>4.681410521500712E-3</v>
      </c>
      <c r="CC17" s="271">
        <f t="shared" si="14"/>
        <v>4.6799120584429298E-3</v>
      </c>
      <c r="CD17" s="271">
        <f t="shared" si="14"/>
        <v>4.6682568705025016E-3</v>
      </c>
    </row>
    <row r="18" spans="1:82" outlineLevel="1">
      <c r="B18" s="91" t="s">
        <v>21</v>
      </c>
      <c r="C18" s="91"/>
      <c r="D18" s="269">
        <f>AVERAGE(E18:AF18)</f>
        <v>4.7723798768546925E-2</v>
      </c>
      <c r="E18" s="271">
        <f t="shared" ref="E18:AJ18" si="15">IFERROR(E16/D8,0)</f>
        <v>6.1924342385040687E-2</v>
      </c>
      <c r="F18" s="271">
        <f t="shared" si="15"/>
        <v>6.1486685753231282E-2</v>
      </c>
      <c r="G18" s="271">
        <f t="shared" si="15"/>
        <v>4.3573712775659766E-2</v>
      </c>
      <c r="H18" s="271">
        <f t="shared" si="15"/>
        <v>5.1969849513396532E-2</v>
      </c>
      <c r="I18" s="271">
        <f t="shared" si="15"/>
        <v>5.9251776529172115E-2</v>
      </c>
      <c r="J18" s="271">
        <f t="shared" si="15"/>
        <v>5.8784676689360903E-2</v>
      </c>
      <c r="K18" s="271">
        <f t="shared" si="15"/>
        <v>5.8246458660117247E-2</v>
      </c>
      <c r="L18" s="271">
        <f t="shared" si="15"/>
        <v>5.740124419841821E-2</v>
      </c>
      <c r="M18" s="271">
        <f t="shared" si="15"/>
        <v>5.6653802273275974E-2</v>
      </c>
      <c r="N18" s="271">
        <f t="shared" si="15"/>
        <v>5.5649335648529051E-2</v>
      </c>
      <c r="O18" s="271">
        <f t="shared" si="15"/>
        <v>5.4720298591718744E-2</v>
      </c>
      <c r="P18" s="271">
        <f t="shared" si="15"/>
        <v>1.1671915285943904E-2</v>
      </c>
      <c r="Q18" s="271">
        <f t="shared" si="15"/>
        <v>4.1773232868769557E-2</v>
      </c>
      <c r="R18" s="271">
        <f t="shared" si="15"/>
        <v>4.8314867355598416E-2</v>
      </c>
      <c r="S18" s="271">
        <f t="shared" si="15"/>
        <v>5.0939211894982205E-2</v>
      </c>
      <c r="T18" s="271">
        <f t="shared" si="15"/>
        <v>5.044694497351665E-2</v>
      </c>
      <c r="U18" s="271">
        <f t="shared" si="15"/>
        <v>4.9746282822796875E-2</v>
      </c>
      <c r="V18" s="271">
        <f t="shared" si="15"/>
        <v>4.8214535249209864E-2</v>
      </c>
      <c r="W18" s="271">
        <f t="shared" si="15"/>
        <v>4.6959385227398155E-2</v>
      </c>
      <c r="X18" s="271">
        <f t="shared" si="15"/>
        <v>4.5741426703641154E-2</v>
      </c>
      <c r="Y18" s="271">
        <f t="shared" si="15"/>
        <v>4.4595701060813647E-2</v>
      </c>
      <c r="Z18" s="271">
        <f t="shared" si="15"/>
        <v>4.3681144340166157E-2</v>
      </c>
      <c r="AA18" s="271">
        <f t="shared" si="15"/>
        <v>4.2433378940917692E-2</v>
      </c>
      <c r="AB18" s="271">
        <f t="shared" si="15"/>
        <v>4.094402699405976E-2</v>
      </c>
      <c r="AC18" s="271">
        <f t="shared" si="15"/>
        <v>3.9469529721146701E-2</v>
      </c>
      <c r="AD18" s="271">
        <f t="shared" si="15"/>
        <v>3.8607628825620063E-2</v>
      </c>
      <c r="AE18" s="271">
        <f t="shared" si="15"/>
        <v>3.7143115014379911E-2</v>
      </c>
      <c r="AF18" s="271">
        <f t="shared" si="15"/>
        <v>3.5921855222432832E-2</v>
      </c>
      <c r="AG18" s="271">
        <f t="shared" si="15"/>
        <v>3.4680654209491832E-2</v>
      </c>
      <c r="AH18" s="271">
        <f t="shared" si="15"/>
        <v>3.3267635217248945E-2</v>
      </c>
      <c r="AI18" s="271">
        <f t="shared" si="15"/>
        <v>3.1675729289496322E-2</v>
      </c>
      <c r="AJ18" s="271">
        <f t="shared" si="15"/>
        <v>3.0252924699598369E-2</v>
      </c>
      <c r="AK18" s="271">
        <f t="shared" ref="AK18:BP18" si="16">IFERROR(AK16/AJ8,0)</f>
        <v>2.9402021364544825E-2</v>
      </c>
      <c r="AL18" s="271">
        <f t="shared" si="16"/>
        <v>2.7890087306306627E-2</v>
      </c>
      <c r="AM18" s="271">
        <f t="shared" si="16"/>
        <v>2.6424064197724972E-2</v>
      </c>
      <c r="AN18" s="271">
        <f t="shared" si="16"/>
        <v>2.5221609371972625E-2</v>
      </c>
      <c r="AO18" s="271">
        <f t="shared" si="16"/>
        <v>2.4321425212091442E-2</v>
      </c>
      <c r="AP18" s="271">
        <f t="shared" si="16"/>
        <v>2.2927355649575178E-2</v>
      </c>
      <c r="AQ18" s="271">
        <f t="shared" si="16"/>
        <v>2.2281514920902707E-2</v>
      </c>
      <c r="AR18" s="271">
        <f t="shared" si="16"/>
        <v>2.0930040388186438E-2</v>
      </c>
      <c r="AS18" s="271">
        <f t="shared" si="16"/>
        <v>1.9710793322527079E-2</v>
      </c>
      <c r="AT18" s="271">
        <f t="shared" si="16"/>
        <v>1.8415431057642019E-2</v>
      </c>
      <c r="AU18" s="271">
        <f t="shared" si="16"/>
        <v>1.6814539220817853E-2</v>
      </c>
      <c r="AV18" s="271">
        <f t="shared" si="16"/>
        <v>1.6309994942117306E-2</v>
      </c>
      <c r="AW18" s="271">
        <f t="shared" si="16"/>
        <v>1.5779205989500798E-2</v>
      </c>
      <c r="AX18" s="271">
        <f t="shared" si="16"/>
        <v>1.5465467126873408E-2</v>
      </c>
      <c r="AY18" s="271">
        <f t="shared" si="16"/>
        <v>1.3900176862343397E-2</v>
      </c>
      <c r="AZ18" s="271">
        <f t="shared" si="16"/>
        <v>1.3524472520864271E-2</v>
      </c>
      <c r="BA18" s="271">
        <f t="shared" si="16"/>
        <v>1.1609209548810458E-2</v>
      </c>
      <c r="BB18" s="271">
        <f t="shared" si="16"/>
        <v>1.142983831846092E-2</v>
      </c>
      <c r="BC18" s="271">
        <f t="shared" si="16"/>
        <v>1.1244208472504404E-2</v>
      </c>
      <c r="BD18" s="271">
        <f t="shared" si="16"/>
        <v>1.026350614383242E-2</v>
      </c>
      <c r="BE18" s="271">
        <f t="shared" si="16"/>
        <v>8.4585066220788201E-3</v>
      </c>
      <c r="BF18" s="271">
        <f t="shared" si="16"/>
        <v>8.220089231815499E-3</v>
      </c>
      <c r="BG18" s="271">
        <f t="shared" si="16"/>
        <v>7.7064953737805576E-3</v>
      </c>
      <c r="BH18" s="271">
        <f t="shared" si="16"/>
        <v>7.7275149551643395E-3</v>
      </c>
      <c r="BI18" s="271">
        <f t="shared" si="16"/>
        <v>7.2000370889841606E-3</v>
      </c>
      <c r="BJ18" s="271">
        <f t="shared" si="16"/>
        <v>6.6632939477550973E-3</v>
      </c>
      <c r="BK18" s="271">
        <f t="shared" si="16"/>
        <v>6.1180454451108266E-3</v>
      </c>
      <c r="BL18" s="271">
        <f t="shared" si="16"/>
        <v>5.8450123370316952E-3</v>
      </c>
      <c r="BM18" s="271">
        <f t="shared" si="16"/>
        <v>4.7237356987433953E-3</v>
      </c>
      <c r="BN18" s="271">
        <f t="shared" si="16"/>
        <v>4.4395269761372249E-3</v>
      </c>
      <c r="BO18" s="271">
        <f t="shared" si="16"/>
        <v>4.1528685840303715E-3</v>
      </c>
      <c r="BP18" s="271">
        <f t="shared" si="16"/>
        <v>3.8639918302399096E-3</v>
      </c>
      <c r="BQ18" s="271">
        <f t="shared" ref="BQ18:CD18" si="17">IFERROR(BQ16/BP8,0)</f>
        <v>3.8595852770675399E-3</v>
      </c>
      <c r="BR18" s="271">
        <f t="shared" si="17"/>
        <v>3.8551666952999892E-3</v>
      </c>
      <c r="BS18" s="271">
        <f t="shared" si="17"/>
        <v>2.9847151359070211E-3</v>
      </c>
      <c r="BT18" s="271">
        <f t="shared" si="17"/>
        <v>2.9786820777097751E-3</v>
      </c>
      <c r="BU18" s="271">
        <f t="shared" si="17"/>
        <v>2.6822403688471982E-3</v>
      </c>
      <c r="BV18" s="271">
        <f t="shared" si="17"/>
        <v>2.676006860631902E-3</v>
      </c>
      <c r="BW18" s="271">
        <f t="shared" si="17"/>
        <v>2.3778059686729437E-3</v>
      </c>
      <c r="BX18" s="271">
        <f t="shared" si="17"/>
        <v>2.0788949641080494E-3</v>
      </c>
      <c r="BY18" s="271">
        <f t="shared" si="17"/>
        <v>2.0728096428155539E-3</v>
      </c>
      <c r="BZ18" s="271">
        <f t="shared" si="17"/>
        <v>2.0667295315033099E-3</v>
      </c>
      <c r="CA18" s="271">
        <f t="shared" si="17"/>
        <v>2.0606546997682285E-3</v>
      </c>
      <c r="CB18" s="271">
        <f t="shared" si="17"/>
        <v>1.4643919540446798E-3</v>
      </c>
      <c r="CC18" s="271">
        <f t="shared" si="17"/>
        <v>1.4592068450376054E-3</v>
      </c>
      <c r="CD18" s="271">
        <f t="shared" si="17"/>
        <v>1.4540325450552397E-3</v>
      </c>
    </row>
    <row r="19" spans="1:82" outlineLevel="1">
      <c r="B19" s="125" t="s">
        <v>23</v>
      </c>
      <c r="C19" s="91"/>
    </row>
    <row r="20" spans="1:82" outlineLevel="1">
      <c r="A20" s="246" t="s">
        <v>19</v>
      </c>
      <c r="B20" s="261" t="s">
        <v>24</v>
      </c>
      <c r="C20" s="246"/>
      <c r="D20" s="268">
        <f>'Demand and Revenue'!C8</f>
        <v>31003652.93505707</v>
      </c>
      <c r="E20" s="262">
        <f>[13]Summary!E$12*1000</f>
        <v>32450527.997282501</v>
      </c>
      <c r="F20" s="262">
        <f>[13]Summary!F$12*1000</f>
        <v>32839407.827819057</v>
      </c>
      <c r="G20" s="262">
        <f>[13]Summary!G$12*1000</f>
        <v>33596928.586769834</v>
      </c>
      <c r="H20" s="262">
        <f>[13]Summary!H$12*1000</f>
        <v>33728241.593063593</v>
      </c>
      <c r="I20" s="262">
        <f>[13]Summary!I$12*1000</f>
        <v>33163637.098290712</v>
      </c>
      <c r="J20" s="262">
        <f>[13]Summary!J$12*1000</f>
        <v>31650510.946679186</v>
      </c>
      <c r="K20" s="262">
        <f>[13]Summary!K$12*1000</f>
        <v>30358135.992394455</v>
      </c>
      <c r="L20" s="262">
        <f>[13]Summary!L$12*1000</f>
        <v>29705411.348103222</v>
      </c>
      <c r="M20" s="262">
        <f>[13]Summary!M$12*1000</f>
        <v>31285344.590757679</v>
      </c>
      <c r="N20" s="262">
        <f>[13]Summary!N$12*1000</f>
        <v>31792734.810778391</v>
      </c>
      <c r="O20" s="262">
        <f>[13]Summary!O$12*1000</f>
        <v>31492873.753976766</v>
      </c>
      <c r="P20" s="262">
        <f>[13]Summary!P$12*1000</f>
        <v>30343225.20828009</v>
      </c>
      <c r="Q20" s="262">
        <f>[13]Summary!Q$12*1000</f>
        <v>29247933.59482988</v>
      </c>
      <c r="R20" s="262">
        <f>[13]Summary!R$12*1000</f>
        <v>28659147.255626585</v>
      </c>
      <c r="S20" s="262">
        <f>[13]Summary!S$12*1000</f>
        <v>28130148.651559215</v>
      </c>
      <c r="T20" s="262">
        <f>[13]Summary!T$12*1000</f>
        <v>27376016.598110691</v>
      </c>
      <c r="U20" s="262">
        <f>[13]Summary!U$12*1000</f>
        <v>26659505.364561293</v>
      </c>
      <c r="V20" s="262">
        <f>[13]Summary!V$12*1000</f>
        <v>26224334.259800624</v>
      </c>
      <c r="W20" s="262">
        <f>[13]Summary!W$12*1000</f>
        <v>25671107.862535555</v>
      </c>
      <c r="X20" s="262">
        <f>[13]Summary!X$12*1000</f>
        <v>24556843.920837428</v>
      </c>
      <c r="Y20" s="262">
        <f>[13]Summary!Y$12*1000</f>
        <v>23333107.251880832</v>
      </c>
      <c r="Z20" s="262">
        <f>[13]Summary!Z$12*1000</f>
        <v>22295554.712033045</v>
      </c>
      <c r="AA20" s="262">
        <f>[13]Summary!AA$12*1000</f>
        <v>21270832.505831607</v>
      </c>
      <c r="AB20" s="262">
        <f>[13]Summary!AB$12*1000</f>
        <v>20180660.616952121</v>
      </c>
      <c r="AC20" s="262">
        <f>[13]Summary!AC$12*1000</f>
        <v>19032241.646222126</v>
      </c>
      <c r="AD20" s="262">
        <f>[13]Summary!AD$12*1000</f>
        <v>17829736.265226368</v>
      </c>
      <c r="AE20" s="262">
        <f>[13]Summary!AE$12*1000</f>
        <v>16565804.839905547</v>
      </c>
      <c r="AF20" s="262">
        <f>[13]Summary!AF$12*1000</f>
        <v>15205273.905792881</v>
      </c>
      <c r="AG20" s="262">
        <f>[13]Summary!AG$12*1000</f>
        <v>13889986.973927105</v>
      </c>
      <c r="AH20" s="262">
        <f>[13]Summary!AH$12*1000</f>
        <v>12573914.352400713</v>
      </c>
      <c r="AI20" s="262">
        <f>[13]Summary!AI$12*1000</f>
        <v>11365955.353362184</v>
      </c>
      <c r="AJ20" s="262">
        <f>[13]Summary!AJ$12*1000</f>
        <v>10269036.039223248</v>
      </c>
      <c r="AK20" s="262">
        <f>[13]Summary!AK$12*1000</f>
        <v>9262426.7951102871</v>
      </c>
      <c r="AL20" s="262">
        <f>[13]Summary!AL$12*1000</f>
        <v>8331998.9241207279</v>
      </c>
      <c r="AM20" s="262">
        <f>[13]Summary!AM$12*1000</f>
        <v>7471280.6612338368</v>
      </c>
      <c r="AN20" s="262">
        <f>[13]Summary!AN$12*1000</f>
        <v>6676906.7470409079</v>
      </c>
      <c r="AO20" s="262">
        <f>[13]Summary!AO$12*1000</f>
        <v>5945340.9579340192</v>
      </c>
      <c r="AP20" s="262">
        <f>[13]Summary!AP$12*1000</f>
        <v>5272501.4607642489</v>
      </c>
      <c r="AQ20" s="262">
        <f>[13]Summary!AQ$12*1000</f>
        <v>4644950.8645727886</v>
      </c>
      <c r="AR20" s="262">
        <f>[13]Summary!AR$12*1000</f>
        <v>4059497.4469872722</v>
      </c>
      <c r="AS20" s="262">
        <f>[13]Summary!AS$12*1000</f>
        <v>3515500.0948076691</v>
      </c>
      <c r="AT20" s="262">
        <f>[13]Summary!AT$12*1000</f>
        <v>3011603.5193616739</v>
      </c>
      <c r="AU20" s="262">
        <f>[13]Summary!AU$12*1000</f>
        <v>2544861.0827837838</v>
      </c>
      <c r="AV20" s="262">
        <f>[13]Summary!AV$12*1000</f>
        <v>2560799.6674962444</v>
      </c>
      <c r="AW20" s="262">
        <f>[13]Summary!AW$12*1000</f>
        <v>2575501.1393684344</v>
      </c>
      <c r="AX20" s="262">
        <f>[13]Summary!AX$12*1000</f>
        <v>2399425.9005756658</v>
      </c>
      <c r="AY20" s="262">
        <f>[13]Summary!AY$12*1000</f>
        <v>2072595.476971962</v>
      </c>
      <c r="AZ20" s="262">
        <f>[13]Summary!AZ$12*1000</f>
        <v>1679838.1963952193</v>
      </c>
      <c r="BA20" s="262">
        <f>[13]Summary!BA$12*1000</f>
        <v>1269760.6249295357</v>
      </c>
      <c r="BB20" s="262">
        <f>[13]Summary!BB$12*1000</f>
        <v>837901.19503432361</v>
      </c>
      <c r="BC20" s="262">
        <f>[13]Summary!BC$12*1000</f>
        <v>224829.90978503524</v>
      </c>
      <c r="BD20" s="262">
        <f>[13]Summary!BD$12*1000</f>
        <v>383212.24753306701</v>
      </c>
      <c r="BE20" s="262">
        <f>[13]Summary!BE$12*1000</f>
        <v>379875.75061302446</v>
      </c>
      <c r="BF20" s="262">
        <f>[13]Summary!BF$12*1000</f>
        <v>376567.15939355287</v>
      </c>
      <c r="BG20" s="262">
        <f>[13]Summary!BG$12*1000</f>
        <v>373279.90298115253</v>
      </c>
      <c r="BH20" s="262">
        <f>[13]Summary!BH$12*1000</f>
        <v>370013.84912639559</v>
      </c>
      <c r="BI20" s="262">
        <f>[13]Summary!BI$12*1000</f>
        <v>366760.21076900657</v>
      </c>
      <c r="BJ20" s="262">
        <f>[13]Summary!BJ$12*1000</f>
        <v>363527.60003372433</v>
      </c>
      <c r="BK20" s="262">
        <f>[13]Summary!BK$12*1000</f>
        <v>360322.17945501307</v>
      </c>
      <c r="BL20" s="262">
        <f>[13]Summary!BL$12*1000</f>
        <v>357137.46225986734</v>
      </c>
      <c r="BM20" s="262">
        <f>[13]Summary!BM$12*1000</f>
        <v>353973.31959371368</v>
      </c>
      <c r="BN20" s="262">
        <f>[13]Summary!BN$12*1000</f>
        <v>350834.03001807391</v>
      </c>
      <c r="BO20" s="262">
        <f>[13]Summary!BO$12*1000</f>
        <v>347721.2419687346</v>
      </c>
      <c r="BP20" s="262">
        <f>[13]Summary!BP$12*1000</f>
        <v>344628.53712548251</v>
      </c>
      <c r="BQ20" s="262">
        <f>[13]Summary!BQ$12*1000</f>
        <v>341555.78977950691</v>
      </c>
      <c r="BR20" s="262">
        <f>[13]Summary!BR$12*1000</f>
        <v>338509.05323291302</v>
      </c>
      <c r="BS20" s="262">
        <f>[13]Summary!BS$12*1000</f>
        <v>335472.03397447994</v>
      </c>
      <c r="BT20" s="262">
        <f>[13]Summary!BT$12*1000</f>
        <v>332460.78349536867</v>
      </c>
      <c r="BU20" s="262">
        <f>[13]Summary!BU$12*1000</f>
        <v>329468.96933938749</v>
      </c>
      <c r="BV20" s="262">
        <f>[13]Summary!BV$12*1000</f>
        <v>326505.62585130252</v>
      </c>
      <c r="BW20" s="262">
        <f>[13]Summary!BW$12*1000</f>
        <v>323552.23128790862</v>
      </c>
      <c r="BX20" s="262">
        <f>[13]Summary!BX$12*1000</f>
        <v>320623.98650097399</v>
      </c>
      <c r="BY20" s="262">
        <f>[13]Summary!BY$12*1000</f>
        <v>317714.62857893563</v>
      </c>
      <c r="BZ20" s="262">
        <f>[13]Summary!BZ$12*1000</f>
        <v>314824.03776813985</v>
      </c>
      <c r="CA20" s="262">
        <f>[13]Summary!CA$12*1000</f>
        <v>311953.34587459877</v>
      </c>
      <c r="CB20" s="262">
        <f>[13]Summary!CB$12*1000</f>
        <v>309097.94806123053</v>
      </c>
      <c r="CC20" s="262">
        <f>[13]Summary!CC$12*1000</f>
        <v>306262.07013616699</v>
      </c>
      <c r="CD20" s="262">
        <f>[13]Summary!CD$12*1000</f>
        <v>303447.47296619002</v>
      </c>
    </row>
    <row r="21" spans="1:82" outlineLevel="1">
      <c r="A21" s="244"/>
      <c r="B21" s="261" t="s">
        <v>25</v>
      </c>
      <c r="C21" s="261"/>
      <c r="D21" s="268">
        <f>'Demand and Revenue'!C15</f>
        <v>8219435.8636766709</v>
      </c>
      <c r="E21" s="262">
        <f>[13]Summary!E$13*1000</f>
        <v>6131083.8276659818</v>
      </c>
      <c r="F21" s="262">
        <f>[13]Summary!F$13*1000</f>
        <v>5680291.5938463807</v>
      </c>
      <c r="G21" s="262">
        <f>[13]Summary!G$13*1000</f>
        <v>5531263.9683023151</v>
      </c>
      <c r="H21" s="262">
        <f>[13]Summary!H$13*1000</f>
        <v>5175498.3101141937</v>
      </c>
      <c r="I21" s="262">
        <f>[13]Summary!I$13*1000</f>
        <v>4668472.9767323984</v>
      </c>
      <c r="J21" s="262">
        <f>[13]Summary!J$13*1000</f>
        <v>4049697.9207392931</v>
      </c>
      <c r="K21" s="262">
        <f>[13]Summary!K$13*1000</f>
        <v>3530807.9269120609</v>
      </c>
      <c r="L21" s="262">
        <f>[13]Summary!L$13*1000</f>
        <v>3136126.2756383149</v>
      </c>
      <c r="M21" s="262">
        <f>[13]Summary!M$13*1000</f>
        <v>3080211.3189661494</v>
      </c>
      <c r="N21" s="262">
        <f>[13]Summary!N$13*1000</f>
        <v>2895517.2286500423</v>
      </c>
      <c r="O21" s="262">
        <f>[13]Summary!O$13*1000</f>
        <v>2647632.8664932596</v>
      </c>
      <c r="P21" s="262">
        <f>[13]Summary!P$13*1000</f>
        <v>3065537.2851331374</v>
      </c>
      <c r="Q21" s="262">
        <f>[13]Summary!Q$13*1000</f>
        <v>2832101.6990602934</v>
      </c>
      <c r="R21" s="262">
        <f>[13]Summary!R$13*1000</f>
        <v>2632383.3072150862</v>
      </c>
      <c r="S21" s="262">
        <f>[13]Summary!S$13*1000</f>
        <v>2422467.6970126689</v>
      </c>
      <c r="T21" s="262">
        <f>[13]Summary!T$13*1000</f>
        <v>2208605.1590934433</v>
      </c>
      <c r="U21" s="262">
        <f>[13]Summary!U$13*1000</f>
        <v>2034992.4614977892</v>
      </c>
      <c r="V21" s="262">
        <f>[13]Summary!V$13*1000</f>
        <v>1908964.9345825822</v>
      </c>
      <c r="W21" s="262">
        <f>[13]Summary!W$13*1000</f>
        <v>1773615.9191617279</v>
      </c>
      <c r="X21" s="262">
        <f>[13]Summary!X$13*1000</f>
        <v>1614123.1200311671</v>
      </c>
      <c r="Y21" s="262">
        <f>[13]Summary!Y$13*1000</f>
        <v>1479956.8029916459</v>
      </c>
      <c r="Z21" s="262">
        <f>[13]Summary!Z$13*1000</f>
        <v>1374789.8337382686</v>
      </c>
      <c r="AA21" s="262">
        <f>[13]Summary!AA$13*1000</f>
        <v>1275356.1600745069</v>
      </c>
      <c r="AB21" s="262">
        <f>[13]Summary!AB$13*1000</f>
        <v>1185115.886658727</v>
      </c>
      <c r="AC21" s="262">
        <f>[13]Summary!AC$13*1000</f>
        <v>1105581.6607310837</v>
      </c>
      <c r="AD21" s="262">
        <f>[13]Summary!AD$13*1000</f>
        <v>1033545.0086771903</v>
      </c>
      <c r="AE21" s="262">
        <f>[13]Summary!AE$13*1000</f>
        <v>967950.7181203916</v>
      </c>
      <c r="AF21" s="262">
        <f>[13]Summary!AF$13*1000</f>
        <v>903267.54389336251</v>
      </c>
      <c r="AG21" s="262">
        <f>[13]Summary!AG$13*1000</f>
        <v>849095.92129324633</v>
      </c>
      <c r="AH21" s="262">
        <f>[13]Summary!AH$13*1000</f>
        <v>791825.003147688</v>
      </c>
      <c r="AI21" s="262">
        <f>[13]Summary!AI$13*1000</f>
        <v>745801.21966304956</v>
      </c>
      <c r="AJ21" s="262">
        <f>[13]Summary!AJ$13*1000</f>
        <v>703268.95148057921</v>
      </c>
      <c r="AK21" s="262">
        <f>[13]Summary!AK$13*1000</f>
        <v>663228.83472794993</v>
      </c>
      <c r="AL21" s="262">
        <f>[13]Summary!AL$13*1000</f>
        <v>626387.03995015507</v>
      </c>
      <c r="AM21" s="262">
        <f>[13]Summary!AM$13*1000</f>
        <v>592474.78156718996</v>
      </c>
      <c r="AN21" s="262">
        <f>[13]Summary!AN$13*1000</f>
        <v>560984.16483196791</v>
      </c>
      <c r="AO21" s="262">
        <f>[13]Summary!AO$13*1000</f>
        <v>531412.24198189133</v>
      </c>
      <c r="AP21" s="262">
        <f>[13]Summary!AP$13*1000</f>
        <v>504225.12614269304</v>
      </c>
      <c r="AQ21" s="262">
        <f>[13]Summary!AQ$13*1000</f>
        <v>478439.78405513038</v>
      </c>
      <c r="AR21" s="262">
        <f>[13]Summary!AR$13*1000</f>
        <v>454765.91485008976</v>
      </c>
      <c r="AS21" s="262">
        <f>[13]Summary!AS$13*1000</f>
        <v>432945.52634259779</v>
      </c>
      <c r="AT21" s="262">
        <f>[13]Summary!AT$13*1000</f>
        <v>412962.93285366747</v>
      </c>
      <c r="AU21" s="262">
        <f>[13]Summary!AU$13*1000</f>
        <v>395042.00869370159</v>
      </c>
      <c r="AV21" s="262">
        <f>[13]Summary!AV$13*1000</f>
        <v>377969.12452259776</v>
      </c>
      <c r="AW21" s="262">
        <f>[13]Summary!AW$13*1000</f>
        <v>361737.28144980618</v>
      </c>
      <c r="AX21" s="262">
        <f>[13]Summary!AX$13*1000</f>
        <v>346100.94048518699</v>
      </c>
      <c r="AY21" s="262">
        <f>[13]Summary!AY$13*1000</f>
        <v>332246.57121265971</v>
      </c>
      <c r="AZ21" s="262">
        <f>[13]Summary!AZ$13*1000</f>
        <v>318969.0210867729</v>
      </c>
      <c r="BA21" s="262">
        <f>[13]Summary!BA$13*1000</f>
        <v>307689.35024810297</v>
      </c>
      <c r="BB21" s="262">
        <f>[13]Summary!BB$13*1000</f>
        <v>296728.84537055396</v>
      </c>
      <c r="BC21" s="262">
        <f>[13]Summary!BC$13*1000</f>
        <v>286084.98658109532</v>
      </c>
      <c r="BD21" s="262">
        <f>[13]Summary!BD$13*1000</f>
        <v>276465.33382037806</v>
      </c>
      <c r="BE21" s="262">
        <f>[13]Summary!BE$13*1000</f>
        <v>268570.121007943</v>
      </c>
      <c r="BF21" s="262">
        <f>[13]Summary!BF$13*1000</f>
        <v>260967.75971683554</v>
      </c>
      <c r="BG21" s="262">
        <f>[13]Summary!BG$13*1000</f>
        <v>253891.58524944037</v>
      </c>
      <c r="BH21" s="262">
        <f>[13]Summary!BH$13*1000</f>
        <v>246866.22861899529</v>
      </c>
      <c r="BI21" s="262">
        <f>[13]Summary!BI$13*1000</f>
        <v>240361.64958155664</v>
      </c>
      <c r="BJ21" s="262">
        <f>[13]Summary!BJ$13*1000</f>
        <v>234373.33788724721</v>
      </c>
      <c r="BK21" s="262">
        <f>[13]Summary!BK$13*1000</f>
        <v>228896.79945348183</v>
      </c>
      <c r="BL21" s="262">
        <f>[13]Summary!BL$13*1000</f>
        <v>223693.41733422715</v>
      </c>
      <c r="BM21" s="262">
        <f>[13]Summary!BM$13*1000</f>
        <v>219462.31425337799</v>
      </c>
      <c r="BN21" s="262">
        <f>[13]Summary!BN$13*1000</f>
        <v>215494.2810608368</v>
      </c>
      <c r="BO21" s="262">
        <f>[13]Summary!BO$13*1000</f>
        <v>211787.03316172693</v>
      </c>
      <c r="BP21" s="262">
        <f>[13]Summary!BP$13*1000</f>
        <v>208338.2938782578</v>
      </c>
      <c r="BQ21" s="262">
        <f>[13]Summary!BQ$13*1000</f>
        <v>204913.27871672902</v>
      </c>
      <c r="BR21" s="262">
        <f>[13]Summary!BR$13*1000</f>
        <v>201511.86972206409</v>
      </c>
      <c r="BS21" s="262">
        <f>[13]Summary!BS$13*1000</f>
        <v>198829.52890990031</v>
      </c>
      <c r="BT21" s="262">
        <f>[13]Summary!BT$13*1000</f>
        <v>196165.111658721</v>
      </c>
      <c r="BU21" s="262">
        <f>[13]Summary!BU$13*1000</f>
        <v>193749.72585298031</v>
      </c>
      <c r="BV21" s="262">
        <f>[13]Summary!BV$13*1000</f>
        <v>191350.26319885504</v>
      </c>
      <c r="BW21" s="262">
        <f>[13]Summary!BW$13*1000</f>
        <v>189197.17667776931</v>
      </c>
      <c r="BX21" s="262">
        <f>[13]Summary!BX$13*1000</f>
        <v>187288.23239452724</v>
      </c>
      <c r="BY21" s="262">
        <f>[13]Summary!BY$13*1000</f>
        <v>185391.33535608157</v>
      </c>
      <c r="BZ21" s="262">
        <f>[13]Summary!BZ$13*1000</f>
        <v>183506.41948518675</v>
      </c>
      <c r="CA21" s="262">
        <f>[13]Summary!CA$13*1000</f>
        <v>181633.41911466769</v>
      </c>
      <c r="CB21" s="262">
        <f>[13]Summary!CB$13*1000</f>
        <v>180229.98396304078</v>
      </c>
      <c r="CC21" s="262">
        <f>[13]Summary!CC$13*1000</f>
        <v>178834.69307749125</v>
      </c>
      <c r="CD21" s="262">
        <f>[13]Summary!CD$13*1000</f>
        <v>177447.49678516801</v>
      </c>
    </row>
    <row r="22" spans="1:82" outlineLevel="1">
      <c r="B22" s="91" t="s">
        <v>26</v>
      </c>
      <c r="C22" s="91"/>
      <c r="D22" s="180">
        <f>'Demand and Revenue'!C21</f>
        <v>5037.6269000000011</v>
      </c>
      <c r="E22" s="252">
        <f>D22</f>
        <v>5037.6269000000011</v>
      </c>
      <c r="F22" s="252">
        <f t="shared" ref="F22:I22" si="18">E22</f>
        <v>5037.6269000000011</v>
      </c>
      <c r="G22" s="252">
        <f t="shared" si="18"/>
        <v>5037.6269000000011</v>
      </c>
      <c r="H22" s="252">
        <f t="shared" si="18"/>
        <v>5037.6269000000011</v>
      </c>
      <c r="I22" s="252">
        <f t="shared" si="18"/>
        <v>5037.6269000000011</v>
      </c>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row>
    <row r="23" spans="1:82" outlineLevel="1">
      <c r="B23" s="91" t="s">
        <v>27</v>
      </c>
      <c r="C23" s="91"/>
      <c r="D23" s="277">
        <f t="shared" ref="D23:AI23" si="19">SUM(D20:D21)/SUM(D7:D8)</f>
        <v>52.399661118791322</v>
      </c>
      <c r="E23" s="277">
        <f t="shared" si="19"/>
        <v>51.435836256814959</v>
      </c>
      <c r="F23" s="277">
        <f t="shared" si="19"/>
        <v>51.243702797029464</v>
      </c>
      <c r="G23" s="277">
        <f t="shared" si="19"/>
        <v>51.893711543637686</v>
      </c>
      <c r="H23" s="277">
        <f t="shared" si="19"/>
        <v>51.447787249479099</v>
      </c>
      <c r="I23" s="277">
        <f t="shared" si="19"/>
        <v>49.894121846316473</v>
      </c>
      <c r="J23" s="277">
        <f t="shared" si="19"/>
        <v>46.947256878732929</v>
      </c>
      <c r="K23" s="277">
        <f t="shared" si="19"/>
        <v>44.443072985111272</v>
      </c>
      <c r="L23" s="277">
        <f t="shared" si="19"/>
        <v>42.94140791061006</v>
      </c>
      <c r="M23" s="277">
        <f t="shared" si="19"/>
        <v>45.200144458722441</v>
      </c>
      <c r="N23" s="277">
        <f t="shared" si="19"/>
        <v>45.891236417771509</v>
      </c>
      <c r="O23" s="277">
        <f t="shared" si="19"/>
        <v>45.427644320294263</v>
      </c>
      <c r="P23" s="277">
        <f t="shared" si="19"/>
        <v>44.676848598346105</v>
      </c>
      <c r="Q23" s="277">
        <f t="shared" si="19"/>
        <v>43.145197730036983</v>
      </c>
      <c r="R23" s="277">
        <f t="shared" si="19"/>
        <v>42.342177497565395</v>
      </c>
      <c r="S23" s="277">
        <f t="shared" si="19"/>
        <v>41.624862896058559</v>
      </c>
      <c r="T23" s="277">
        <f t="shared" si="19"/>
        <v>40.657379534413742</v>
      </c>
      <c r="U23" s="277">
        <f t="shared" si="19"/>
        <v>39.900726302875391</v>
      </c>
      <c r="V23" s="277">
        <f t="shared" si="19"/>
        <v>39.685727902737085</v>
      </c>
      <c r="W23" s="277">
        <f t="shared" si="19"/>
        <v>39.348721929861661</v>
      </c>
      <c r="X23" s="277">
        <f t="shared" si="19"/>
        <v>38.306303064060465</v>
      </c>
      <c r="Y23" s="277">
        <f t="shared" si="19"/>
        <v>37.204940163846288</v>
      </c>
      <c r="Z23" s="277">
        <f t="shared" si="19"/>
        <v>36.449094522689037</v>
      </c>
      <c r="AA23" s="277">
        <f t="shared" si="19"/>
        <v>35.781812117360928</v>
      </c>
      <c r="AB23" s="277">
        <f t="shared" si="19"/>
        <v>35.094436540293017</v>
      </c>
      <c r="AC23" s="277">
        <f t="shared" si="19"/>
        <v>34.423882402519077</v>
      </c>
      <c r="AD23" s="277">
        <f t="shared" si="19"/>
        <v>33.766834596698082</v>
      </c>
      <c r="AE23" s="277">
        <f t="shared" si="19"/>
        <v>33.085061660118328</v>
      </c>
      <c r="AF23" s="277">
        <f t="shared" si="19"/>
        <v>32.252318372427041</v>
      </c>
      <c r="AG23" s="277">
        <f t="shared" si="19"/>
        <v>31.430694008557392</v>
      </c>
      <c r="AH23" s="277">
        <f t="shared" si="19"/>
        <v>30.443786915126964</v>
      </c>
      <c r="AI23" s="277">
        <f t="shared" si="19"/>
        <v>29.50973102722234</v>
      </c>
      <c r="AJ23" s="277">
        <f t="shared" ref="AJ23:BO23" si="20">SUM(AJ20:AJ21)/SUM(AJ7:AJ8)</f>
        <v>28.612894671244266</v>
      </c>
      <c r="AK23" s="277">
        <f t="shared" si="20"/>
        <v>27.706842333745794</v>
      </c>
      <c r="AL23" s="277">
        <f t="shared" si="20"/>
        <v>26.764228185489841</v>
      </c>
      <c r="AM23" s="277">
        <f t="shared" si="20"/>
        <v>25.777045113226947</v>
      </c>
      <c r="AN23" s="277">
        <f t="shared" si="20"/>
        <v>24.745897408249206</v>
      </c>
      <c r="AO23" s="277">
        <f t="shared" si="20"/>
        <v>23.67262543767232</v>
      </c>
      <c r="AP23" s="277">
        <f t="shared" si="20"/>
        <v>22.560101533038839</v>
      </c>
      <c r="AQ23" s="277">
        <f t="shared" si="20"/>
        <v>21.367511699074694</v>
      </c>
      <c r="AR23" s="277">
        <f t="shared" si="20"/>
        <v>20.094241254097099</v>
      </c>
      <c r="AS23" s="277">
        <f t="shared" si="20"/>
        <v>18.746865758896721</v>
      </c>
      <c r="AT23" s="277">
        <f t="shared" si="20"/>
        <v>17.331543624402578</v>
      </c>
      <c r="AU23" s="277">
        <f t="shared" si="20"/>
        <v>15.84859823923971</v>
      </c>
      <c r="AV23" s="277">
        <f t="shared" si="20"/>
        <v>16.863268092159114</v>
      </c>
      <c r="AW23" s="277">
        <f t="shared" si="20"/>
        <v>17.926853486035174</v>
      </c>
      <c r="AX23" s="277">
        <f t="shared" si="20"/>
        <v>17.808880421218827</v>
      </c>
      <c r="AY23" s="277">
        <f t="shared" si="20"/>
        <v>16.564440430538614</v>
      </c>
      <c r="AZ23" s="277">
        <f t="shared" si="20"/>
        <v>14.607238597463985</v>
      </c>
      <c r="BA23" s="277">
        <f t="shared" si="20"/>
        <v>12.220882088444304</v>
      </c>
      <c r="BB23" s="277">
        <f t="shared" si="20"/>
        <v>9.3105095073012176</v>
      </c>
      <c r="BC23" s="277">
        <f t="shared" si="20"/>
        <v>4.4362245934398246</v>
      </c>
      <c r="BD23" s="277">
        <f t="shared" si="20"/>
        <v>5.7561643852270556</v>
      </c>
      <c r="BE23" s="277">
        <f t="shared" si="20"/>
        <v>5.685761619620731</v>
      </c>
      <c r="BF23" s="277">
        <f t="shared" si="20"/>
        <v>5.6172582045323454</v>
      </c>
      <c r="BG23" s="277">
        <f t="shared" si="20"/>
        <v>5.5526995130230876</v>
      </c>
      <c r="BH23" s="277">
        <f t="shared" si="20"/>
        <v>5.4880199391720854</v>
      </c>
      <c r="BI23" s="277">
        <f t="shared" si="20"/>
        <v>5.4273457624554347</v>
      </c>
      <c r="BJ23" s="277">
        <f t="shared" si="20"/>
        <v>5.3706808797484271</v>
      </c>
      <c r="BK23" s="277">
        <f t="shared" si="20"/>
        <v>5.3180589611441791</v>
      </c>
      <c r="BL23" s="277">
        <f t="shared" si="20"/>
        <v>5.2674206910843919</v>
      </c>
      <c r="BM23" s="277">
        <f t="shared" si="20"/>
        <v>5.2250270214153014</v>
      </c>
      <c r="BN23" s="277">
        <f t="shared" si="20"/>
        <v>5.1846466700096325</v>
      </c>
      <c r="BO23" s="277">
        <f t="shared" si="20"/>
        <v>5.1463086748625537</v>
      </c>
      <c r="BP23" s="277">
        <f t="shared" ref="BP23:CD23" si="21">SUM(BP20:BP21)/SUM(BP7:BP8)</f>
        <v>5.1100148177631928</v>
      </c>
      <c r="BQ23" s="277">
        <f t="shared" si="21"/>
        <v>5.073664566889331</v>
      </c>
      <c r="BR23" s="277">
        <f t="shared" si="21"/>
        <v>5.0372686820366566</v>
      </c>
      <c r="BS23" s="277">
        <f t="shared" si="21"/>
        <v>5.0071957680089341</v>
      </c>
      <c r="BT23" s="277">
        <f t="shared" si="21"/>
        <v>4.977088384003979</v>
      </c>
      <c r="BU23" s="277">
        <f t="shared" si="21"/>
        <v>4.9490759755820246</v>
      </c>
      <c r="BV23" s="277">
        <f t="shared" si="21"/>
        <v>4.9210153931172078</v>
      </c>
      <c r="BW23" s="277">
        <f t="shared" si="21"/>
        <v>4.8950739689685063</v>
      </c>
      <c r="BX23" s="277">
        <f t="shared" si="21"/>
        <v>4.8712669176560057</v>
      </c>
      <c r="BY23" s="277">
        <f t="shared" si="21"/>
        <v>4.8474248735899454</v>
      </c>
      <c r="BZ23" s="277">
        <f t="shared" si="21"/>
        <v>4.8235477784881775</v>
      </c>
      <c r="CA23" s="277">
        <f t="shared" si="21"/>
        <v>4.7996477380917053</v>
      </c>
      <c r="CB23" s="277">
        <f t="shared" si="21"/>
        <v>4.7801056713390855</v>
      </c>
      <c r="CC23" s="277">
        <f t="shared" si="21"/>
        <v>4.7605447057086847</v>
      </c>
      <c r="CD23" s="277">
        <f t="shared" si="21"/>
        <v>4.7409366211728639</v>
      </c>
    </row>
    <row r="24" spans="1:82" s="8" customFormat="1">
      <c r="A24"/>
      <c r="B24" s="250" t="s">
        <v>28</v>
      </c>
      <c r="C24" s="238"/>
      <c r="E24" s="233"/>
    </row>
    <row r="25" spans="1:82">
      <c r="B25" s="91" t="s">
        <v>29</v>
      </c>
      <c r="C25" s="127">
        <v>60</v>
      </c>
      <c r="D25" s="264" t="s">
        <v>30</v>
      </c>
    </row>
    <row r="26" spans="1:82">
      <c r="B26" s="91" t="s">
        <v>31</v>
      </c>
      <c r="C26" s="144">
        <v>2065</v>
      </c>
      <c r="D26" s="264" t="s">
        <v>32</v>
      </c>
    </row>
    <row r="27" spans="1:82">
      <c r="B27" s="91" t="s">
        <v>33</v>
      </c>
      <c r="C27" s="144" t="s">
        <v>34</v>
      </c>
      <c r="D27" s="264" t="s">
        <v>35</v>
      </c>
    </row>
    <row r="28" spans="1:82">
      <c r="B28" s="91" t="s">
        <v>36</v>
      </c>
      <c r="C28" s="145">
        <f>'Building Block'!C24</f>
        <v>277398248.76794517</v>
      </c>
      <c r="D28" s="264" t="s">
        <v>37</v>
      </c>
    </row>
    <row r="29" spans="1:82">
      <c r="B29" s="91" t="s">
        <v>38</v>
      </c>
      <c r="C29" s="145">
        <f>'Building Block'!C28</f>
        <v>280367059.45394152</v>
      </c>
      <c r="D29" s="264"/>
      <c r="G29">
        <v>576373085</v>
      </c>
      <c r="H29" s="3">
        <f>G29-C30</f>
        <v>576373085</v>
      </c>
    </row>
    <row r="30" spans="1:82" s="2" customFormat="1">
      <c r="B30" s="7" t="s">
        <v>39</v>
      </c>
      <c r="C30" s="119">
        <f>C130--1388260</f>
        <v>0</v>
      </c>
      <c r="D30" s="264" t="s">
        <v>40</v>
      </c>
      <c r="E30" s="263"/>
      <c r="F30" s="281">
        <f>G32-20000000</f>
        <v>124532790</v>
      </c>
      <c r="G30" s="4">
        <f>G32+20000000</f>
        <v>164532790</v>
      </c>
    </row>
    <row r="31" spans="1:82">
      <c r="B31" s="2" t="s">
        <v>41</v>
      </c>
      <c r="C31" s="127">
        <v>1</v>
      </c>
      <c r="D31" s="264"/>
      <c r="F31" s="154">
        <f>C30-F30</f>
        <v>-124532790</v>
      </c>
      <c r="G31" s="3">
        <f>C30-G30</f>
        <v>-164532790</v>
      </c>
    </row>
    <row r="32" spans="1:82">
      <c r="B32" s="2" t="s">
        <v>42</v>
      </c>
      <c r="C32" s="243">
        <f>'GSR Input-Output'!C5</f>
        <v>9.9999999999999995E-8</v>
      </c>
      <c r="D32" s="264">
        <v>223914018.64275917</v>
      </c>
      <c r="E32" s="227">
        <v>486336330.68844199</v>
      </c>
      <c r="F32" s="289">
        <v>16781818.405225936</v>
      </c>
      <c r="G32" s="1">
        <f>144.53279*1000000</f>
        <v>144532790</v>
      </c>
      <c r="H32" s="3">
        <f>G32-C30</f>
        <v>144532790</v>
      </c>
    </row>
    <row r="33" spans="1:82" s="15" customFormat="1" ht="12" customHeight="1">
      <c r="A33"/>
      <c r="B33" s="20" t="s">
        <v>43</v>
      </c>
      <c r="C33" s="16"/>
      <c r="E33" s="46"/>
      <c r="J33" s="17"/>
      <c r="K33" s="17"/>
      <c r="L33" s="17"/>
      <c r="M33" s="17"/>
      <c r="N33" s="17"/>
      <c r="O33" s="17"/>
      <c r="P33" s="17"/>
      <c r="Q33" s="17"/>
      <c r="R33" s="17"/>
      <c r="S33" s="17"/>
      <c r="T33" s="17"/>
      <c r="U33" s="17"/>
      <c r="V33" s="17"/>
      <c r="W33" s="17"/>
      <c r="X33" s="17"/>
      <c r="Z33" s="18"/>
    </row>
    <row r="34" spans="1:82" s="8" customFormat="1">
      <c r="A34"/>
      <c r="B34" s="250" t="s">
        <v>44</v>
      </c>
      <c r="C34" s="238"/>
      <c r="E34" s="233"/>
    </row>
    <row r="35" spans="1:82" s="274" customFormat="1">
      <c r="B35" s="2" t="s">
        <v>45</v>
      </c>
      <c r="D35" s="275">
        <f>'Demand and Revenue'!C35</f>
        <v>265875231.89049962</v>
      </c>
      <c r="E35" s="276">
        <f>'Building Block'!D34</f>
        <v>201631009.15621072</v>
      </c>
      <c r="F35" s="276">
        <f>'Building Block'!E34</f>
        <v>209649099.87451738</v>
      </c>
      <c r="G35" s="276">
        <f>'Building Block'!F34</f>
        <v>214907158.59723917</v>
      </c>
      <c r="H35" s="276">
        <f>'Building Block'!G34</f>
        <v>221338402.0551236</v>
      </c>
      <c r="I35" s="276">
        <f>'Building Block'!H34</f>
        <v>223938413.11987951</v>
      </c>
      <c r="J35" s="276">
        <f>'Building Block'!I34</f>
        <v>228834002.83961195</v>
      </c>
      <c r="K35" s="276">
        <f>'Building Block'!J34</f>
        <v>226100026.28407699</v>
      </c>
      <c r="L35" s="276">
        <f>'Building Block'!K34</f>
        <v>224150674.44642025</v>
      </c>
      <c r="M35" s="276">
        <f>'Building Block'!L34</f>
        <v>222307741.60882097</v>
      </c>
      <c r="N35" s="276">
        <f>'Building Block'!M34</f>
        <v>218002861.57551825</v>
      </c>
      <c r="O35" s="276">
        <f>'Building Block'!N34</f>
        <v>212804912.59380254</v>
      </c>
      <c r="P35" s="276">
        <f>'Building Block'!O34</f>
        <v>211754081.2290394</v>
      </c>
      <c r="Q35" s="276">
        <f>'Building Block'!P34</f>
        <v>211059358.24821183</v>
      </c>
      <c r="R35" s="276">
        <f>'Building Block'!Q34</f>
        <v>210254520.0518328</v>
      </c>
      <c r="S35" s="276">
        <f>'Building Block'!R34</f>
        <v>209535301.10005549</v>
      </c>
      <c r="T35" s="276">
        <f>'Building Block'!S34</f>
        <v>207055048.65144426</v>
      </c>
      <c r="U35" s="276">
        <f>'Building Block'!T34</f>
        <v>203919548.9720915</v>
      </c>
      <c r="V35" s="276">
        <f>'Building Block'!U34</f>
        <v>200694816.06541324</v>
      </c>
      <c r="W35" s="276">
        <f>'Building Block'!V34</f>
        <v>197150026.9480567</v>
      </c>
      <c r="X35" s="276">
        <f>'Building Block'!W34</f>
        <v>194248658.88602853</v>
      </c>
      <c r="Y35" s="276">
        <f>'Building Block'!X34</f>
        <v>190843029.46760333</v>
      </c>
      <c r="Z35" s="276">
        <f>'Building Block'!Y34</f>
        <v>188982487.64962575</v>
      </c>
      <c r="AA35" s="276">
        <f>'Building Block'!Z34</f>
        <v>187025342.24073836</v>
      </c>
      <c r="AB35" s="276">
        <f>'Building Block'!AA34</f>
        <v>184836846.58393645</v>
      </c>
      <c r="AC35" s="276">
        <f>'Building Block'!AB34</f>
        <v>182416702.4402734</v>
      </c>
      <c r="AD35" s="276">
        <f>'Building Block'!AC34</f>
        <v>179687117.08174968</v>
      </c>
      <c r="AE35" s="276">
        <f>'Building Block'!AD34</f>
        <v>176664319.16640541</v>
      </c>
      <c r="AF35" s="276">
        <f>'Building Block'!AE34</f>
        <v>173367082.83474967</v>
      </c>
      <c r="AG35" s="276">
        <f>'Building Block'!AF34</f>
        <v>170070652.7076548</v>
      </c>
      <c r="AH35" s="276">
        <f>'Building Block'!AG34</f>
        <v>166820284.78976017</v>
      </c>
      <c r="AI35" s="276">
        <f>'Building Block'!AH34</f>
        <v>163568214.58347958</v>
      </c>
      <c r="AJ35" s="276">
        <f>'Building Block'!AI34</f>
        <v>160392355.79434407</v>
      </c>
      <c r="AK35" s="276">
        <f>'Building Block'!AJ34</f>
        <v>157299337.1446712</v>
      </c>
      <c r="AL35" s="276">
        <f>'Building Block'!AK34</f>
        <v>154285267.01297027</v>
      </c>
      <c r="AM35" s="276">
        <f>'Building Block'!AL34</f>
        <v>151350901.42469144</v>
      </c>
      <c r="AN35" s="276">
        <f>'Building Block'!AM34</f>
        <v>148492174.50849548</v>
      </c>
      <c r="AO35" s="276">
        <f>'Building Block'!AN34</f>
        <v>145709243.67860705</v>
      </c>
      <c r="AP35" s="276">
        <f>'Building Block'!AO34</f>
        <v>142998710.04011911</v>
      </c>
      <c r="AQ35" s="276">
        <f>'Building Block'!AP34</f>
        <v>140914129.56123275</v>
      </c>
      <c r="AR35" s="276">
        <f>'Building Block'!AQ34</f>
        <v>138902656.08010921</v>
      </c>
      <c r="AS35" s="276">
        <f>'Building Block'!AR34</f>
        <v>136974069.58395821</v>
      </c>
      <c r="AT35" s="276">
        <f>'Building Block'!AS34</f>
        <v>135119158.93838963</v>
      </c>
      <c r="AU35" s="276">
        <f>'Building Block'!AT34</f>
        <v>133328081.90551776</v>
      </c>
      <c r="AV35" s="276">
        <f>'Building Block'!AU34</f>
        <v>92805341.708070993</v>
      </c>
      <c r="AW35" s="276">
        <f>'Building Block'!AV34</f>
        <v>92250697.224968284</v>
      </c>
      <c r="AX35" s="276">
        <f>'Building Block'!AW34</f>
        <v>91768644.547841042</v>
      </c>
      <c r="AY35" s="276">
        <f>'Building Block'!AX34</f>
        <v>91358107.115799963</v>
      </c>
      <c r="AZ35" s="276">
        <f>'Building Block'!AY34</f>
        <v>91020600.597635925</v>
      </c>
      <c r="BA35" s="276">
        <f>'Building Block'!AZ34</f>
        <v>90754053.778071284</v>
      </c>
      <c r="BB35" s="276">
        <f>'Building Block'!BA34</f>
        <v>90555032.044400603</v>
      </c>
      <c r="BC35" s="276">
        <f>'Building Block'!BB34</f>
        <v>90427013.484051406</v>
      </c>
      <c r="BD35" s="276">
        <f>'Building Block'!BC34</f>
        <v>90367439.948469162</v>
      </c>
      <c r="BE35" s="276">
        <f>'Building Block'!BD34</f>
        <v>94484545.965928882</v>
      </c>
      <c r="BF35" s="276">
        <f>'Building Block'!BE34</f>
        <v>96057679.400015756</v>
      </c>
      <c r="BG35" s="276">
        <f>'Building Block'!BF34</f>
        <v>97679416.863654688</v>
      </c>
      <c r="BH35" s="276">
        <f>'Building Block'!BG34</f>
        <v>99359320.724300027</v>
      </c>
      <c r="BI35" s="276">
        <f>'Building Block'!BH34</f>
        <v>101088183.73748182</v>
      </c>
      <c r="BJ35" s="276">
        <f>'Building Block'!BI34</f>
        <v>102867779.95172943</v>
      </c>
      <c r="BK35" s="276">
        <f>'Building Block'!BJ34</f>
        <v>104700669.2176367</v>
      </c>
      <c r="BL35" s="276">
        <f>'Building Block'!BK34</f>
        <v>106588140.60243794</v>
      </c>
      <c r="BM35" s="276">
        <f>'Building Block'!BL34</f>
        <v>108529673.06107649</v>
      </c>
      <c r="BN35" s="276">
        <f>'Building Block'!BM34</f>
        <v>109380265.99353184</v>
      </c>
      <c r="BO35" s="276">
        <f>'Building Block'!BN34</f>
        <v>110460572.41371357</v>
      </c>
      <c r="BP35" s="276">
        <f>'Building Block'!BO34</f>
        <v>112010433.33198871</v>
      </c>
      <c r="BQ35" s="276">
        <f>'Building Block'!BP34</f>
        <v>113730994.29354247</v>
      </c>
      <c r="BR35" s="276">
        <f>'Building Block'!BQ34</f>
        <v>115504795.39195625</v>
      </c>
      <c r="BS35" s="276">
        <f>'Building Block'!BR34</f>
        <v>117544473.98065919</v>
      </c>
      <c r="BT35" s="276">
        <f>'Building Block'!BS34</f>
        <v>119655158.34168427</v>
      </c>
      <c r="BU35" s="276">
        <f>'Building Block'!BT34</f>
        <v>121854884.77461313</v>
      </c>
      <c r="BV35" s="276">
        <f>'Building Block'!BU34</f>
        <v>124118170.61327648</v>
      </c>
      <c r="BW35" s="276">
        <f>'Building Block'!BV34</f>
        <v>126744101.46181452</v>
      </c>
      <c r="BX35" s="276">
        <f>'Building Block'!BW34</f>
        <v>129442471.82841444</v>
      </c>
      <c r="BY35" s="276">
        <f>'Building Block'!BX34</f>
        <v>132218953.70728597</v>
      </c>
      <c r="BZ35" s="276">
        <f>'Building Block'!BY34</f>
        <v>135071571.98175806</v>
      </c>
      <c r="CA35" s="276">
        <f>'Building Block'!BZ34</f>
        <v>138003076.8507579</v>
      </c>
      <c r="CB35" s="276">
        <f>'Building Block'!CA34</f>
        <v>141015467.40149787</v>
      </c>
      <c r="CC35" s="276">
        <f>'Building Block'!CB34</f>
        <v>144111839.98362738</v>
      </c>
      <c r="CD35" s="276">
        <f>'Building Block'!CC34</f>
        <v>147292397.41447011</v>
      </c>
    </row>
    <row r="36" spans="1:82" outlineLevel="1">
      <c r="B36" s="2" t="s">
        <v>46</v>
      </c>
      <c r="E36" s="4">
        <f t="shared" ref="E36:AJ36" si="22">E35-E102</f>
        <v>198126392.38661331</v>
      </c>
      <c r="F36" s="4">
        <f t="shared" si="22"/>
        <v>206005117.9581148</v>
      </c>
      <c r="G36" s="4">
        <f t="shared" si="22"/>
        <v>211171784.5836969</v>
      </c>
      <c r="H36" s="4">
        <f t="shared" si="22"/>
        <v>217491244.42374304</v>
      </c>
      <c r="I36" s="4">
        <f t="shared" si="22"/>
        <v>220046063.81675753</v>
      </c>
      <c r="J36" s="4">
        <f t="shared" si="22"/>
        <v>228834002.83961195</v>
      </c>
      <c r="K36" s="4">
        <f t="shared" si="22"/>
        <v>226100026.28407699</v>
      </c>
      <c r="L36" s="4">
        <f t="shared" si="22"/>
        <v>224150674.44642025</v>
      </c>
      <c r="M36" s="4">
        <f t="shared" si="22"/>
        <v>222307741.60882097</v>
      </c>
      <c r="N36" s="4">
        <f t="shared" si="22"/>
        <v>218002861.57551825</v>
      </c>
      <c r="O36" s="4">
        <f t="shared" si="22"/>
        <v>212804912.59380254</v>
      </c>
      <c r="P36" s="4">
        <f t="shared" si="22"/>
        <v>211754081.2290394</v>
      </c>
      <c r="Q36" s="4">
        <f t="shared" si="22"/>
        <v>211059358.24821183</v>
      </c>
      <c r="R36" s="4">
        <f t="shared" si="22"/>
        <v>210254520.0518328</v>
      </c>
      <c r="S36" s="4">
        <f t="shared" si="22"/>
        <v>209535301.10005549</v>
      </c>
      <c r="T36" s="4">
        <f t="shared" si="22"/>
        <v>207055048.65144426</v>
      </c>
      <c r="U36" s="4">
        <f t="shared" si="22"/>
        <v>203919548.9720915</v>
      </c>
      <c r="V36" s="4">
        <f t="shared" si="22"/>
        <v>200694816.06541324</v>
      </c>
      <c r="W36" s="4">
        <f t="shared" si="22"/>
        <v>197150026.9480567</v>
      </c>
      <c r="X36" s="4">
        <f t="shared" si="22"/>
        <v>194248658.88602853</v>
      </c>
      <c r="Y36" s="4">
        <f t="shared" si="22"/>
        <v>190843029.46760333</v>
      </c>
      <c r="Z36" s="4">
        <f t="shared" si="22"/>
        <v>188982487.64962575</v>
      </c>
      <c r="AA36" s="4">
        <f t="shared" si="22"/>
        <v>187025342.24073836</v>
      </c>
      <c r="AB36" s="4">
        <f t="shared" si="22"/>
        <v>184836846.58393645</v>
      </c>
      <c r="AC36" s="4">
        <f t="shared" si="22"/>
        <v>182416702.4402734</v>
      </c>
      <c r="AD36" s="4">
        <f t="shared" si="22"/>
        <v>179687117.08174968</v>
      </c>
      <c r="AE36" s="4">
        <f t="shared" si="22"/>
        <v>176664319.16640541</v>
      </c>
      <c r="AF36" s="4">
        <f t="shared" si="22"/>
        <v>173367082.83474967</v>
      </c>
      <c r="AG36" s="4">
        <f t="shared" si="22"/>
        <v>170070652.7076548</v>
      </c>
      <c r="AH36" s="4">
        <f t="shared" si="22"/>
        <v>166820284.78976017</v>
      </c>
      <c r="AI36" s="4">
        <f t="shared" si="22"/>
        <v>163568214.58347958</v>
      </c>
      <c r="AJ36" s="4">
        <f t="shared" si="22"/>
        <v>160392355.79434407</v>
      </c>
      <c r="AK36" s="4">
        <f t="shared" ref="AK36:BP36" si="23">AK35-AK102</f>
        <v>157299337.1446712</v>
      </c>
      <c r="AL36" s="4">
        <f t="shared" si="23"/>
        <v>154285267.01297027</v>
      </c>
      <c r="AM36" s="4">
        <f t="shared" si="23"/>
        <v>151350901.42469144</v>
      </c>
      <c r="AN36" s="4">
        <f t="shared" si="23"/>
        <v>148492174.50849548</v>
      </c>
      <c r="AO36" s="4">
        <f t="shared" si="23"/>
        <v>145709243.67860705</v>
      </c>
      <c r="AP36" s="4">
        <f t="shared" si="23"/>
        <v>142998710.04011911</v>
      </c>
      <c r="AQ36" s="4">
        <f t="shared" si="23"/>
        <v>140914129.56123275</v>
      </c>
      <c r="AR36" s="4">
        <f t="shared" si="23"/>
        <v>138902656.08010921</v>
      </c>
      <c r="AS36" s="4">
        <f t="shared" si="23"/>
        <v>136974069.58395821</v>
      </c>
      <c r="AT36" s="4">
        <f t="shared" si="23"/>
        <v>135119158.93838963</v>
      </c>
      <c r="AU36" s="4">
        <f t="shared" si="23"/>
        <v>133328081.90551776</v>
      </c>
      <c r="AV36" s="4">
        <f t="shared" si="23"/>
        <v>92805341.708070993</v>
      </c>
      <c r="AW36" s="4">
        <f t="shared" si="23"/>
        <v>92250697.224968284</v>
      </c>
      <c r="AX36" s="4">
        <f t="shared" si="23"/>
        <v>91768644.547841042</v>
      </c>
      <c r="AY36" s="4">
        <f t="shared" si="23"/>
        <v>91358107.115799963</v>
      </c>
      <c r="AZ36" s="4">
        <f t="shared" si="23"/>
        <v>91020600.597635925</v>
      </c>
      <c r="BA36" s="4">
        <f t="shared" si="23"/>
        <v>90754053.778071284</v>
      </c>
      <c r="BB36" s="4">
        <f t="shared" si="23"/>
        <v>90555032.044400603</v>
      </c>
      <c r="BC36" s="4">
        <f t="shared" si="23"/>
        <v>90427013.484051406</v>
      </c>
      <c r="BD36" s="4">
        <f t="shared" si="23"/>
        <v>90367439.948469162</v>
      </c>
      <c r="BE36" s="4">
        <f t="shared" si="23"/>
        <v>94484545.965928882</v>
      </c>
      <c r="BF36" s="4">
        <f t="shared" si="23"/>
        <v>96057679.400015756</v>
      </c>
      <c r="BG36" s="4">
        <f t="shared" si="23"/>
        <v>97679416.863654688</v>
      </c>
      <c r="BH36" s="4">
        <f t="shared" si="23"/>
        <v>99359320.724300027</v>
      </c>
      <c r="BI36" s="4">
        <f t="shared" si="23"/>
        <v>101088183.73748182</v>
      </c>
      <c r="BJ36" s="4">
        <f t="shared" si="23"/>
        <v>102867779.95172943</v>
      </c>
      <c r="BK36" s="4">
        <f t="shared" si="23"/>
        <v>104700669.2176367</v>
      </c>
      <c r="BL36" s="4">
        <f t="shared" si="23"/>
        <v>106588140.60243794</v>
      </c>
      <c r="BM36" s="4">
        <f t="shared" si="23"/>
        <v>108529673.06107649</v>
      </c>
      <c r="BN36" s="4">
        <f t="shared" si="23"/>
        <v>109380265.99353184</v>
      </c>
      <c r="BO36" s="4">
        <f t="shared" si="23"/>
        <v>110460572.41371357</v>
      </c>
      <c r="BP36" s="4">
        <f t="shared" si="23"/>
        <v>112010433.33198871</v>
      </c>
      <c r="BQ36" s="4">
        <f t="shared" ref="BQ36:CD36" si="24">BQ35-BQ102</f>
        <v>113730994.29354247</v>
      </c>
      <c r="BR36" s="4">
        <f t="shared" si="24"/>
        <v>115504795.39195625</v>
      </c>
      <c r="BS36" s="4">
        <f t="shared" si="24"/>
        <v>117544473.98065919</v>
      </c>
      <c r="BT36" s="4">
        <f t="shared" si="24"/>
        <v>119655158.34168427</v>
      </c>
      <c r="BU36" s="4">
        <f t="shared" si="24"/>
        <v>121854884.77461313</v>
      </c>
      <c r="BV36" s="4">
        <f t="shared" si="24"/>
        <v>124118170.61327648</v>
      </c>
      <c r="BW36" s="4">
        <f t="shared" si="24"/>
        <v>126744101.46181452</v>
      </c>
      <c r="BX36" s="4">
        <f t="shared" si="24"/>
        <v>129442471.82841444</v>
      </c>
      <c r="BY36" s="4">
        <f t="shared" si="24"/>
        <v>132218953.70728597</v>
      </c>
      <c r="BZ36" s="4">
        <f t="shared" si="24"/>
        <v>135071571.98175806</v>
      </c>
      <c r="CA36" s="4">
        <f t="shared" si="24"/>
        <v>138003076.8507579</v>
      </c>
      <c r="CB36" s="4">
        <f t="shared" si="24"/>
        <v>141015467.40149787</v>
      </c>
      <c r="CC36" s="4">
        <f t="shared" si="24"/>
        <v>144111839.98362738</v>
      </c>
      <c r="CD36" s="4">
        <f t="shared" si="24"/>
        <v>147292397.41447011</v>
      </c>
    </row>
    <row r="37" spans="1:82" outlineLevel="1">
      <c r="B37" s="91" t="s">
        <v>47</v>
      </c>
      <c r="E37" s="3">
        <f t="shared" ref="E37:AJ37" si="25">E$35*E104</f>
        <v>40455799.870346352</v>
      </c>
      <c r="F37" s="3">
        <f t="shared" si="25"/>
        <v>39937939.333315119</v>
      </c>
      <c r="G37" s="3">
        <f t="shared" si="25"/>
        <v>42444751.584980205</v>
      </c>
      <c r="H37" s="3">
        <f t="shared" si="25"/>
        <v>43245871.951121621</v>
      </c>
      <c r="I37" s="3">
        <f t="shared" si="25"/>
        <v>44439798.2938224</v>
      </c>
      <c r="J37" s="3">
        <f t="shared" si="25"/>
        <v>46194819.63274619</v>
      </c>
      <c r="K37" s="3">
        <f t="shared" si="25"/>
        <v>47547672.143027529</v>
      </c>
      <c r="L37" s="3">
        <f t="shared" si="25"/>
        <v>46794531.053099655</v>
      </c>
      <c r="M37" s="3">
        <f t="shared" si="25"/>
        <v>45569923.962044969</v>
      </c>
      <c r="N37" s="3">
        <f t="shared" si="25"/>
        <v>41701980.933030084</v>
      </c>
      <c r="O37" s="3">
        <f t="shared" si="25"/>
        <v>41831648.091634743</v>
      </c>
      <c r="P37" s="3">
        <f t="shared" si="25"/>
        <v>45626036.590447828</v>
      </c>
      <c r="Q37" s="3">
        <f t="shared" si="25"/>
        <v>46817337.427063391</v>
      </c>
      <c r="R37" s="3">
        <f t="shared" si="25"/>
        <v>46565626.691703834</v>
      </c>
      <c r="S37" s="3">
        <f t="shared" si="25"/>
        <v>45754867.809873201</v>
      </c>
      <c r="T37" s="3">
        <f t="shared" si="25"/>
        <v>45114044.094849698</v>
      </c>
      <c r="U37" s="3">
        <f t="shared" si="25"/>
        <v>44649925.405545309</v>
      </c>
      <c r="V37" s="3">
        <f t="shared" si="25"/>
        <v>43789098.766974226</v>
      </c>
      <c r="W37" s="3">
        <f t="shared" si="25"/>
        <v>42569260.683696844</v>
      </c>
      <c r="X37" s="3">
        <f t="shared" si="25"/>
        <v>42035602.717204593</v>
      </c>
      <c r="Y37" s="3">
        <f t="shared" si="25"/>
        <v>41895033.51081568</v>
      </c>
      <c r="Z37" s="3">
        <f t="shared" si="25"/>
        <v>41538494.69511158</v>
      </c>
      <c r="AA37" s="3">
        <f t="shared" si="25"/>
        <v>40776757.617173277</v>
      </c>
      <c r="AB37" s="3">
        <f t="shared" si="25"/>
        <v>40189139.513133444</v>
      </c>
      <c r="AC37" s="3">
        <f t="shared" si="25"/>
        <v>39659717.889915004</v>
      </c>
      <c r="AD37" s="3">
        <f t="shared" si="25"/>
        <v>39025536.890462093</v>
      </c>
      <c r="AE37" s="3">
        <f t="shared" si="25"/>
        <v>38320620.903029732</v>
      </c>
      <c r="AF37" s="3">
        <f t="shared" si="25"/>
        <v>37583532.858227804</v>
      </c>
      <c r="AG37" s="3">
        <f t="shared" si="25"/>
        <v>36943730.618994221</v>
      </c>
      <c r="AH37" s="3">
        <f t="shared" si="25"/>
        <v>36143697.989935614</v>
      </c>
      <c r="AI37" s="3">
        <f t="shared" si="25"/>
        <v>35478650.3400959</v>
      </c>
      <c r="AJ37" s="3">
        <f t="shared" si="25"/>
        <v>34617058.187224098</v>
      </c>
      <c r="AK37" s="3">
        <f t="shared" ref="AK37:BP37" si="26">AK$35*AK104</f>
        <v>33775094.324012242</v>
      </c>
      <c r="AL37" s="3">
        <f t="shared" si="26"/>
        <v>32999782.835285515</v>
      </c>
      <c r="AM37" s="3">
        <f t="shared" si="26"/>
        <v>32270099.197579574</v>
      </c>
      <c r="AN37" s="3">
        <f t="shared" si="26"/>
        <v>31558962.46713436</v>
      </c>
      <c r="AO37" s="3">
        <f t="shared" si="26"/>
        <v>30855058.494616661</v>
      </c>
      <c r="AP37" s="3">
        <f t="shared" si="26"/>
        <v>30155902.855951931</v>
      </c>
      <c r="AQ37" s="3">
        <f t="shared" si="26"/>
        <v>29579674.378224958</v>
      </c>
      <c r="AR37" s="3">
        <f t="shared" si="26"/>
        <v>29054341.150785387</v>
      </c>
      <c r="AS37" s="3">
        <f t="shared" si="26"/>
        <v>28534192.288623583</v>
      </c>
      <c r="AT37" s="3">
        <f t="shared" si="26"/>
        <v>28000420.867402613</v>
      </c>
      <c r="AU37" s="3">
        <f t="shared" si="26"/>
        <v>27449784.746726628</v>
      </c>
      <c r="AV37" s="3">
        <f t="shared" si="26"/>
        <v>18961933.97257543</v>
      </c>
      <c r="AW37" s="3">
        <f t="shared" si="26"/>
        <v>15975382.644747732</v>
      </c>
      <c r="AX37" s="3">
        <f t="shared" si="26"/>
        <v>15964383.633253952</v>
      </c>
      <c r="AY37" s="3">
        <f t="shared" si="26"/>
        <v>16991035.515745249</v>
      </c>
      <c r="AZ37" s="3">
        <f t="shared" si="26"/>
        <v>17987503.360637747</v>
      </c>
      <c r="BA37" s="3">
        <f t="shared" si="26"/>
        <v>18566289.426313054</v>
      </c>
      <c r="BB37" s="3">
        <f t="shared" si="26"/>
        <v>18794784.61340243</v>
      </c>
      <c r="BC37" s="3">
        <f t="shared" si="26"/>
        <v>19222681.182077523</v>
      </c>
      <c r="BD37" s="3">
        <f t="shared" si="26"/>
        <v>0</v>
      </c>
      <c r="BE37" s="3">
        <f t="shared" si="26"/>
        <v>0</v>
      </c>
      <c r="BF37" s="3">
        <f t="shared" si="26"/>
        <v>0</v>
      </c>
      <c r="BG37" s="3">
        <f t="shared" si="26"/>
        <v>0</v>
      </c>
      <c r="BH37" s="3">
        <f t="shared" si="26"/>
        <v>0</v>
      </c>
      <c r="BI37" s="3">
        <f t="shared" si="26"/>
        <v>0</v>
      </c>
      <c r="BJ37" s="3">
        <f t="shared" si="26"/>
        <v>0</v>
      </c>
      <c r="BK37" s="3">
        <f t="shared" si="26"/>
        <v>0</v>
      </c>
      <c r="BL37" s="3">
        <f t="shared" si="26"/>
        <v>0</v>
      </c>
      <c r="BM37" s="3">
        <f t="shared" si="26"/>
        <v>0</v>
      </c>
      <c r="BN37" s="3">
        <f t="shared" si="26"/>
        <v>0</v>
      </c>
      <c r="BO37" s="3">
        <f t="shared" si="26"/>
        <v>0</v>
      </c>
      <c r="BP37" s="3">
        <f t="shared" si="26"/>
        <v>0</v>
      </c>
      <c r="BQ37" s="3">
        <f t="shared" ref="BQ37:CD37" si="27">BQ$35*BQ104</f>
        <v>0</v>
      </c>
      <c r="BR37" s="3">
        <f t="shared" si="27"/>
        <v>0</v>
      </c>
      <c r="BS37" s="3">
        <f t="shared" si="27"/>
        <v>0</v>
      </c>
      <c r="BT37" s="3">
        <f t="shared" si="27"/>
        <v>0</v>
      </c>
      <c r="BU37" s="3">
        <f t="shared" si="27"/>
        <v>0</v>
      </c>
      <c r="BV37" s="3">
        <f t="shared" si="27"/>
        <v>0</v>
      </c>
      <c r="BW37" s="3">
        <f t="shared" si="27"/>
        <v>0</v>
      </c>
      <c r="BX37" s="3">
        <f t="shared" si="27"/>
        <v>0</v>
      </c>
      <c r="BY37" s="3">
        <f t="shared" si="27"/>
        <v>0</v>
      </c>
      <c r="BZ37" s="3">
        <f t="shared" si="27"/>
        <v>0</v>
      </c>
      <c r="CA37" s="3">
        <f t="shared" si="27"/>
        <v>0</v>
      </c>
      <c r="CB37" s="3">
        <f t="shared" si="27"/>
        <v>0</v>
      </c>
      <c r="CC37" s="3">
        <f t="shared" si="27"/>
        <v>0</v>
      </c>
      <c r="CD37" s="3">
        <f t="shared" si="27"/>
        <v>0</v>
      </c>
    </row>
    <row r="38" spans="1:82" outlineLevel="1">
      <c r="B38" s="91" t="s">
        <v>48</v>
      </c>
      <c r="E38" s="3">
        <f t="shared" ref="E38:AJ38" si="28">E$35*E105</f>
        <v>141089728.71485159</v>
      </c>
      <c r="F38" s="3">
        <f t="shared" si="28"/>
        <v>151530319.08566126</v>
      </c>
      <c r="G38" s="3">
        <f t="shared" si="28"/>
        <v>153717851.89174166</v>
      </c>
      <c r="H38" s="3">
        <f t="shared" si="28"/>
        <v>158312720.779816</v>
      </c>
      <c r="I38" s="3">
        <f t="shared" si="28"/>
        <v>159714157.53332451</v>
      </c>
      <c r="J38" s="3">
        <f t="shared" si="28"/>
        <v>162611824.50592002</v>
      </c>
      <c r="K38" s="3">
        <f t="shared" si="28"/>
        <v>162495752.34452596</v>
      </c>
      <c r="L38" s="3">
        <f t="shared" si="28"/>
        <v>161128974.08331472</v>
      </c>
      <c r="M38" s="3">
        <f t="shared" si="28"/>
        <v>160342205.69426951</v>
      </c>
      <c r="N38" s="3">
        <f t="shared" si="28"/>
        <v>159458259.50249073</v>
      </c>
      <c r="O38" s="3">
        <f t="shared" si="28"/>
        <v>154730061.93642333</v>
      </c>
      <c r="P38" s="3">
        <f t="shared" si="28"/>
        <v>164543652.66094053</v>
      </c>
      <c r="Q38" s="3">
        <f t="shared" si="28"/>
        <v>164242020.82114843</v>
      </c>
      <c r="R38" s="3">
        <f t="shared" si="28"/>
        <v>163688893.36012897</v>
      </c>
      <c r="S38" s="3">
        <f t="shared" si="28"/>
        <v>163780433.29018229</v>
      </c>
      <c r="T38" s="3">
        <f t="shared" si="28"/>
        <v>161941004.55659455</v>
      </c>
      <c r="U38" s="3">
        <f t="shared" si="28"/>
        <v>159269623.5665462</v>
      </c>
      <c r="V38" s="3">
        <f t="shared" si="28"/>
        <v>156905717.298439</v>
      </c>
      <c r="W38" s="3">
        <f t="shared" si="28"/>
        <v>154580766.26435983</v>
      </c>
      <c r="X38" s="3">
        <f t="shared" si="28"/>
        <v>152213056.16882393</v>
      </c>
      <c r="Y38" s="3">
        <f t="shared" si="28"/>
        <v>148947995.95678765</v>
      </c>
      <c r="Z38" s="3">
        <f t="shared" si="28"/>
        <v>147443992.95451418</v>
      </c>
      <c r="AA38" s="3">
        <f t="shared" si="28"/>
        <v>146248584.62356508</v>
      </c>
      <c r="AB38" s="3">
        <f t="shared" si="28"/>
        <v>144647707.07080302</v>
      </c>
      <c r="AC38" s="3">
        <f t="shared" si="28"/>
        <v>142756984.55035838</v>
      </c>
      <c r="AD38" s="3">
        <f t="shared" si="28"/>
        <v>140661580.19128761</v>
      </c>
      <c r="AE38" s="3">
        <f t="shared" si="28"/>
        <v>138343698.26337567</v>
      </c>
      <c r="AF38" s="3">
        <f t="shared" si="28"/>
        <v>135783549.97652185</v>
      </c>
      <c r="AG38" s="3">
        <f t="shared" si="28"/>
        <v>133126922.0886606</v>
      </c>
      <c r="AH38" s="3">
        <f t="shared" si="28"/>
        <v>130676586.79982457</v>
      </c>
      <c r="AI38" s="3">
        <f t="shared" si="28"/>
        <v>128089564.24338369</v>
      </c>
      <c r="AJ38" s="3">
        <f t="shared" si="28"/>
        <v>125775297.60711995</v>
      </c>
      <c r="AK38" s="3">
        <f t="shared" ref="AK38:BP38" si="29">AK$35*AK105</f>
        <v>123524242.82065894</v>
      </c>
      <c r="AL38" s="3">
        <f t="shared" si="29"/>
        <v>121285484.17768474</v>
      </c>
      <c r="AM38" s="3">
        <f t="shared" si="29"/>
        <v>119080802.22711188</v>
      </c>
      <c r="AN38" s="3">
        <f t="shared" si="29"/>
        <v>116933212.04136112</v>
      </c>
      <c r="AO38" s="3">
        <f t="shared" si="29"/>
        <v>114854185.1839904</v>
      </c>
      <c r="AP38" s="3">
        <f t="shared" si="29"/>
        <v>112842807.18416716</v>
      </c>
      <c r="AQ38" s="3">
        <f t="shared" si="29"/>
        <v>111334455.18300778</v>
      </c>
      <c r="AR38" s="3">
        <f t="shared" si="29"/>
        <v>109848314.92932381</v>
      </c>
      <c r="AS38" s="3">
        <f t="shared" si="29"/>
        <v>108439877.29533464</v>
      </c>
      <c r="AT38" s="3">
        <f t="shared" si="29"/>
        <v>107118738.070987</v>
      </c>
      <c r="AU38" s="3">
        <f t="shared" si="29"/>
        <v>105878297.15879112</v>
      </c>
      <c r="AV38" s="3">
        <f t="shared" si="29"/>
        <v>73843407.735495552</v>
      </c>
      <c r="AW38" s="3">
        <f t="shared" si="29"/>
        <v>76275314.58022055</v>
      </c>
      <c r="AX38" s="3">
        <f t="shared" si="29"/>
        <v>75804260.914587095</v>
      </c>
      <c r="AY38" s="3">
        <f t="shared" si="29"/>
        <v>74367071.600054726</v>
      </c>
      <c r="AZ38" s="3">
        <f t="shared" si="29"/>
        <v>73033097.236998186</v>
      </c>
      <c r="BA38" s="3">
        <f t="shared" si="29"/>
        <v>72187764.351758227</v>
      </c>
      <c r="BB38" s="3">
        <f t="shared" si="29"/>
        <v>71760247.430998176</v>
      </c>
      <c r="BC38" s="3">
        <f t="shared" si="29"/>
        <v>71204332.301973894</v>
      </c>
      <c r="BD38" s="3">
        <f t="shared" si="29"/>
        <v>0</v>
      </c>
      <c r="BE38" s="3">
        <f t="shared" si="29"/>
        <v>0</v>
      </c>
      <c r="BF38" s="3">
        <f t="shared" si="29"/>
        <v>0</v>
      </c>
      <c r="BG38" s="3">
        <f t="shared" si="29"/>
        <v>0</v>
      </c>
      <c r="BH38" s="3">
        <f t="shared" si="29"/>
        <v>0</v>
      </c>
      <c r="BI38" s="3">
        <f t="shared" si="29"/>
        <v>0</v>
      </c>
      <c r="BJ38" s="3">
        <f t="shared" si="29"/>
        <v>0</v>
      </c>
      <c r="BK38" s="3">
        <f t="shared" si="29"/>
        <v>0</v>
      </c>
      <c r="BL38" s="3">
        <f t="shared" si="29"/>
        <v>0</v>
      </c>
      <c r="BM38" s="3">
        <f t="shared" si="29"/>
        <v>0</v>
      </c>
      <c r="BN38" s="3">
        <f t="shared" si="29"/>
        <v>0</v>
      </c>
      <c r="BO38" s="3">
        <f t="shared" si="29"/>
        <v>0</v>
      </c>
      <c r="BP38" s="3">
        <f t="shared" si="29"/>
        <v>0</v>
      </c>
      <c r="BQ38" s="3">
        <f t="shared" ref="BQ38:CD38" si="30">BQ$35*BQ105</f>
        <v>0</v>
      </c>
      <c r="BR38" s="3">
        <f t="shared" si="30"/>
        <v>0</v>
      </c>
      <c r="BS38" s="3">
        <f t="shared" si="30"/>
        <v>0</v>
      </c>
      <c r="BT38" s="3">
        <f t="shared" si="30"/>
        <v>0</v>
      </c>
      <c r="BU38" s="3">
        <f t="shared" si="30"/>
        <v>0</v>
      </c>
      <c r="BV38" s="3">
        <f t="shared" si="30"/>
        <v>0</v>
      </c>
      <c r="BW38" s="3">
        <f t="shared" si="30"/>
        <v>0</v>
      </c>
      <c r="BX38" s="3">
        <f t="shared" si="30"/>
        <v>0</v>
      </c>
      <c r="BY38" s="3">
        <f t="shared" si="30"/>
        <v>0</v>
      </c>
      <c r="BZ38" s="3">
        <f t="shared" si="30"/>
        <v>0</v>
      </c>
      <c r="CA38" s="3">
        <f t="shared" si="30"/>
        <v>0</v>
      </c>
      <c r="CB38" s="3">
        <f t="shared" si="30"/>
        <v>0</v>
      </c>
      <c r="CC38" s="3">
        <f t="shared" si="30"/>
        <v>0</v>
      </c>
      <c r="CD38" s="3">
        <f t="shared" si="30"/>
        <v>0</v>
      </c>
    </row>
    <row r="39" spans="1:82" outlineLevel="1">
      <c r="B39" s="91" t="s">
        <v>49</v>
      </c>
      <c r="E39" s="3">
        <f t="shared" ref="E39:AJ39" si="31">E$35*E106</f>
        <v>1379229.5136620302</v>
      </c>
      <c r="F39" s="3">
        <f t="shared" si="31"/>
        <v>1315697.6680978893</v>
      </c>
      <c r="G39" s="3">
        <f t="shared" si="31"/>
        <v>1405162.6480404548</v>
      </c>
      <c r="H39" s="3">
        <f t="shared" si="31"/>
        <v>1466727.347645049</v>
      </c>
      <c r="I39" s="3">
        <f t="shared" si="31"/>
        <v>1495390.5746712741</v>
      </c>
      <c r="J39" s="3">
        <f t="shared" si="31"/>
        <v>1546741.6754783499</v>
      </c>
      <c r="K39" s="3">
        <f t="shared" si="31"/>
        <v>1599092.1611297575</v>
      </c>
      <c r="L39" s="3">
        <f t="shared" si="31"/>
        <v>1581179.7829630373</v>
      </c>
      <c r="M39" s="3">
        <f t="shared" si="31"/>
        <v>1546876.6404659874</v>
      </c>
      <c r="N39" s="3">
        <f t="shared" si="31"/>
        <v>1435020.1064217798</v>
      </c>
      <c r="O39" s="3">
        <f t="shared" si="31"/>
        <v>1446193.8029754744</v>
      </c>
      <c r="P39" s="3">
        <f t="shared" si="31"/>
        <v>0</v>
      </c>
      <c r="Q39" s="3">
        <f t="shared" si="31"/>
        <v>0</v>
      </c>
      <c r="R39" s="3">
        <f t="shared" si="31"/>
        <v>0</v>
      </c>
      <c r="S39" s="3">
        <f t="shared" si="31"/>
        <v>0</v>
      </c>
      <c r="T39" s="3">
        <f t="shared" si="31"/>
        <v>0</v>
      </c>
      <c r="U39" s="3">
        <f t="shared" si="31"/>
        <v>0</v>
      </c>
      <c r="V39" s="3">
        <f t="shared" si="31"/>
        <v>0</v>
      </c>
      <c r="W39" s="3">
        <f t="shared" si="31"/>
        <v>0</v>
      </c>
      <c r="X39" s="3">
        <f t="shared" si="31"/>
        <v>0</v>
      </c>
      <c r="Y39" s="3">
        <f t="shared" si="31"/>
        <v>0</v>
      </c>
      <c r="Z39" s="3">
        <f t="shared" si="31"/>
        <v>0</v>
      </c>
      <c r="AA39" s="3">
        <f t="shared" si="31"/>
        <v>0</v>
      </c>
      <c r="AB39" s="3">
        <f t="shared" si="31"/>
        <v>0</v>
      </c>
      <c r="AC39" s="3">
        <f t="shared" si="31"/>
        <v>0</v>
      </c>
      <c r="AD39" s="3">
        <f t="shared" si="31"/>
        <v>0</v>
      </c>
      <c r="AE39" s="3">
        <f t="shared" si="31"/>
        <v>0</v>
      </c>
      <c r="AF39" s="3">
        <f t="shared" si="31"/>
        <v>0</v>
      </c>
      <c r="AG39" s="3">
        <f t="shared" si="31"/>
        <v>0</v>
      </c>
      <c r="AH39" s="3">
        <f t="shared" si="31"/>
        <v>0</v>
      </c>
      <c r="AI39" s="3">
        <f t="shared" si="31"/>
        <v>0</v>
      </c>
      <c r="AJ39" s="3">
        <f t="shared" si="31"/>
        <v>0</v>
      </c>
      <c r="AK39" s="3">
        <f t="shared" ref="AK39:BP39" si="32">AK$35*AK106</f>
        <v>0</v>
      </c>
      <c r="AL39" s="3">
        <f t="shared" si="32"/>
        <v>0</v>
      </c>
      <c r="AM39" s="3">
        <f t="shared" si="32"/>
        <v>0</v>
      </c>
      <c r="AN39" s="3">
        <f t="shared" si="32"/>
        <v>0</v>
      </c>
      <c r="AO39" s="3">
        <f t="shared" si="32"/>
        <v>0</v>
      </c>
      <c r="AP39" s="3">
        <f t="shared" si="32"/>
        <v>0</v>
      </c>
      <c r="AQ39" s="3">
        <f t="shared" si="32"/>
        <v>0</v>
      </c>
      <c r="AR39" s="3">
        <f t="shared" si="32"/>
        <v>0</v>
      </c>
      <c r="AS39" s="3">
        <f t="shared" si="32"/>
        <v>0</v>
      </c>
      <c r="AT39" s="3">
        <f t="shared" si="32"/>
        <v>0</v>
      </c>
      <c r="AU39" s="3">
        <f t="shared" si="32"/>
        <v>0</v>
      </c>
      <c r="AV39" s="3">
        <f t="shared" si="32"/>
        <v>0</v>
      </c>
      <c r="AW39" s="3">
        <f t="shared" si="32"/>
        <v>0</v>
      </c>
      <c r="AX39" s="3">
        <f t="shared" si="32"/>
        <v>0</v>
      </c>
      <c r="AY39" s="3">
        <f t="shared" si="32"/>
        <v>0</v>
      </c>
      <c r="AZ39" s="3">
        <f t="shared" si="32"/>
        <v>0</v>
      </c>
      <c r="BA39" s="3">
        <f t="shared" si="32"/>
        <v>0</v>
      </c>
      <c r="BB39" s="3">
        <f t="shared" si="32"/>
        <v>0</v>
      </c>
      <c r="BC39" s="3">
        <f t="shared" si="32"/>
        <v>0</v>
      </c>
      <c r="BD39" s="3">
        <f t="shared" si="32"/>
        <v>0</v>
      </c>
      <c r="BE39" s="3">
        <f t="shared" si="32"/>
        <v>0</v>
      </c>
      <c r="BF39" s="3">
        <f t="shared" si="32"/>
        <v>0</v>
      </c>
      <c r="BG39" s="3">
        <f t="shared" si="32"/>
        <v>0</v>
      </c>
      <c r="BH39" s="3">
        <f t="shared" si="32"/>
        <v>0</v>
      </c>
      <c r="BI39" s="3">
        <f t="shared" si="32"/>
        <v>0</v>
      </c>
      <c r="BJ39" s="3">
        <f t="shared" si="32"/>
        <v>0</v>
      </c>
      <c r="BK39" s="3">
        <f t="shared" si="32"/>
        <v>0</v>
      </c>
      <c r="BL39" s="3">
        <f t="shared" si="32"/>
        <v>0</v>
      </c>
      <c r="BM39" s="3">
        <f t="shared" si="32"/>
        <v>0</v>
      </c>
      <c r="BN39" s="3">
        <f t="shared" si="32"/>
        <v>0</v>
      </c>
      <c r="BO39" s="3">
        <f t="shared" si="32"/>
        <v>0</v>
      </c>
      <c r="BP39" s="3">
        <f t="shared" si="32"/>
        <v>0</v>
      </c>
      <c r="BQ39" s="3">
        <f t="shared" ref="BQ39:CD39" si="33">BQ$35*BQ106</f>
        <v>0</v>
      </c>
      <c r="BR39" s="3">
        <f t="shared" si="33"/>
        <v>0</v>
      </c>
      <c r="BS39" s="3">
        <f t="shared" si="33"/>
        <v>0</v>
      </c>
      <c r="BT39" s="3">
        <f t="shared" si="33"/>
        <v>0</v>
      </c>
      <c r="BU39" s="3">
        <f t="shared" si="33"/>
        <v>0</v>
      </c>
      <c r="BV39" s="3">
        <f t="shared" si="33"/>
        <v>0</v>
      </c>
      <c r="BW39" s="3">
        <f t="shared" si="33"/>
        <v>0</v>
      </c>
      <c r="BX39" s="3">
        <f t="shared" si="33"/>
        <v>0</v>
      </c>
      <c r="BY39" s="3">
        <f t="shared" si="33"/>
        <v>0</v>
      </c>
      <c r="BZ39" s="3">
        <f t="shared" si="33"/>
        <v>0</v>
      </c>
      <c r="CA39" s="3">
        <f t="shared" si="33"/>
        <v>0</v>
      </c>
      <c r="CB39" s="3">
        <f t="shared" si="33"/>
        <v>0</v>
      </c>
      <c r="CC39" s="3">
        <f t="shared" si="33"/>
        <v>0</v>
      </c>
      <c r="CD39" s="3">
        <f t="shared" si="33"/>
        <v>0</v>
      </c>
    </row>
    <row r="40" spans="1:82" outlineLevel="1">
      <c r="B40" s="91" t="s">
        <v>50</v>
      </c>
      <c r="E40" s="3">
        <f t="shared" ref="E40:AJ40" si="34">E$35*E107</f>
        <v>15201634.287753345</v>
      </c>
      <c r="F40" s="3">
        <f t="shared" si="34"/>
        <v>13366713.921160311</v>
      </c>
      <c r="G40" s="3">
        <f t="shared" si="34"/>
        <v>13466392.288460823</v>
      </c>
      <c r="H40" s="3">
        <f t="shared" si="34"/>
        <v>14508263.12819238</v>
      </c>
      <c r="I40" s="3">
        <f t="shared" si="34"/>
        <v>14335793.091290185</v>
      </c>
      <c r="J40" s="3">
        <f t="shared" si="34"/>
        <v>14434489.172887219</v>
      </c>
      <c r="K40" s="3">
        <f t="shared" si="34"/>
        <v>14457509.635393757</v>
      </c>
      <c r="L40" s="3">
        <f t="shared" si="34"/>
        <v>14645989.527042843</v>
      </c>
      <c r="M40" s="3">
        <f t="shared" si="34"/>
        <v>14848735.312040519</v>
      </c>
      <c r="N40" s="3">
        <f t="shared" si="34"/>
        <v>15407601.033575689</v>
      </c>
      <c r="O40" s="3">
        <f t="shared" si="34"/>
        <v>14797008.762768995</v>
      </c>
      <c r="P40" s="3">
        <f t="shared" si="34"/>
        <v>0</v>
      </c>
      <c r="Q40" s="3">
        <f t="shared" si="34"/>
        <v>0</v>
      </c>
      <c r="R40" s="3">
        <f t="shared" si="34"/>
        <v>0</v>
      </c>
      <c r="S40" s="3">
        <f t="shared" si="34"/>
        <v>0</v>
      </c>
      <c r="T40" s="3">
        <f t="shared" si="34"/>
        <v>0</v>
      </c>
      <c r="U40" s="3">
        <f t="shared" si="34"/>
        <v>0</v>
      </c>
      <c r="V40" s="3">
        <f t="shared" si="34"/>
        <v>0</v>
      </c>
      <c r="W40" s="3">
        <f t="shared" si="34"/>
        <v>0</v>
      </c>
      <c r="X40" s="3">
        <f t="shared" si="34"/>
        <v>0</v>
      </c>
      <c r="Y40" s="3">
        <f t="shared" si="34"/>
        <v>0</v>
      </c>
      <c r="Z40" s="3">
        <f t="shared" si="34"/>
        <v>0</v>
      </c>
      <c r="AA40" s="3">
        <f t="shared" si="34"/>
        <v>0</v>
      </c>
      <c r="AB40" s="3">
        <f t="shared" si="34"/>
        <v>0</v>
      </c>
      <c r="AC40" s="3">
        <f t="shared" si="34"/>
        <v>0</v>
      </c>
      <c r="AD40" s="3">
        <f t="shared" si="34"/>
        <v>0</v>
      </c>
      <c r="AE40" s="3">
        <f t="shared" si="34"/>
        <v>0</v>
      </c>
      <c r="AF40" s="3">
        <f t="shared" si="34"/>
        <v>0</v>
      </c>
      <c r="AG40" s="3">
        <f t="shared" si="34"/>
        <v>0</v>
      </c>
      <c r="AH40" s="3">
        <f t="shared" si="34"/>
        <v>0</v>
      </c>
      <c r="AI40" s="3">
        <f t="shared" si="34"/>
        <v>0</v>
      </c>
      <c r="AJ40" s="3">
        <f t="shared" si="34"/>
        <v>0</v>
      </c>
      <c r="AK40" s="3">
        <f t="shared" ref="AK40:BP40" si="35">AK$35*AK107</f>
        <v>0</v>
      </c>
      <c r="AL40" s="3">
        <f t="shared" si="35"/>
        <v>0</v>
      </c>
      <c r="AM40" s="3">
        <f t="shared" si="35"/>
        <v>0</v>
      </c>
      <c r="AN40" s="3">
        <f t="shared" si="35"/>
        <v>0</v>
      </c>
      <c r="AO40" s="3">
        <f t="shared" si="35"/>
        <v>0</v>
      </c>
      <c r="AP40" s="3">
        <f t="shared" si="35"/>
        <v>0</v>
      </c>
      <c r="AQ40" s="3">
        <f t="shared" si="35"/>
        <v>0</v>
      </c>
      <c r="AR40" s="3">
        <f t="shared" si="35"/>
        <v>0</v>
      </c>
      <c r="AS40" s="3">
        <f t="shared" si="35"/>
        <v>0</v>
      </c>
      <c r="AT40" s="3">
        <f t="shared" si="35"/>
        <v>0</v>
      </c>
      <c r="AU40" s="3">
        <f t="shared" si="35"/>
        <v>0</v>
      </c>
      <c r="AV40" s="3">
        <f t="shared" si="35"/>
        <v>0</v>
      </c>
      <c r="AW40" s="3">
        <f t="shared" si="35"/>
        <v>0</v>
      </c>
      <c r="AX40" s="3">
        <f t="shared" si="35"/>
        <v>0</v>
      </c>
      <c r="AY40" s="3">
        <f t="shared" si="35"/>
        <v>0</v>
      </c>
      <c r="AZ40" s="3">
        <f t="shared" si="35"/>
        <v>0</v>
      </c>
      <c r="BA40" s="3">
        <f t="shared" si="35"/>
        <v>0</v>
      </c>
      <c r="BB40" s="3">
        <f t="shared" si="35"/>
        <v>0</v>
      </c>
      <c r="BC40" s="3">
        <f t="shared" si="35"/>
        <v>0</v>
      </c>
      <c r="BD40" s="3">
        <f t="shared" si="35"/>
        <v>0</v>
      </c>
      <c r="BE40" s="3">
        <f t="shared" si="35"/>
        <v>0</v>
      </c>
      <c r="BF40" s="3">
        <f t="shared" si="35"/>
        <v>0</v>
      </c>
      <c r="BG40" s="3">
        <f t="shared" si="35"/>
        <v>0</v>
      </c>
      <c r="BH40" s="3">
        <f t="shared" si="35"/>
        <v>0</v>
      </c>
      <c r="BI40" s="3">
        <f t="shared" si="35"/>
        <v>0</v>
      </c>
      <c r="BJ40" s="3">
        <f t="shared" si="35"/>
        <v>0</v>
      </c>
      <c r="BK40" s="3">
        <f t="shared" si="35"/>
        <v>0</v>
      </c>
      <c r="BL40" s="3">
        <f t="shared" si="35"/>
        <v>0</v>
      </c>
      <c r="BM40" s="3">
        <f t="shared" si="35"/>
        <v>0</v>
      </c>
      <c r="BN40" s="3">
        <f t="shared" si="35"/>
        <v>0</v>
      </c>
      <c r="BO40" s="3">
        <f t="shared" si="35"/>
        <v>0</v>
      </c>
      <c r="BP40" s="3">
        <f t="shared" si="35"/>
        <v>0</v>
      </c>
      <c r="BQ40" s="3">
        <f t="shared" ref="BQ40:CD40" si="36">BQ$35*BQ107</f>
        <v>0</v>
      </c>
      <c r="BR40" s="3">
        <f t="shared" si="36"/>
        <v>0</v>
      </c>
      <c r="BS40" s="3">
        <f t="shared" si="36"/>
        <v>0</v>
      </c>
      <c r="BT40" s="3">
        <f t="shared" si="36"/>
        <v>0</v>
      </c>
      <c r="BU40" s="3">
        <f t="shared" si="36"/>
        <v>0</v>
      </c>
      <c r="BV40" s="3">
        <f t="shared" si="36"/>
        <v>0</v>
      </c>
      <c r="BW40" s="3">
        <f t="shared" si="36"/>
        <v>0</v>
      </c>
      <c r="BX40" s="3">
        <f t="shared" si="36"/>
        <v>0</v>
      </c>
      <c r="BY40" s="3">
        <f t="shared" si="36"/>
        <v>0</v>
      </c>
      <c r="BZ40" s="3">
        <f t="shared" si="36"/>
        <v>0</v>
      </c>
      <c r="CA40" s="3">
        <f t="shared" si="36"/>
        <v>0</v>
      </c>
      <c r="CB40" s="3">
        <f t="shared" si="36"/>
        <v>0</v>
      </c>
      <c r="CC40" s="3">
        <f t="shared" si="36"/>
        <v>0</v>
      </c>
      <c r="CD40" s="3">
        <f t="shared" si="36"/>
        <v>0</v>
      </c>
    </row>
    <row r="41" spans="1:82" outlineLevel="1">
      <c r="B41" s="91" t="s">
        <v>51</v>
      </c>
      <c r="E41" s="41">
        <f>E$35*E108</f>
        <v>3504616.7695973981</v>
      </c>
      <c r="F41" s="41">
        <f>F$35*F108</f>
        <v>3643981.9164025728</v>
      </c>
      <c r="G41" s="41">
        <f>G$35*G108</f>
        <v>3735374.0135422652</v>
      </c>
      <c r="H41" s="41">
        <f>H$35*H108</f>
        <v>3847157.6313805487</v>
      </c>
      <c r="I41" s="41">
        <f>I$35*I108</f>
        <v>3892349.3031219868</v>
      </c>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row>
    <row r="42" spans="1:82" s="8" customFormat="1" outlineLevel="1" collapsed="1">
      <c r="A42"/>
      <c r="B42" s="272" t="s">
        <v>52</v>
      </c>
      <c r="C42" s="238" t="s">
        <v>53</v>
      </c>
      <c r="E42" s="233"/>
    </row>
    <row r="43" spans="1:82" outlineLevel="1">
      <c r="B43" s="113" t="s">
        <v>54</v>
      </c>
      <c r="C43" s="6"/>
      <c r="E43" s="201"/>
    </row>
    <row r="44" spans="1:82" outlineLevel="1">
      <c r="B44" s="91" t="s">
        <v>15</v>
      </c>
      <c r="C44" s="278"/>
      <c r="D44" s="3">
        <f>D7</f>
        <v>723889.99006408604</v>
      </c>
      <c r="E44" s="3">
        <f t="shared" ref="E44:AJ44" si="37">MAX(0,E7)</f>
        <v>726971.22364708618</v>
      </c>
      <c r="F44" s="3">
        <f t="shared" si="37"/>
        <v>729997.05106217111</v>
      </c>
      <c r="G44" s="3">
        <f t="shared" si="37"/>
        <v>733226.74934018054</v>
      </c>
      <c r="H44" s="3">
        <f t="shared" si="37"/>
        <v>736474.2991268005</v>
      </c>
      <c r="I44" s="3">
        <f t="shared" si="37"/>
        <v>739710.61116448662</v>
      </c>
      <c r="J44" s="3">
        <f t="shared" si="37"/>
        <v>742984.74164198479</v>
      </c>
      <c r="K44" s="3">
        <f t="shared" si="37"/>
        <v>746093.50146709499</v>
      </c>
      <c r="L44" s="3">
        <f t="shared" si="37"/>
        <v>749310.71749308007</v>
      </c>
      <c r="M44" s="3">
        <f t="shared" si="37"/>
        <v>745686.84743893496</v>
      </c>
      <c r="N44" s="3">
        <f t="shared" si="37"/>
        <v>742082.09673506115</v>
      </c>
      <c r="O44" s="3">
        <f t="shared" si="37"/>
        <v>738493.36978470592</v>
      </c>
      <c r="P44" s="3">
        <f t="shared" si="37"/>
        <v>734896.58646910277</v>
      </c>
      <c r="Q44" s="3">
        <f t="shared" si="37"/>
        <v>731184.78707007773</v>
      </c>
      <c r="R44" s="3">
        <f t="shared" si="37"/>
        <v>727260.54666804778</v>
      </c>
      <c r="S44" s="3">
        <f t="shared" si="37"/>
        <v>722842.92746802792</v>
      </c>
      <c r="T44" s="3">
        <f t="shared" si="37"/>
        <v>717063.39636400843</v>
      </c>
      <c r="U44" s="3">
        <f t="shared" si="37"/>
        <v>709080.76291550859</v>
      </c>
      <c r="V44" s="3">
        <f t="shared" si="37"/>
        <v>699321.04263425164</v>
      </c>
      <c r="W44" s="3">
        <f t="shared" si="37"/>
        <v>688343.12095440063</v>
      </c>
      <c r="X44" s="3">
        <f t="shared" si="37"/>
        <v>674489.08888294932</v>
      </c>
      <c r="Y44" s="3">
        <f t="shared" si="37"/>
        <v>658604.3269718549</v>
      </c>
      <c r="Z44" s="3">
        <f t="shared" si="37"/>
        <v>641446.98887031607</v>
      </c>
      <c r="AA44" s="3">
        <f t="shared" si="37"/>
        <v>622478.43745928491</v>
      </c>
      <c r="AB44" s="3">
        <f t="shared" si="37"/>
        <v>601496.72880530893</v>
      </c>
      <c r="AC44" s="3">
        <f t="shared" si="37"/>
        <v>577972.92869460303</v>
      </c>
      <c r="AD44" s="3">
        <f t="shared" si="37"/>
        <v>551881.74758445006</v>
      </c>
      <c r="AE44" s="3">
        <f t="shared" si="37"/>
        <v>523459.02237984829</v>
      </c>
      <c r="AF44" s="3">
        <f t="shared" si="37"/>
        <v>493186.41080126946</v>
      </c>
      <c r="AG44" s="3">
        <f t="shared" si="37"/>
        <v>462889.16228058352</v>
      </c>
      <c r="AH44" s="3">
        <f t="shared" si="37"/>
        <v>433181.40000250109</v>
      </c>
      <c r="AI44" s="3">
        <f t="shared" si="37"/>
        <v>404769.17653580901</v>
      </c>
      <c r="AJ44" s="3">
        <f t="shared" si="37"/>
        <v>377982.01418645051</v>
      </c>
      <c r="AK44" s="3">
        <f t="shared" ref="AK44:BP44" si="38">MAX(0,AK7)</f>
        <v>352907.78764883865</v>
      </c>
      <c r="AL44" s="3">
        <f t="shared" si="38"/>
        <v>329532.93224391487</v>
      </c>
      <c r="AM44" s="3">
        <f t="shared" si="38"/>
        <v>307781.95111601579</v>
      </c>
      <c r="AN44" s="3">
        <f t="shared" si="38"/>
        <v>287570.72489375609</v>
      </c>
      <c r="AO44" s="3">
        <f t="shared" si="38"/>
        <v>268798.55480260769</v>
      </c>
      <c r="AP44" s="3">
        <f t="shared" si="38"/>
        <v>251371.24556191513</v>
      </c>
      <c r="AQ44" s="3">
        <f t="shared" si="38"/>
        <v>235191.07286742592</v>
      </c>
      <c r="AR44" s="3">
        <f t="shared" si="38"/>
        <v>220166.80103640925</v>
      </c>
      <c r="AS44" s="3">
        <f t="shared" si="38"/>
        <v>206219.6505645476</v>
      </c>
      <c r="AT44" s="3">
        <f t="shared" si="38"/>
        <v>193273.23584504533</v>
      </c>
      <c r="AU44" s="3">
        <f t="shared" si="38"/>
        <v>181253.55319914053</v>
      </c>
      <c r="AV44" s="3">
        <f t="shared" si="38"/>
        <v>170093.9689664653</v>
      </c>
      <c r="AW44" s="3">
        <f t="shared" si="38"/>
        <v>159735.18265495336</v>
      </c>
      <c r="AX44" s="3">
        <f t="shared" si="38"/>
        <v>150119.19027499907</v>
      </c>
      <c r="AY44" s="3">
        <f t="shared" si="38"/>
        <v>141190.27785694445</v>
      </c>
      <c r="AZ44" s="3">
        <f t="shared" si="38"/>
        <v>132900.01000098017</v>
      </c>
      <c r="BA44" s="3">
        <f t="shared" si="38"/>
        <v>125187.19348429573</v>
      </c>
      <c r="BB44" s="3">
        <f t="shared" si="38"/>
        <v>118018.94105019464</v>
      </c>
      <c r="BC44" s="3">
        <f t="shared" si="38"/>
        <v>111365.52987826412</v>
      </c>
      <c r="BD44" s="3">
        <f t="shared" si="38"/>
        <v>110839.38576219321</v>
      </c>
      <c r="BE44" s="3">
        <f t="shared" si="38"/>
        <v>110314.87236670268</v>
      </c>
      <c r="BF44" s="3">
        <f t="shared" si="38"/>
        <v>109793.98153818958</v>
      </c>
      <c r="BG44" s="3">
        <f t="shared" si="38"/>
        <v>109275.69516381911</v>
      </c>
      <c r="BH44" s="3">
        <f t="shared" si="38"/>
        <v>108760.00022132043</v>
      </c>
      <c r="BI44" s="3">
        <f t="shared" si="38"/>
        <v>108244.88375353426</v>
      </c>
      <c r="BJ44" s="3">
        <f t="shared" si="38"/>
        <v>107732.342868087</v>
      </c>
      <c r="BK44" s="3">
        <f t="shared" si="38"/>
        <v>107223.36468706701</v>
      </c>
      <c r="BL44" s="3">
        <f t="shared" si="38"/>
        <v>106716.93139695213</v>
      </c>
      <c r="BM44" s="3">
        <f t="shared" si="38"/>
        <v>106213.03027328779</v>
      </c>
      <c r="BN44" s="3">
        <f t="shared" si="38"/>
        <v>105712.64865524176</v>
      </c>
      <c r="BO44" s="3">
        <f t="shared" si="38"/>
        <v>105215.76894528599</v>
      </c>
      <c r="BP44" s="3">
        <f t="shared" si="38"/>
        <v>104721.37363387999</v>
      </c>
      <c r="BQ44" s="3">
        <f t="shared" ref="BQ44:CD44" si="39">MAX(0,BQ7)</f>
        <v>104229.45029903103</v>
      </c>
      <c r="BR44" s="3">
        <f t="shared" si="39"/>
        <v>103740.9865808563</v>
      </c>
      <c r="BS44" s="3">
        <f t="shared" si="39"/>
        <v>103252.96518127245</v>
      </c>
      <c r="BT44" s="3">
        <f t="shared" si="39"/>
        <v>102768.38388868651</v>
      </c>
      <c r="BU44" s="3">
        <f t="shared" si="39"/>
        <v>102286.22550256351</v>
      </c>
      <c r="BV44" s="3">
        <f t="shared" si="39"/>
        <v>101808.47790837113</v>
      </c>
      <c r="BW44" s="3">
        <f t="shared" si="39"/>
        <v>101331.1190521497</v>
      </c>
      <c r="BX44" s="3">
        <f t="shared" si="39"/>
        <v>100857.14699020938</v>
      </c>
      <c r="BY44" s="3">
        <f t="shared" si="39"/>
        <v>100385.54478857876</v>
      </c>
      <c r="BZ44" s="3">
        <f t="shared" si="39"/>
        <v>99916.300597956302</v>
      </c>
      <c r="CA44" s="3">
        <f t="shared" si="39"/>
        <v>99449.402628286945</v>
      </c>
      <c r="CB44" s="3">
        <f t="shared" si="39"/>
        <v>98983.839148465922</v>
      </c>
      <c r="CC44" s="3">
        <f t="shared" si="39"/>
        <v>98520.603486044041</v>
      </c>
      <c r="CD44" s="3">
        <f t="shared" si="39"/>
        <v>98060.684001934264</v>
      </c>
    </row>
    <row r="45" spans="1:82" outlineLevel="1">
      <c r="A45" s="246" t="s">
        <v>19</v>
      </c>
      <c r="B45" s="261" t="s">
        <v>23</v>
      </c>
      <c r="C45" s="280">
        <f>D45/([13]Forecasts!$L$113*1000)</f>
        <v>1.0166982653755312</v>
      </c>
      <c r="D45" s="3">
        <f>D20</f>
        <v>31003652.93505707</v>
      </c>
      <c r="E45" s="3">
        <f t="shared" ref="E45:AJ45" si="40">MAX(0,E20*$C$45)</f>
        <v>32992395.525357231</v>
      </c>
      <c r="F45" s="3">
        <f t="shared" si="40"/>
        <v>33387768.974503275</v>
      </c>
      <c r="G45" s="3">
        <f t="shared" si="40"/>
        <v>34157939.016114488</v>
      </c>
      <c r="H45" s="3">
        <f t="shared" si="40"/>
        <v>34291444.7218346</v>
      </c>
      <c r="I45" s="3">
        <f t="shared" si="40"/>
        <v>33717412.311375782</v>
      </c>
      <c r="J45" s="3">
        <f t="shared" si="40"/>
        <v>32179019.577737991</v>
      </c>
      <c r="K45" s="3">
        <f t="shared" si="40"/>
        <v>30865064.203501921</v>
      </c>
      <c r="L45" s="3">
        <f t="shared" si="40"/>
        <v>30201440.189883165</v>
      </c>
      <c r="M45" s="3">
        <f t="shared" si="40"/>
        <v>31807755.577099092</v>
      </c>
      <c r="N45" s="3">
        <f t="shared" si="40"/>
        <v>32323618.333662659</v>
      </c>
      <c r="O45" s="3">
        <f t="shared" si="40"/>
        <v>32018750.11735877</v>
      </c>
      <c r="P45" s="3">
        <f t="shared" si="40"/>
        <v>30849904.435157459</v>
      </c>
      <c r="Q45" s="3">
        <f t="shared" si="40"/>
        <v>29736323.351682264</v>
      </c>
      <c r="R45" s="3">
        <f t="shared" si="40"/>
        <v>29137705.301937465</v>
      </c>
      <c r="S45" s="3">
        <f t="shared" si="40"/>
        <v>28599873.33879609</v>
      </c>
      <c r="T45" s="3">
        <f t="shared" si="40"/>
        <v>27833148.588190891</v>
      </c>
      <c r="U45" s="3">
        <f t="shared" si="40"/>
        <v>27104672.859919135</v>
      </c>
      <c r="V45" s="3">
        <f t="shared" si="40"/>
        <v>26662235.152567409</v>
      </c>
      <c r="W45" s="3">
        <f t="shared" si="40"/>
        <v>26099770.834108058</v>
      </c>
      <c r="X45" s="3">
        <f t="shared" si="40"/>
        <v>24966900.617413074</v>
      </c>
      <c r="Y45" s="3">
        <f t="shared" si="40"/>
        <v>23722729.668808471</v>
      </c>
      <c r="Z45" s="3">
        <f t="shared" si="40"/>
        <v>22667851.801309247</v>
      </c>
      <c r="AA45" s="3">
        <f t="shared" si="40"/>
        <v>21626018.511772458</v>
      </c>
      <c r="AB45" s="3">
        <f t="shared" si="40"/>
        <v>20517642.643387519</v>
      </c>
      <c r="AC45" s="3">
        <f t="shared" si="40"/>
        <v>19350047.067921981</v>
      </c>
      <c r="AD45" s="3">
        <f t="shared" si="40"/>
        <v>18127461.932958849</v>
      </c>
      <c r="AE45" s="3">
        <f t="shared" si="40"/>
        <v>16842425.045281548</v>
      </c>
      <c r="AF45" s="3">
        <f t="shared" si="40"/>
        <v>15459175.604579451</v>
      </c>
      <c r="AG45" s="3">
        <f t="shared" si="40"/>
        <v>14121925.662480412</v>
      </c>
      <c r="AH45" s="3">
        <f t="shared" si="40"/>
        <v>12783876.911066301</v>
      </c>
      <c r="AI45" s="3">
        <f t="shared" si="40"/>
        <v>11555747.092099065</v>
      </c>
      <c r="AJ45" s="3">
        <f t="shared" si="40"/>
        <v>10440511.128157092</v>
      </c>
      <c r="AK45" s="3">
        <f t="shared" ref="AK45:BP45" si="41">MAX(0,AK20*$C$45)</f>
        <v>9417093.2557564694</v>
      </c>
      <c r="AL45" s="3">
        <f t="shared" si="41"/>
        <v>8471128.8532643355</v>
      </c>
      <c r="AM45" s="3">
        <f t="shared" si="41"/>
        <v>7596038.088410194</v>
      </c>
      <c r="AN45" s="3">
        <f t="shared" si="41"/>
        <v>6788399.5077906717</v>
      </c>
      <c r="AO45" s="3">
        <f t="shared" si="41"/>
        <v>6044617.8389976164</v>
      </c>
      <c r="AP45" s="3">
        <f t="shared" si="41"/>
        <v>5360543.0893489663</v>
      </c>
      <c r="AQ45" s="3">
        <f t="shared" si="41"/>
        <v>4722513.4867657283</v>
      </c>
      <c r="AR45" s="3">
        <f t="shared" si="41"/>
        <v>4127284.0126483571</v>
      </c>
      <c r="AS45" s="3">
        <f t="shared" si="41"/>
        <v>3574202.8483184725</v>
      </c>
      <c r="AT45" s="3">
        <f t="shared" si="41"/>
        <v>3061892.074133859</v>
      </c>
      <c r="AU45" s="3">
        <f t="shared" si="41"/>
        <v>2587355.848487969</v>
      </c>
      <c r="AV45" s="3">
        <f t="shared" si="41"/>
        <v>2603560.5799176688</v>
      </c>
      <c r="AW45" s="3">
        <f t="shared" si="41"/>
        <v>2618507.5408685915</v>
      </c>
      <c r="AX45" s="3">
        <f t="shared" si="41"/>
        <v>2439492.1510124011</v>
      </c>
      <c r="AY45" s="3">
        <f t="shared" si="41"/>
        <v>2107204.2262625657</v>
      </c>
      <c r="AZ45" s="3">
        <f t="shared" si="41"/>
        <v>1707888.5803865804</v>
      </c>
      <c r="BA45" s="3">
        <f t="shared" si="41"/>
        <v>1290963.4248080093</v>
      </c>
      <c r="BB45" s="3">
        <f t="shared" si="41"/>
        <v>851892.69154748146</v>
      </c>
      <c r="BC45" s="3">
        <f t="shared" si="41"/>
        <v>228584.17928298251</v>
      </c>
      <c r="BD45" s="3">
        <f t="shared" si="41"/>
        <v>389611.2273375279</v>
      </c>
      <c r="BE45" s="3">
        <f t="shared" si="41"/>
        <v>386219.01670648984</v>
      </c>
      <c r="BF45" s="3">
        <f t="shared" si="41"/>
        <v>382855.17775281635</v>
      </c>
      <c r="BG45" s="3">
        <f t="shared" si="41"/>
        <v>379513.02986048436</v>
      </c>
      <c r="BH45" s="3">
        <f t="shared" si="41"/>
        <v>376192.43857172993</v>
      </c>
      <c r="BI45" s="3">
        <f t="shared" si="41"/>
        <v>372884.47009761323</v>
      </c>
      <c r="BJ45" s="3">
        <f t="shared" si="41"/>
        <v>369597.88037041744</v>
      </c>
      <c r="BK45" s="3">
        <f t="shared" si="41"/>
        <v>366338.93482824264</v>
      </c>
      <c r="BL45" s="3">
        <f t="shared" si="41"/>
        <v>363101.03838022635</v>
      </c>
      <c r="BM45" s="3">
        <f t="shared" si="41"/>
        <v>359884.06002014724</v>
      </c>
      <c r="BN45" s="3">
        <f t="shared" si="41"/>
        <v>356692.3497540828</v>
      </c>
      <c r="BO45" s="3">
        <f t="shared" si="41"/>
        <v>353527.58354383783</v>
      </c>
      <c r="BP45" s="3">
        <f t="shared" si="41"/>
        <v>350383.23589438491</v>
      </c>
      <c r="BQ45" s="3">
        <f t="shared" ref="BQ45:CD45" si="42">MAX(0,BQ20*$C$45)</f>
        <v>347259.17899779428</v>
      </c>
      <c r="BR45" s="3">
        <f t="shared" si="42"/>
        <v>344161.56723581604</v>
      </c>
      <c r="BS45" s="3">
        <f t="shared" si="42"/>
        <v>341073.83502385503</v>
      </c>
      <c r="BT45" s="3">
        <f t="shared" si="42"/>
        <v>338012.30188513134</v>
      </c>
      <c r="BU45" s="3">
        <f t="shared" si="42"/>
        <v>334970.52962241933</v>
      </c>
      <c r="BV45" s="3">
        <f t="shared" si="42"/>
        <v>331957.70343837148</v>
      </c>
      <c r="BW45" s="3">
        <f t="shared" si="42"/>
        <v>328954.99230879935</v>
      </c>
      <c r="BX45" s="3">
        <f t="shared" si="42"/>
        <v>325977.850913328</v>
      </c>
      <c r="BY45" s="3">
        <f t="shared" si="42"/>
        <v>323019.91176063503</v>
      </c>
      <c r="BZ45" s="3">
        <f t="shared" si="42"/>
        <v>320081.05309738853</v>
      </c>
      <c r="CA45" s="3">
        <f t="shared" si="42"/>
        <v>317162.42562879768</v>
      </c>
      <c r="CB45" s="3">
        <f t="shared" si="42"/>
        <v>314259.34762498911</v>
      </c>
      <c r="CC45" s="3">
        <f t="shared" si="42"/>
        <v>311376.11545776029</v>
      </c>
      <c r="CD45" s="3">
        <f t="shared" si="42"/>
        <v>308514.51939731376</v>
      </c>
    </row>
    <row r="46" spans="1:82" outlineLevel="1">
      <c r="B46" s="113" t="s">
        <v>17</v>
      </c>
      <c r="C46" s="6"/>
    </row>
    <row r="47" spans="1:82" outlineLevel="1">
      <c r="B47" s="91" t="s">
        <v>15</v>
      </c>
      <c r="C47" s="279"/>
      <c r="D47" s="3">
        <f>D8</f>
        <v>24647.079857301957</v>
      </c>
      <c r="E47" s="3">
        <f t="shared" ref="E47:AJ47" si="43">MAX(E8,0)</f>
        <v>23120.82564542695</v>
      </c>
      <c r="F47" s="3">
        <f t="shared" si="43"/>
        <v>21699.202704611333</v>
      </c>
      <c r="G47" s="3">
        <f t="shared" si="43"/>
        <v>20779.687878499779</v>
      </c>
      <c r="H47" s="3">
        <f t="shared" si="43"/>
        <v>19704.770626518795</v>
      </c>
      <c r="I47" s="3">
        <f t="shared" si="43"/>
        <v>18537.227960797711</v>
      </c>
      <c r="J47" s="3">
        <f t="shared" si="43"/>
        <v>17447.523008405238</v>
      </c>
      <c r="K47" s="3">
        <f t="shared" si="43"/>
        <v>16431.266580774718</v>
      </c>
      <c r="L47" s="3">
        <f t="shared" si="43"/>
        <v>15488.09143528236</v>
      </c>
      <c r="M47" s="3">
        <f t="shared" si="43"/>
        <v>14610.632165517454</v>
      </c>
      <c r="N47" s="3">
        <f t="shared" si="43"/>
        <v>13797.560192101379</v>
      </c>
      <c r="O47" s="3">
        <f t="shared" si="43"/>
        <v>13042.553578552379</v>
      </c>
      <c r="P47" s="3">
        <f t="shared" si="43"/>
        <v>12890.321998071131</v>
      </c>
      <c r="Q47" s="3">
        <f t="shared" si="43"/>
        <v>12351.851575492283</v>
      </c>
      <c r="R47" s="3">
        <f t="shared" si="43"/>
        <v>11755.073505026334</v>
      </c>
      <c r="S47" s="3">
        <f t="shared" si="43"/>
        <v>11156.279324912706</v>
      </c>
      <c r="T47" s="3">
        <f t="shared" si="43"/>
        <v>10593.479115699654</v>
      </c>
      <c r="U47" s="3">
        <f t="shared" si="43"/>
        <v>10066.492907532667</v>
      </c>
      <c r="V47" s="3">
        <f t="shared" si="43"/>
        <v>9581.1416304065133</v>
      </c>
      <c r="W47" s="3">
        <f t="shared" si="43"/>
        <v>9131.2171096659913</v>
      </c>
      <c r="X47" s="3">
        <f t="shared" si="43"/>
        <v>8713.5422115291694</v>
      </c>
      <c r="Y47" s="3">
        <f t="shared" si="43"/>
        <v>8324.9556878830335</v>
      </c>
      <c r="Z47" s="3">
        <f t="shared" si="43"/>
        <v>7961.3120968551275</v>
      </c>
      <c r="AA47" s="3">
        <f t="shared" si="43"/>
        <v>7623.4867237823619</v>
      </c>
      <c r="AB47" s="3">
        <f t="shared" si="43"/>
        <v>7311.3504775749607</v>
      </c>
      <c r="AC47" s="3">
        <f t="shared" si="43"/>
        <v>7022.7749125985956</v>
      </c>
      <c r="AD47" s="3">
        <f t="shared" si="43"/>
        <v>6751.6422254471127</v>
      </c>
      <c r="AE47" s="3">
        <f t="shared" si="43"/>
        <v>6500.8652017313871</v>
      </c>
      <c r="AF47" s="3">
        <f t="shared" si="43"/>
        <v>6267.3420631342406</v>
      </c>
      <c r="AG47" s="3">
        <f t="shared" si="43"/>
        <v>6049.9865402300784</v>
      </c>
      <c r="AH47" s="3">
        <f t="shared" si="43"/>
        <v>5848.7177949404377</v>
      </c>
      <c r="AI47" s="3">
        <f t="shared" si="43"/>
        <v>5663.455393377244</v>
      </c>
      <c r="AJ47" s="3">
        <f t="shared" si="43"/>
        <v>5492.119303821868</v>
      </c>
      <c r="AK47" s="3">
        <f t="shared" ref="AK47:BP47" si="44">MAX(AK8,0)</f>
        <v>5330.6398947142679</v>
      </c>
      <c r="AL47" s="3">
        <f t="shared" si="44"/>
        <v>5181.9678826522058</v>
      </c>
      <c r="AM47" s="3">
        <f t="shared" si="44"/>
        <v>5045.0392306504546</v>
      </c>
      <c r="AN47" s="3">
        <f t="shared" si="44"/>
        <v>4917.795221908711</v>
      </c>
      <c r="AO47" s="3">
        <f t="shared" si="44"/>
        <v>4798.1874332106781</v>
      </c>
      <c r="AP47" s="3">
        <f t="shared" si="44"/>
        <v>4688.1776834561351</v>
      </c>
      <c r="AQ47" s="3">
        <f t="shared" si="44"/>
        <v>4583.7179824503637</v>
      </c>
      <c r="AR47" s="3">
        <f t="shared" si="44"/>
        <v>4487.7805799496209</v>
      </c>
      <c r="AS47" s="3">
        <f t="shared" si="44"/>
        <v>4399.3228644613828</v>
      </c>
      <c r="AT47" s="3">
        <f t="shared" si="44"/>
        <v>4318.3074375505857</v>
      </c>
      <c r="AU47" s="3">
        <f t="shared" si="44"/>
        <v>4245.6970877743424</v>
      </c>
      <c r="AV47" s="3">
        <f t="shared" si="44"/>
        <v>4176.449789746981</v>
      </c>
      <c r="AW47" s="3">
        <f t="shared" si="44"/>
        <v>4110.5487282097565</v>
      </c>
      <c r="AX47" s="3">
        <f t="shared" si="44"/>
        <v>4046.9771719802175</v>
      </c>
      <c r="AY47" s="3">
        <f t="shared" si="44"/>
        <v>3990.7234735318261</v>
      </c>
      <c r="AZ47" s="3">
        <f t="shared" si="44"/>
        <v>3936.7510435756767</v>
      </c>
      <c r="BA47" s="3">
        <f t="shared" si="44"/>
        <v>3891.0484757693084</v>
      </c>
      <c r="BB47" s="3">
        <f t="shared" si="44"/>
        <v>3846.5744208019714</v>
      </c>
      <c r="BC47" s="3">
        <f t="shared" si="44"/>
        <v>3803.3227361094714</v>
      </c>
      <c r="BD47" s="3">
        <f t="shared" si="44"/>
        <v>3764.2873098404343</v>
      </c>
      <c r="BE47" s="3">
        <f t="shared" si="44"/>
        <v>3732.4470607027415</v>
      </c>
      <c r="BF47" s="3">
        <f t="shared" si="44"/>
        <v>3701.7660128107373</v>
      </c>
      <c r="BG47" s="3">
        <f t="shared" si="44"/>
        <v>3673.238370158193</v>
      </c>
      <c r="BH47" s="3">
        <f t="shared" si="44"/>
        <v>3644.8533657189118</v>
      </c>
      <c r="BI47" s="3">
        <f t="shared" si="44"/>
        <v>3618.6102863018268</v>
      </c>
      <c r="BJ47" s="3">
        <f t="shared" si="44"/>
        <v>3594.4984222818275</v>
      </c>
      <c r="BK47" s="3">
        <f t="shared" si="44"/>
        <v>3572.507117581928</v>
      </c>
      <c r="BL47" s="3">
        <f t="shared" si="44"/>
        <v>3551.625769405528</v>
      </c>
      <c r="BM47" s="3">
        <f t="shared" si="44"/>
        <v>3534.84882797001</v>
      </c>
      <c r="BN47" s="3">
        <f t="shared" si="44"/>
        <v>3519.1557712416702</v>
      </c>
      <c r="BO47" s="3">
        <f t="shared" si="44"/>
        <v>3504.5411797969714</v>
      </c>
      <c r="BP47" s="3">
        <f t="shared" si="44"/>
        <v>3490.9996613094963</v>
      </c>
      <c r="BQ47" s="3">
        <f t="shared" ref="BQ47:CD47" si="45">MAX(BQ8,0)</f>
        <v>3477.5258504144585</v>
      </c>
      <c r="BR47" s="3">
        <f t="shared" si="45"/>
        <v>3464.1194085738962</v>
      </c>
      <c r="BS47" s="3">
        <f t="shared" si="45"/>
        <v>3453.7799989425366</v>
      </c>
      <c r="BT47" s="3">
        <f t="shared" si="45"/>
        <v>3443.4922863593338</v>
      </c>
      <c r="BU47" s="3">
        <f t="shared" si="45"/>
        <v>3434.2560123390467</v>
      </c>
      <c r="BV47" s="3">
        <f t="shared" si="45"/>
        <v>3425.065919688861</v>
      </c>
      <c r="BW47" s="3">
        <f t="shared" si="45"/>
        <v>3416.9217775019265</v>
      </c>
      <c r="BX47" s="3">
        <f t="shared" si="45"/>
        <v>3409.8183560259267</v>
      </c>
      <c r="BY47" s="3">
        <f t="shared" si="45"/>
        <v>3402.7504516573067</v>
      </c>
      <c r="BZ47" s="3">
        <f t="shared" si="45"/>
        <v>3395.7178868105302</v>
      </c>
      <c r="CA47" s="3">
        <f t="shared" si="45"/>
        <v>3388.7204847879871</v>
      </c>
      <c r="CB47" s="3">
        <f t="shared" si="45"/>
        <v>3383.758069775557</v>
      </c>
      <c r="CC47" s="3">
        <f t="shared" si="45"/>
        <v>3378.8204668381895</v>
      </c>
      <c r="CD47" s="3">
        <f t="shared" si="45"/>
        <v>3373.9075519155081</v>
      </c>
    </row>
    <row r="48" spans="1:82" outlineLevel="1">
      <c r="A48" s="246" t="s">
        <v>19</v>
      </c>
      <c r="B48" s="261" t="s">
        <v>23</v>
      </c>
      <c r="C48" s="280">
        <f>D48/([13]Forecasts!$L$224*1000)</f>
        <v>1.3110053161149204</v>
      </c>
      <c r="D48" s="3">
        <f>D21</f>
        <v>8219435.8636766709</v>
      </c>
      <c r="E48" s="3">
        <f t="shared" ref="E48:AJ48" si="46">MAX(E21*$C$48,0)*E123</f>
        <v>8037883.4916163171</v>
      </c>
      <c r="F48" s="3">
        <f t="shared" si="46"/>
        <v>7446892.4766154997</v>
      </c>
      <c r="G48" s="3">
        <f t="shared" si="46"/>
        <v>7251516.4672792461</v>
      </c>
      <c r="H48" s="3">
        <f t="shared" si="46"/>
        <v>6785105.7981034955</v>
      </c>
      <c r="I48" s="3">
        <f t="shared" si="46"/>
        <v>6120392.890635022</v>
      </c>
      <c r="J48" s="3">
        <f t="shared" si="46"/>
        <v>5309175.5027487529</v>
      </c>
      <c r="K48" s="3">
        <f t="shared" si="46"/>
        <v>4628907.9623624133</v>
      </c>
      <c r="L48" s="3">
        <f t="shared" si="46"/>
        <v>4111478.2193695172</v>
      </c>
      <c r="M48" s="3">
        <f t="shared" si="46"/>
        <v>4038173.4139219727</v>
      </c>
      <c r="N48" s="3">
        <f t="shared" si="46"/>
        <v>3796038.4796625469</v>
      </c>
      <c r="O48" s="3">
        <f t="shared" si="46"/>
        <v>0</v>
      </c>
      <c r="P48" s="3">
        <f t="shared" si="46"/>
        <v>0</v>
      </c>
      <c r="Q48" s="3">
        <f t="shared" si="46"/>
        <v>0</v>
      </c>
      <c r="R48" s="3">
        <f t="shared" si="46"/>
        <v>0</v>
      </c>
      <c r="S48" s="3">
        <f t="shared" si="46"/>
        <v>0</v>
      </c>
      <c r="T48" s="3">
        <f t="shared" si="46"/>
        <v>0</v>
      </c>
      <c r="U48" s="3">
        <f t="shared" si="46"/>
        <v>0</v>
      </c>
      <c r="V48" s="3">
        <f t="shared" si="46"/>
        <v>0</v>
      </c>
      <c r="W48" s="3">
        <f t="shared" si="46"/>
        <v>0</v>
      </c>
      <c r="X48" s="3">
        <f t="shared" si="46"/>
        <v>0</v>
      </c>
      <c r="Y48" s="3">
        <f t="shared" si="46"/>
        <v>0</v>
      </c>
      <c r="Z48" s="3">
        <f t="shared" si="46"/>
        <v>0</v>
      </c>
      <c r="AA48" s="3">
        <f t="shared" si="46"/>
        <v>0</v>
      </c>
      <c r="AB48" s="3">
        <f t="shared" si="46"/>
        <v>0</v>
      </c>
      <c r="AC48" s="3">
        <f t="shared" si="46"/>
        <v>0</v>
      </c>
      <c r="AD48" s="3">
        <f t="shared" si="46"/>
        <v>0</v>
      </c>
      <c r="AE48" s="3">
        <f t="shared" si="46"/>
        <v>0</v>
      </c>
      <c r="AF48" s="3">
        <f t="shared" si="46"/>
        <v>0</v>
      </c>
      <c r="AG48" s="3">
        <f t="shared" si="46"/>
        <v>0</v>
      </c>
      <c r="AH48" s="3">
        <f t="shared" si="46"/>
        <v>0</v>
      </c>
      <c r="AI48" s="3">
        <f t="shared" si="46"/>
        <v>0</v>
      </c>
      <c r="AJ48" s="3">
        <f t="shared" si="46"/>
        <v>0</v>
      </c>
      <c r="AK48" s="3">
        <f t="shared" ref="AK48:BP48" si="47">MAX(AK21*$C$48,0)*AK123</f>
        <v>0</v>
      </c>
      <c r="AL48" s="3">
        <f t="shared" si="47"/>
        <v>0</v>
      </c>
      <c r="AM48" s="3">
        <f t="shared" si="47"/>
        <v>0</v>
      </c>
      <c r="AN48" s="3">
        <f t="shared" si="47"/>
        <v>0</v>
      </c>
      <c r="AO48" s="3">
        <f t="shared" si="47"/>
        <v>0</v>
      </c>
      <c r="AP48" s="3">
        <f t="shared" si="47"/>
        <v>0</v>
      </c>
      <c r="AQ48" s="3">
        <f t="shared" si="47"/>
        <v>0</v>
      </c>
      <c r="AR48" s="3">
        <f t="shared" si="47"/>
        <v>0</v>
      </c>
      <c r="AS48" s="3">
        <f t="shared" si="47"/>
        <v>0</v>
      </c>
      <c r="AT48" s="3">
        <f t="shared" si="47"/>
        <v>0</v>
      </c>
      <c r="AU48" s="3">
        <f t="shared" si="47"/>
        <v>0</v>
      </c>
      <c r="AV48" s="3">
        <f t="shared" si="47"/>
        <v>0</v>
      </c>
      <c r="AW48" s="3">
        <f t="shared" si="47"/>
        <v>0</v>
      </c>
      <c r="AX48" s="3">
        <f t="shared" si="47"/>
        <v>0</v>
      </c>
      <c r="AY48" s="3">
        <f t="shared" si="47"/>
        <v>0</v>
      </c>
      <c r="AZ48" s="3">
        <f t="shared" si="47"/>
        <v>0</v>
      </c>
      <c r="BA48" s="3">
        <f t="shared" si="47"/>
        <v>0</v>
      </c>
      <c r="BB48" s="3">
        <f t="shared" si="47"/>
        <v>0</v>
      </c>
      <c r="BC48" s="3">
        <f t="shared" si="47"/>
        <v>0</v>
      </c>
      <c r="BD48" s="3">
        <f t="shared" si="47"/>
        <v>0</v>
      </c>
      <c r="BE48" s="3">
        <f t="shared" si="47"/>
        <v>0</v>
      </c>
      <c r="BF48" s="3">
        <f t="shared" si="47"/>
        <v>0</v>
      </c>
      <c r="BG48" s="3">
        <f t="shared" si="47"/>
        <v>0</v>
      </c>
      <c r="BH48" s="3">
        <f t="shared" si="47"/>
        <v>0</v>
      </c>
      <c r="BI48" s="3">
        <f t="shared" si="47"/>
        <v>0</v>
      </c>
      <c r="BJ48" s="3">
        <f t="shared" si="47"/>
        <v>0</v>
      </c>
      <c r="BK48" s="3">
        <f t="shared" si="47"/>
        <v>0</v>
      </c>
      <c r="BL48" s="3">
        <f t="shared" si="47"/>
        <v>0</v>
      </c>
      <c r="BM48" s="3">
        <f t="shared" si="47"/>
        <v>0</v>
      </c>
      <c r="BN48" s="3">
        <f t="shared" si="47"/>
        <v>0</v>
      </c>
      <c r="BO48" s="3">
        <f t="shared" si="47"/>
        <v>0</v>
      </c>
      <c r="BP48" s="3">
        <f t="shared" si="47"/>
        <v>0</v>
      </c>
      <c r="BQ48" s="3">
        <f t="shared" ref="BQ48:CD48" si="48">MAX(BQ21*$C$48,0)*BQ123</f>
        <v>0</v>
      </c>
      <c r="BR48" s="3">
        <f t="shared" si="48"/>
        <v>0</v>
      </c>
      <c r="BS48" s="3">
        <f t="shared" si="48"/>
        <v>0</v>
      </c>
      <c r="BT48" s="3">
        <f t="shared" si="48"/>
        <v>0</v>
      </c>
      <c r="BU48" s="3">
        <f t="shared" si="48"/>
        <v>0</v>
      </c>
      <c r="BV48" s="3">
        <f t="shared" si="48"/>
        <v>0</v>
      </c>
      <c r="BW48" s="3">
        <f t="shared" si="48"/>
        <v>0</v>
      </c>
      <c r="BX48" s="3">
        <f t="shared" si="48"/>
        <v>0</v>
      </c>
      <c r="BY48" s="3">
        <f t="shared" si="48"/>
        <v>0</v>
      </c>
      <c r="BZ48" s="3">
        <f t="shared" si="48"/>
        <v>0</v>
      </c>
      <c r="CA48" s="3">
        <f t="shared" si="48"/>
        <v>0</v>
      </c>
      <c r="CB48" s="3">
        <f t="shared" si="48"/>
        <v>0</v>
      </c>
      <c r="CC48" s="3">
        <f t="shared" si="48"/>
        <v>0</v>
      </c>
      <c r="CD48" s="3">
        <f t="shared" si="48"/>
        <v>0</v>
      </c>
    </row>
    <row r="49" spans="1:82" outlineLevel="1">
      <c r="B49" s="113" t="s">
        <v>51</v>
      </c>
      <c r="C49" s="6"/>
    </row>
    <row r="50" spans="1:82" outlineLevel="1">
      <c r="B50" s="91" t="s">
        <v>55</v>
      </c>
      <c r="C50" s="6"/>
      <c r="D50" s="247">
        <f t="shared" ref="D50:I50" si="49">D22</f>
        <v>5037.6269000000011</v>
      </c>
      <c r="E50" s="247">
        <f t="shared" si="49"/>
        <v>5037.6269000000011</v>
      </c>
      <c r="F50" s="247">
        <f t="shared" si="49"/>
        <v>5037.6269000000011</v>
      </c>
      <c r="G50" s="247">
        <f t="shared" si="49"/>
        <v>5037.6269000000011</v>
      </c>
      <c r="H50" s="247">
        <f t="shared" si="49"/>
        <v>5037.6269000000011</v>
      </c>
      <c r="I50" s="247">
        <f t="shared" si="49"/>
        <v>5037.6269000000011</v>
      </c>
      <c r="J50" s="52">
        <f>I50</f>
        <v>5037.6269000000011</v>
      </c>
      <c r="K50" s="52">
        <f t="shared" ref="K50:BV50" si="50">J50</f>
        <v>5037.6269000000011</v>
      </c>
      <c r="L50" s="52">
        <f t="shared" si="50"/>
        <v>5037.6269000000011</v>
      </c>
      <c r="M50" s="52">
        <f t="shared" si="50"/>
        <v>5037.6269000000011</v>
      </c>
      <c r="N50" s="52">
        <f t="shared" si="50"/>
        <v>5037.6269000000011</v>
      </c>
      <c r="O50" s="52">
        <f t="shared" si="50"/>
        <v>5037.6269000000011</v>
      </c>
      <c r="P50" s="52">
        <f t="shared" si="50"/>
        <v>5037.6269000000011</v>
      </c>
      <c r="Q50" s="52">
        <f t="shared" si="50"/>
        <v>5037.6269000000011</v>
      </c>
      <c r="R50" s="52">
        <f t="shared" si="50"/>
        <v>5037.6269000000011</v>
      </c>
      <c r="S50" s="52">
        <f t="shared" si="50"/>
        <v>5037.6269000000011</v>
      </c>
      <c r="T50" s="52">
        <f t="shared" si="50"/>
        <v>5037.6269000000011</v>
      </c>
      <c r="U50" s="52">
        <f t="shared" si="50"/>
        <v>5037.6269000000011</v>
      </c>
      <c r="V50" s="52">
        <f t="shared" si="50"/>
        <v>5037.6269000000011</v>
      </c>
      <c r="W50" s="52">
        <f t="shared" si="50"/>
        <v>5037.6269000000011</v>
      </c>
      <c r="X50" s="52">
        <f t="shared" si="50"/>
        <v>5037.6269000000011</v>
      </c>
      <c r="Y50" s="52">
        <f t="shared" si="50"/>
        <v>5037.6269000000011</v>
      </c>
      <c r="Z50" s="52">
        <f t="shared" si="50"/>
        <v>5037.6269000000011</v>
      </c>
      <c r="AA50" s="52">
        <f t="shared" si="50"/>
        <v>5037.6269000000011</v>
      </c>
      <c r="AB50" s="52">
        <f t="shared" si="50"/>
        <v>5037.6269000000011</v>
      </c>
      <c r="AC50" s="52">
        <f t="shared" si="50"/>
        <v>5037.6269000000011</v>
      </c>
      <c r="AD50" s="52">
        <f t="shared" si="50"/>
        <v>5037.6269000000011</v>
      </c>
      <c r="AE50" s="52">
        <f t="shared" si="50"/>
        <v>5037.6269000000011</v>
      </c>
      <c r="AF50" s="52">
        <f t="shared" si="50"/>
        <v>5037.6269000000011</v>
      </c>
      <c r="AG50" s="52">
        <f t="shared" si="50"/>
        <v>5037.6269000000011</v>
      </c>
      <c r="AH50" s="52">
        <f t="shared" si="50"/>
        <v>5037.6269000000011</v>
      </c>
      <c r="AI50" s="52">
        <f t="shared" si="50"/>
        <v>5037.6269000000011</v>
      </c>
      <c r="AJ50" s="52">
        <f t="shared" si="50"/>
        <v>5037.6269000000011</v>
      </c>
      <c r="AK50" s="52">
        <f t="shared" si="50"/>
        <v>5037.6269000000011</v>
      </c>
      <c r="AL50" s="52">
        <f t="shared" si="50"/>
        <v>5037.6269000000011</v>
      </c>
      <c r="AM50" s="52">
        <f t="shared" si="50"/>
        <v>5037.6269000000011</v>
      </c>
      <c r="AN50" s="52">
        <f t="shared" si="50"/>
        <v>5037.6269000000011</v>
      </c>
      <c r="AO50" s="52">
        <f t="shared" si="50"/>
        <v>5037.6269000000011</v>
      </c>
      <c r="AP50" s="52">
        <f t="shared" si="50"/>
        <v>5037.6269000000011</v>
      </c>
      <c r="AQ50" s="52">
        <f t="shared" si="50"/>
        <v>5037.6269000000011</v>
      </c>
      <c r="AR50" s="52">
        <f t="shared" si="50"/>
        <v>5037.6269000000011</v>
      </c>
      <c r="AS50" s="52">
        <f t="shared" si="50"/>
        <v>5037.6269000000011</v>
      </c>
      <c r="AT50" s="52">
        <f t="shared" si="50"/>
        <v>5037.6269000000011</v>
      </c>
      <c r="AU50" s="52">
        <f t="shared" si="50"/>
        <v>5037.6269000000011</v>
      </c>
      <c r="AV50" s="52">
        <f t="shared" si="50"/>
        <v>5037.6269000000011</v>
      </c>
      <c r="AW50" s="52">
        <f t="shared" si="50"/>
        <v>5037.6269000000011</v>
      </c>
      <c r="AX50" s="52">
        <f t="shared" si="50"/>
        <v>5037.6269000000011</v>
      </c>
      <c r="AY50" s="52">
        <f t="shared" si="50"/>
        <v>5037.6269000000011</v>
      </c>
      <c r="AZ50" s="52">
        <f t="shared" si="50"/>
        <v>5037.6269000000011</v>
      </c>
      <c r="BA50" s="52">
        <f t="shared" si="50"/>
        <v>5037.6269000000011</v>
      </c>
      <c r="BB50" s="52">
        <f t="shared" si="50"/>
        <v>5037.6269000000011</v>
      </c>
      <c r="BC50" s="52">
        <f t="shared" si="50"/>
        <v>5037.6269000000011</v>
      </c>
      <c r="BD50" s="52">
        <f t="shared" si="50"/>
        <v>5037.6269000000011</v>
      </c>
      <c r="BE50" s="52">
        <f t="shared" si="50"/>
        <v>5037.6269000000011</v>
      </c>
      <c r="BF50" s="52">
        <f t="shared" si="50"/>
        <v>5037.6269000000011</v>
      </c>
      <c r="BG50" s="52">
        <f t="shared" si="50"/>
        <v>5037.6269000000011</v>
      </c>
      <c r="BH50" s="52">
        <f t="shared" si="50"/>
        <v>5037.6269000000011</v>
      </c>
      <c r="BI50" s="52">
        <f t="shared" si="50"/>
        <v>5037.6269000000011</v>
      </c>
      <c r="BJ50" s="52">
        <f t="shared" si="50"/>
        <v>5037.6269000000011</v>
      </c>
      <c r="BK50" s="52">
        <f t="shared" si="50"/>
        <v>5037.6269000000011</v>
      </c>
      <c r="BL50" s="52">
        <f t="shared" si="50"/>
        <v>5037.6269000000011</v>
      </c>
      <c r="BM50" s="52">
        <f t="shared" si="50"/>
        <v>5037.6269000000011</v>
      </c>
      <c r="BN50" s="52">
        <f t="shared" si="50"/>
        <v>5037.6269000000011</v>
      </c>
      <c r="BO50" s="52">
        <f t="shared" si="50"/>
        <v>5037.6269000000011</v>
      </c>
      <c r="BP50" s="52">
        <f t="shared" si="50"/>
        <v>5037.6269000000011</v>
      </c>
      <c r="BQ50" s="52">
        <f t="shared" si="50"/>
        <v>5037.6269000000011</v>
      </c>
      <c r="BR50" s="52">
        <f t="shared" si="50"/>
        <v>5037.6269000000011</v>
      </c>
      <c r="BS50" s="52">
        <f t="shared" si="50"/>
        <v>5037.6269000000011</v>
      </c>
      <c r="BT50" s="52">
        <f t="shared" si="50"/>
        <v>5037.6269000000011</v>
      </c>
      <c r="BU50" s="52">
        <f t="shared" si="50"/>
        <v>5037.6269000000011</v>
      </c>
      <c r="BV50" s="52">
        <f t="shared" si="50"/>
        <v>5037.6269000000011</v>
      </c>
      <c r="BW50" s="52">
        <f t="shared" ref="BW50:CD50" si="51">BV50</f>
        <v>5037.6269000000011</v>
      </c>
      <c r="BX50" s="52">
        <f t="shared" si="51"/>
        <v>5037.6269000000011</v>
      </c>
      <c r="BY50" s="52">
        <f t="shared" si="51"/>
        <v>5037.6269000000011</v>
      </c>
      <c r="BZ50" s="52">
        <f t="shared" si="51"/>
        <v>5037.6269000000011</v>
      </c>
      <c r="CA50" s="52">
        <f t="shared" si="51"/>
        <v>5037.6269000000011</v>
      </c>
      <c r="CB50" s="52">
        <f t="shared" si="51"/>
        <v>5037.6269000000011</v>
      </c>
      <c r="CC50" s="52">
        <f t="shared" si="51"/>
        <v>5037.6269000000011</v>
      </c>
      <c r="CD50" s="52">
        <f t="shared" si="51"/>
        <v>5037.6269000000011</v>
      </c>
    </row>
    <row r="51" spans="1:82" s="8" customFormat="1">
      <c r="A51"/>
      <c r="B51" s="250" t="s">
        <v>56</v>
      </c>
      <c r="C51" s="238"/>
      <c r="E51" s="233"/>
    </row>
    <row r="52" spans="1:82">
      <c r="B52" s="2" t="s">
        <v>57</v>
      </c>
      <c r="C52" s="144" t="s">
        <v>58</v>
      </c>
      <c r="D52" s="264" t="s">
        <v>59</v>
      </c>
      <c r="E52" s="66"/>
      <c r="F52" s="235"/>
      <c r="G52" s="5"/>
      <c r="H52" s="5"/>
    </row>
    <row r="53" spans="1:82">
      <c r="B53" s="2" t="s">
        <v>60</v>
      </c>
      <c r="E53" s="2"/>
      <c r="AF53" s="3"/>
    </row>
    <row r="54" spans="1:82">
      <c r="B54" s="91" t="s">
        <v>47</v>
      </c>
      <c r="E54" s="3">
        <f t="shared" ref="E54:AJ54" si="52">MAX(E78,0)</f>
        <v>735097.58612834907</v>
      </c>
      <c r="F54" s="3">
        <f t="shared" si="52"/>
        <v>730052.45723008632</v>
      </c>
      <c r="G54" s="3">
        <f t="shared" si="52"/>
        <v>733022.87847725605</v>
      </c>
      <c r="H54" s="3">
        <f t="shared" si="52"/>
        <v>736456.44761818997</v>
      </c>
      <c r="I54" s="3">
        <f t="shared" si="52"/>
        <v>739721.84891342046</v>
      </c>
      <c r="J54" s="3">
        <f t="shared" si="52"/>
        <v>742946.92320217274</v>
      </c>
      <c r="K54" s="3">
        <f t="shared" si="52"/>
        <v>746258.87211948296</v>
      </c>
      <c r="L54" s="3">
        <f t="shared" si="52"/>
        <v>749202.26129220519</v>
      </c>
      <c r="M54" s="3">
        <f t="shared" si="52"/>
        <v>752527.93351906515</v>
      </c>
      <c r="N54" s="3">
        <f t="shared" si="52"/>
        <v>742062.97738478985</v>
      </c>
      <c r="O54" s="3">
        <f t="shared" si="52"/>
        <v>738477.34603118734</v>
      </c>
      <c r="P54" s="3">
        <f t="shared" si="52"/>
        <v>734904.6428343507</v>
      </c>
      <c r="Q54" s="3">
        <f t="shared" si="52"/>
        <v>731299.80315349961</v>
      </c>
      <c r="R54" s="3">
        <f t="shared" si="52"/>
        <v>727472.98767105269</v>
      </c>
      <c r="S54" s="3">
        <f t="shared" si="52"/>
        <v>723336.30626601784</v>
      </c>
      <c r="T54" s="3">
        <f t="shared" si="52"/>
        <v>718425.30826800806</v>
      </c>
      <c r="U54" s="3">
        <f t="shared" si="52"/>
        <v>711283.86525998893</v>
      </c>
      <c r="V54" s="3">
        <f t="shared" si="52"/>
        <v>701098.12946700875</v>
      </c>
      <c r="W54" s="3">
        <f t="shared" si="52"/>
        <v>689561.3223529947</v>
      </c>
      <c r="X54" s="3">
        <f t="shared" si="52"/>
        <v>677365.19927454961</v>
      </c>
      <c r="Y54" s="3">
        <f t="shared" si="52"/>
        <v>660635.05681149801</v>
      </c>
      <c r="Z54" s="3">
        <f t="shared" si="52"/>
        <v>642719.56506076048</v>
      </c>
      <c r="AA54" s="3">
        <f t="shared" si="52"/>
        <v>624289.65076877724</v>
      </c>
      <c r="AB54" s="3">
        <f t="shared" si="52"/>
        <v>603509.88604825374</v>
      </c>
      <c r="AC54" s="3">
        <f t="shared" si="52"/>
        <v>580515.02015133295</v>
      </c>
      <c r="AD54" s="3">
        <f t="shared" si="52"/>
        <v>554449.12858389714</v>
      </c>
      <c r="AE54" s="3">
        <f t="shared" si="52"/>
        <v>525790.56647429708</v>
      </c>
      <c r="AF54" s="3">
        <f t="shared" si="52"/>
        <v>495036.29717524652</v>
      </c>
      <c r="AG54" s="3">
        <f t="shared" si="52"/>
        <v>462913.79922269064</v>
      </c>
      <c r="AH54" s="3">
        <f t="shared" si="52"/>
        <v>432591.91375989758</v>
      </c>
      <c r="AI54" s="3">
        <f t="shared" si="52"/>
        <v>403473.63772441866</v>
      </c>
      <c r="AJ54" s="3">
        <f t="shared" si="52"/>
        <v>376356.95306911692</v>
      </c>
      <c r="AK54" s="3">
        <f t="shared" ref="AK54:BP54" si="53">MAX(AK78,0)</f>
        <v>351194.85183709202</v>
      </c>
      <c r="AL54" s="3">
        <f t="shared" si="53"/>
        <v>327833.56111122679</v>
      </c>
      <c r="AM54" s="3">
        <f t="shared" si="53"/>
        <v>306158.07683899108</v>
      </c>
      <c r="AN54" s="3">
        <f t="shared" si="53"/>
        <v>286030.9699881167</v>
      </c>
      <c r="AO54" s="3">
        <f t="shared" si="53"/>
        <v>267359.4986714964</v>
      </c>
      <c r="AP54" s="3">
        <f t="shared" si="53"/>
        <v>250026.38471145928</v>
      </c>
      <c r="AQ54" s="3">
        <f t="shared" si="53"/>
        <v>233943.93632122257</v>
      </c>
      <c r="AR54" s="3">
        <f t="shared" si="53"/>
        <v>219010.9001729367</v>
      </c>
      <c r="AS54" s="3">
        <f t="shared" si="53"/>
        <v>205142.52920539258</v>
      </c>
      <c r="AT54" s="3">
        <f t="shared" si="53"/>
        <v>192272.50009268595</v>
      </c>
      <c r="AU54" s="3">
        <f t="shared" si="53"/>
        <v>180326.82112554307</v>
      </c>
      <c r="AV54" s="3">
        <f t="shared" si="53"/>
        <v>169233.87055323573</v>
      </c>
      <c r="AW54" s="3">
        <f t="shared" si="53"/>
        <v>158934.38473379007</v>
      </c>
      <c r="AX54" s="3">
        <f t="shared" si="53"/>
        <v>149376.39634344142</v>
      </c>
      <c r="AY54" s="3">
        <f t="shared" si="53"/>
        <v>140503.19789504478</v>
      </c>
      <c r="AZ54" s="3">
        <f t="shared" si="53"/>
        <v>132261.36543888983</v>
      </c>
      <c r="BA54" s="3">
        <f t="shared" si="53"/>
        <v>124609.74214501589</v>
      </c>
      <c r="BB54" s="3">
        <f t="shared" si="53"/>
        <v>117474.37696761129</v>
      </c>
      <c r="BC54" s="3">
        <f t="shared" si="53"/>
        <v>110850.68861609355</v>
      </c>
      <c r="BD54" s="3">
        <f t="shared" si="53"/>
        <v>104712.1187063336</v>
      </c>
      <c r="BE54" s="3">
        <f t="shared" si="53"/>
        <v>110313.2416461223</v>
      </c>
      <c r="BF54" s="3">
        <f t="shared" si="53"/>
        <v>109790.35897121215</v>
      </c>
      <c r="BG54" s="3">
        <f t="shared" si="53"/>
        <v>109273.09070967647</v>
      </c>
      <c r="BH54" s="3">
        <f t="shared" si="53"/>
        <v>108757.40878944864</v>
      </c>
      <c r="BI54" s="3">
        <f t="shared" si="53"/>
        <v>108244.30527882175</v>
      </c>
      <c r="BJ54" s="3">
        <f t="shared" si="53"/>
        <v>107729.76728574809</v>
      </c>
      <c r="BK54" s="3">
        <f t="shared" si="53"/>
        <v>107219.80198263974</v>
      </c>
      <c r="BL54" s="3">
        <f t="shared" si="53"/>
        <v>106714.38650604701</v>
      </c>
      <c r="BM54" s="3">
        <f t="shared" si="53"/>
        <v>106210.49810683726</v>
      </c>
      <c r="BN54" s="3">
        <f t="shared" si="53"/>
        <v>105709.12914962345</v>
      </c>
      <c r="BO54" s="3">
        <f t="shared" si="53"/>
        <v>105212.26703719574</v>
      </c>
      <c r="BP54" s="3">
        <f t="shared" si="53"/>
        <v>104718.88923533022</v>
      </c>
      <c r="BQ54" s="3">
        <f t="shared" ref="BQ54:CD54" si="54">MAX(BQ78,0)</f>
        <v>104226.97832247399</v>
      </c>
      <c r="BR54" s="3">
        <f t="shared" si="54"/>
        <v>103737.52696418206</v>
      </c>
      <c r="BS54" s="3">
        <f t="shared" si="54"/>
        <v>103252.52286268158</v>
      </c>
      <c r="BT54" s="3">
        <f t="shared" si="54"/>
        <v>102764.94378168859</v>
      </c>
      <c r="BU54" s="3">
        <f t="shared" si="54"/>
        <v>102283.80259610058</v>
      </c>
      <c r="BV54" s="3">
        <f t="shared" si="54"/>
        <v>101804.06711644051</v>
      </c>
      <c r="BW54" s="3">
        <f t="shared" si="54"/>
        <v>101330.73031417876</v>
      </c>
      <c r="BX54" s="3">
        <f t="shared" si="54"/>
        <v>100853.76019592828</v>
      </c>
      <c r="BY54" s="3">
        <f t="shared" si="54"/>
        <v>100383.17492826906</v>
      </c>
      <c r="BZ54" s="3">
        <f t="shared" si="54"/>
        <v>99913.942586948135</v>
      </c>
      <c r="CA54" s="3">
        <f t="shared" si="54"/>
        <v>99447.056407333846</v>
      </c>
      <c r="CB54" s="3">
        <f t="shared" si="54"/>
        <v>98982.504658617589</v>
      </c>
      <c r="CC54" s="3">
        <f t="shared" si="54"/>
        <v>98518.275668644899</v>
      </c>
      <c r="CD54" s="3">
        <f t="shared" si="54"/>
        <v>98057.36782362216</v>
      </c>
    </row>
    <row r="55" spans="1:82">
      <c r="B55" s="91" t="s">
        <v>48</v>
      </c>
      <c r="E55" s="3">
        <f t="shared" ref="E55:AJ55" si="55">IF(E54=0,0,E79)</f>
        <v>30664956.150508776</v>
      </c>
      <c r="F55" s="3">
        <f t="shared" si="55"/>
        <v>34981138.115657389</v>
      </c>
      <c r="G55" s="3">
        <f t="shared" si="55"/>
        <v>33783142.423649319</v>
      </c>
      <c r="H55" s="3">
        <f t="shared" si="55"/>
        <v>34928109.057725698</v>
      </c>
      <c r="I55" s="3">
        <f t="shared" si="55"/>
        <v>34424950.427554712</v>
      </c>
      <c r="J55" s="3">
        <f t="shared" si="55"/>
        <v>33143379.900916964</v>
      </c>
      <c r="K55" s="3">
        <f t="shared" si="55"/>
        <v>30640626.8441002</v>
      </c>
      <c r="L55" s="3">
        <f t="shared" si="55"/>
        <v>29551108.829265852</v>
      </c>
      <c r="M55" s="3">
        <f t="shared" si="55"/>
        <v>29537816.176264409</v>
      </c>
      <c r="N55" s="3">
        <f t="shared" si="55"/>
        <v>33414070.96431502</v>
      </c>
      <c r="O55" s="3">
        <f t="shared" si="55"/>
        <v>32839481.090226226</v>
      </c>
      <c r="P55" s="3">
        <f t="shared" si="55"/>
        <v>31713881.901054882</v>
      </c>
      <c r="Q55" s="3">
        <f t="shared" si="55"/>
        <v>29681058.752956148</v>
      </c>
      <c r="R55" s="3">
        <f t="shared" si="55"/>
        <v>28622742.268207069</v>
      </c>
      <c r="S55" s="3">
        <f t="shared" si="55"/>
        <v>28539087.252192665</v>
      </c>
      <c r="T55" s="3">
        <f t="shared" si="55"/>
        <v>28062041.375654716</v>
      </c>
      <c r="U55" s="3">
        <f t="shared" si="55"/>
        <v>27066423.837585691</v>
      </c>
      <c r="V55" s="3">
        <f t="shared" si="55"/>
        <v>26376197.131647378</v>
      </c>
      <c r="W55" s="3">
        <f t="shared" si="55"/>
        <v>26219797.445215683</v>
      </c>
      <c r="X55" s="3">
        <f t="shared" si="55"/>
        <v>25537306.515648708</v>
      </c>
      <c r="Y55" s="3">
        <f t="shared" si="55"/>
        <v>23834030.400718089</v>
      </c>
      <c r="Z55" s="3">
        <f t="shared" si="55"/>
        <v>22478558.720203869</v>
      </c>
      <c r="AA55" s="3">
        <f t="shared" si="55"/>
        <v>21612973.933810022</v>
      </c>
      <c r="AB55" s="3">
        <f t="shared" si="55"/>
        <v>20584185.222235668</v>
      </c>
      <c r="AC55" s="3">
        <f t="shared" si="55"/>
        <v>19409266.77500258</v>
      </c>
      <c r="AD55" s="3">
        <f t="shared" si="55"/>
        <v>18182451.492456444</v>
      </c>
      <c r="AE55" s="3">
        <f t="shared" si="55"/>
        <v>16904876.797995716</v>
      </c>
      <c r="AF55" s="3">
        <f t="shared" si="55"/>
        <v>15557388.157604247</v>
      </c>
      <c r="AG55" s="3">
        <f t="shared" si="55"/>
        <v>14075926.163877353</v>
      </c>
      <c r="AH55" s="3">
        <f t="shared" si="55"/>
        <v>12784675.720381374</v>
      </c>
      <c r="AI55" s="3">
        <f t="shared" si="55"/>
        <v>11445828.15965219</v>
      </c>
      <c r="AJ55" s="3">
        <f t="shared" si="55"/>
        <v>10327617.273131829</v>
      </c>
      <c r="AK55" s="3">
        <f t="shared" ref="AK55:BP55" si="56">IF(AK54=0,0,AK79)</f>
        <v>9325275.1642151196</v>
      </c>
      <c r="AL55" s="3">
        <f t="shared" si="56"/>
        <v>8393675.3833558466</v>
      </c>
      <c r="AM55" s="3">
        <f t="shared" si="56"/>
        <v>7525164.4507722016</v>
      </c>
      <c r="AN55" s="3">
        <f t="shared" si="56"/>
        <v>6720947.3235560525</v>
      </c>
      <c r="AO55" s="3">
        <f t="shared" si="56"/>
        <v>5980760.9271711493</v>
      </c>
      <c r="AP55" s="3">
        <f t="shared" si="56"/>
        <v>5300836.1702045612</v>
      </c>
      <c r="AQ55" s="3">
        <f t="shared" si="56"/>
        <v>4676468.3397003161</v>
      </c>
      <c r="AR55" s="3">
        <f t="shared" si="56"/>
        <v>4084483.8841824904</v>
      </c>
      <c r="AS55" s="3">
        <f t="shared" si="56"/>
        <v>3532054.5385309858</v>
      </c>
      <c r="AT55" s="3">
        <f t="shared" si="56"/>
        <v>3021121.6839885879</v>
      </c>
      <c r="AU55" s="3">
        <f t="shared" si="56"/>
        <v>2549581.2999492455</v>
      </c>
      <c r="AV55" s="3">
        <f t="shared" si="56"/>
        <v>2112819.622842079</v>
      </c>
      <c r="AW55" s="3">
        <f t="shared" si="56"/>
        <v>2619765.3113473686</v>
      </c>
      <c r="AX55" s="3">
        <f t="shared" si="56"/>
        <v>2633454.5018195142</v>
      </c>
      <c r="AY55" s="3">
        <f t="shared" si="56"/>
        <v>2260476.7611562107</v>
      </c>
      <c r="AZ55" s="3">
        <f t="shared" si="56"/>
        <v>1774916.3015127303</v>
      </c>
      <c r="BA55" s="3">
        <f t="shared" si="56"/>
        <v>1308572.9345105952</v>
      </c>
      <c r="BB55" s="3">
        <f t="shared" si="56"/>
        <v>874038.26922943816</v>
      </c>
      <c r="BC55" s="3">
        <f t="shared" si="56"/>
        <v>412821.95828695362</v>
      </c>
      <c r="BD55" s="3">
        <f t="shared" si="56"/>
        <v>0</v>
      </c>
      <c r="BE55" s="3">
        <f t="shared" si="56"/>
        <v>550638.27539207332</v>
      </c>
      <c r="BF55" s="3">
        <f t="shared" si="56"/>
        <v>382826.80607545178</v>
      </c>
      <c r="BG55" s="3">
        <f t="shared" si="56"/>
        <v>379491.33879914286</v>
      </c>
      <c r="BH55" s="3">
        <f t="shared" si="56"/>
        <v>376170.88196815236</v>
      </c>
      <c r="BI55" s="3">
        <f t="shared" si="56"/>
        <v>372871.8472829755</v>
      </c>
      <c r="BJ55" s="3">
        <f t="shared" si="56"/>
        <v>369576.50162349653</v>
      </c>
      <c r="BK55" s="3">
        <f t="shared" si="56"/>
        <v>366311.29064322164</v>
      </c>
      <c r="BL55" s="3">
        <f t="shared" si="56"/>
        <v>363079.98928606784</v>
      </c>
      <c r="BM55" s="3">
        <f t="shared" si="56"/>
        <v>359863.14193221007</v>
      </c>
      <c r="BN55" s="3">
        <f t="shared" si="56"/>
        <v>356667.08166006813</v>
      </c>
      <c r="BO55" s="3">
        <f t="shared" si="56"/>
        <v>353500.63948801835</v>
      </c>
      <c r="BP55" s="3">
        <f t="shared" si="56"/>
        <v>350362.81733359286</v>
      </c>
      <c r="BQ55" s="3">
        <f t="shared" ref="BQ55:CD55" si="57">IF(BQ54=0,0,BQ79)</f>
        <v>347238.88824493199</v>
      </c>
      <c r="BR55" s="3">
        <f t="shared" si="57"/>
        <v>344135.12210120365</v>
      </c>
      <c r="BS55" s="3">
        <f t="shared" si="57"/>
        <v>341063.95547383779</v>
      </c>
      <c r="BT55" s="3">
        <f t="shared" si="57"/>
        <v>337986.10281189403</v>
      </c>
      <c r="BU55" s="3">
        <f t="shared" si="57"/>
        <v>334950.76874640764</v>
      </c>
      <c r="BV55" s="3">
        <f t="shared" si="57"/>
        <v>331928.75735970732</v>
      </c>
      <c r="BW55" s="3">
        <f t="shared" si="57"/>
        <v>328944.87725432363</v>
      </c>
      <c r="BX55" s="3">
        <f t="shared" si="57"/>
        <v>325952.28117922723</v>
      </c>
      <c r="BY55" s="3">
        <f t="shared" si="57"/>
        <v>323000.70951785665</v>
      </c>
      <c r="BZ55" s="3">
        <f t="shared" si="57"/>
        <v>320061.97260794207</v>
      </c>
      <c r="CA55" s="3">
        <f t="shared" si="57"/>
        <v>317142.19443414203</v>
      </c>
      <c r="CB55" s="3">
        <f t="shared" si="57"/>
        <v>314243.79816020682</v>
      </c>
      <c r="CC55" s="3">
        <f t="shared" si="57"/>
        <v>311356.26962118055</v>
      </c>
      <c r="CD55" s="3">
        <f t="shared" si="57"/>
        <v>308492.88329053146</v>
      </c>
    </row>
    <row r="56" spans="1:82">
      <c r="B56" s="91" t="s">
        <v>49</v>
      </c>
      <c r="E56" s="3">
        <f t="shared" ref="E56:AJ56" si="58">MAX(E80,0)</f>
        <v>24194.48670665723</v>
      </c>
      <c r="F56" s="3">
        <f t="shared" si="58"/>
        <v>21594.571433551944</v>
      </c>
      <c r="G56" s="3">
        <f t="shared" si="58"/>
        <v>20277.579763795715</v>
      </c>
      <c r="H56" s="3">
        <f t="shared" si="58"/>
        <v>19860.173052388225</v>
      </c>
      <c r="I56" s="3">
        <f t="shared" si="58"/>
        <v>18629.853374537812</v>
      </c>
      <c r="J56" s="3">
        <f t="shared" si="58"/>
        <v>17369.685295076626</v>
      </c>
      <c r="K56" s="3">
        <f t="shared" si="58"/>
        <v>16357.818056012766</v>
      </c>
      <c r="L56" s="3">
        <f t="shared" si="58"/>
        <v>15415.010153144198</v>
      </c>
      <c r="M56" s="3">
        <f t="shared" si="58"/>
        <v>14544.916289790002</v>
      </c>
      <c r="N56" s="3">
        <f t="shared" si="58"/>
        <v>13733.172895752548</v>
      </c>
      <c r="O56" s="3">
        <f t="shared" si="58"/>
        <v>12984.488218685303</v>
      </c>
      <c r="P56" s="3">
        <f t="shared" si="58"/>
        <v>12287.546965003379</v>
      </c>
      <c r="Q56" s="3">
        <f t="shared" si="58"/>
        <v>12738.090417589883</v>
      </c>
      <c r="R56" s="3">
        <f t="shared" si="58"/>
        <v>11813.381152913435</v>
      </c>
      <c r="S56" s="3">
        <f t="shared" si="58"/>
        <v>11158.295434560385</v>
      </c>
      <c r="T56" s="3">
        <f t="shared" si="58"/>
        <v>10557.485144799079</v>
      </c>
      <c r="U56" s="3">
        <f t="shared" si="58"/>
        <v>10030.678906486603</v>
      </c>
      <c r="V56" s="3">
        <f t="shared" si="58"/>
        <v>9539.5066993656801</v>
      </c>
      <c r="W56" s="3">
        <f t="shared" si="58"/>
        <v>9095.7903532803593</v>
      </c>
      <c r="X56" s="3">
        <f t="shared" si="58"/>
        <v>8681.2925889254693</v>
      </c>
      <c r="Y56" s="3">
        <f t="shared" si="58"/>
        <v>8295.8673133923476</v>
      </c>
      <c r="Z56" s="3">
        <f t="shared" si="58"/>
        <v>7936.3691642368976</v>
      </c>
      <c r="AA56" s="3">
        <f t="shared" si="58"/>
        <v>7597.6685058272215</v>
      </c>
      <c r="AB56" s="3">
        <f t="shared" si="58"/>
        <v>7285.6613507095963</v>
      </c>
      <c r="AC56" s="3">
        <f t="shared" si="58"/>
        <v>6999.2142313675595</v>
      </c>
      <c r="AD56" s="3">
        <f t="shared" si="58"/>
        <v>6734.1993476222306</v>
      </c>
      <c r="AE56" s="3">
        <f t="shared" si="58"/>
        <v>6480.5095382956297</v>
      </c>
      <c r="AF56" s="3">
        <f t="shared" si="58"/>
        <v>6250.0881780156615</v>
      </c>
      <c r="AG56" s="3">
        <f t="shared" si="58"/>
        <v>6033.8189245370941</v>
      </c>
      <c r="AH56" s="3">
        <f t="shared" si="58"/>
        <v>5832.6310173259162</v>
      </c>
      <c r="AI56" s="3">
        <f t="shared" si="58"/>
        <v>5647.449049650797</v>
      </c>
      <c r="AJ56" s="3">
        <f t="shared" si="58"/>
        <v>5478.1929918140504</v>
      </c>
      <c r="AK56" s="3">
        <f t="shared" ref="AK56:BP56" si="59">MAX(AK80,0)</f>
        <v>5320.783214266492</v>
      </c>
      <c r="AL56" s="3">
        <f t="shared" si="59"/>
        <v>5169.1604856066679</v>
      </c>
      <c r="AM56" s="3">
        <f t="shared" si="59"/>
        <v>5033.2958705901437</v>
      </c>
      <c r="AN56" s="3">
        <f t="shared" si="59"/>
        <v>4908.1105786487033</v>
      </c>
      <c r="AO56" s="3">
        <f t="shared" si="59"/>
        <v>4790.5512131669675</v>
      </c>
      <c r="AP56" s="3">
        <f t="shared" si="59"/>
        <v>4678.5796445126452</v>
      </c>
      <c r="AQ56" s="3">
        <f t="shared" si="59"/>
        <v>4578.1679337015921</v>
      </c>
      <c r="AR56" s="3">
        <f t="shared" si="59"/>
        <v>4479.2582814445923</v>
      </c>
      <c r="AS56" s="3">
        <f t="shared" si="59"/>
        <v>4391.8431774488781</v>
      </c>
      <c r="AT56" s="3">
        <f t="shared" si="59"/>
        <v>4310.8651489731446</v>
      </c>
      <c r="AU56" s="3">
        <f t="shared" si="59"/>
        <v>4237.2920106397887</v>
      </c>
      <c r="AV56" s="3">
        <f t="shared" si="59"/>
        <v>4173.0867379980991</v>
      </c>
      <c r="AW56" s="3">
        <f t="shared" si="59"/>
        <v>4107.2024917196195</v>
      </c>
      <c r="AX56" s="3">
        <f t="shared" si="59"/>
        <v>4044.6476666725321</v>
      </c>
      <c r="AY56" s="3">
        <f t="shared" si="59"/>
        <v>3983.4056157506784</v>
      </c>
      <c r="AZ56" s="3">
        <f t="shared" si="59"/>
        <v>3934.4697750834348</v>
      </c>
      <c r="BA56" s="3">
        <f t="shared" si="59"/>
        <v>3882.7786136195273</v>
      </c>
      <c r="BB56" s="3">
        <f t="shared" si="59"/>
        <v>3845.3459079629401</v>
      </c>
      <c r="BC56" s="3">
        <f t="shared" si="59"/>
        <v>3802.1003658346344</v>
      </c>
      <c r="BD56" s="3">
        <f t="shared" si="59"/>
        <v>3760.0710514169714</v>
      </c>
      <c r="BE56" s="3">
        <f t="shared" si="59"/>
        <v>3725.2518835713972</v>
      </c>
      <c r="BF56" s="3">
        <f t="shared" si="59"/>
        <v>3700.6068115650487</v>
      </c>
      <c r="BG56" s="3">
        <f t="shared" si="59"/>
        <v>3671.084964918733</v>
      </c>
      <c r="BH56" s="3">
        <f t="shared" si="59"/>
        <v>3644.7107275056487</v>
      </c>
      <c r="BI56" s="3">
        <f t="shared" si="59"/>
        <v>3616.4683612796307</v>
      </c>
      <c r="BJ56" s="3">
        <f t="shared" si="59"/>
        <v>3592.3672068847418</v>
      </c>
      <c r="BK56" s="3">
        <f t="shared" si="59"/>
        <v>3570.3865582618282</v>
      </c>
      <c r="BL56" s="3">
        <f t="shared" si="59"/>
        <v>3550.5158128820285</v>
      </c>
      <c r="BM56" s="3">
        <f t="shared" si="59"/>
        <v>3530.744421229128</v>
      </c>
      <c r="BN56" s="3">
        <f t="shared" si="59"/>
        <v>3518.071886534492</v>
      </c>
      <c r="BO56" s="3">
        <f t="shared" si="59"/>
        <v>3503.4627145133304</v>
      </c>
      <c r="BP56" s="3">
        <f t="shared" si="59"/>
        <v>3489.9265883522726</v>
      </c>
      <c r="BQ56" s="3">
        <f t="shared" ref="BQ56:CD56" si="60">MAX(BQ80,0)</f>
        <v>3477.4581428220213</v>
      </c>
      <c r="BR56" s="3">
        <f t="shared" si="60"/>
        <v>3464.0520395194208</v>
      </c>
      <c r="BS56" s="3">
        <f t="shared" si="60"/>
        <v>3450.7129667333338</v>
      </c>
      <c r="BT56" s="3">
        <f t="shared" si="60"/>
        <v>3443.4405893111771</v>
      </c>
      <c r="BU56" s="3">
        <f t="shared" si="60"/>
        <v>3433.2045737761309</v>
      </c>
      <c r="BV56" s="3">
        <f t="shared" si="60"/>
        <v>3425.0197383187597</v>
      </c>
      <c r="BW56" s="3">
        <f t="shared" si="60"/>
        <v>3415.8758270386752</v>
      </c>
      <c r="BX56" s="3">
        <f t="shared" si="60"/>
        <v>3408.777635314992</v>
      </c>
      <c r="BY56" s="3">
        <f t="shared" si="60"/>
        <v>3402.714934549927</v>
      </c>
      <c r="BZ56" s="3">
        <f t="shared" si="60"/>
        <v>3395.6825472886867</v>
      </c>
      <c r="CA56" s="3">
        <f t="shared" si="60"/>
        <v>3388.6853219637537</v>
      </c>
      <c r="CB56" s="3">
        <f t="shared" si="60"/>
        <v>3381.7230827654439</v>
      </c>
      <c r="CC56" s="3">
        <f t="shared" si="60"/>
        <v>3378.795654763127</v>
      </c>
      <c r="CD56" s="3">
        <f t="shared" si="60"/>
        <v>3373.882863900822</v>
      </c>
    </row>
    <row r="57" spans="1:82">
      <c r="B57" s="91" t="s">
        <v>50</v>
      </c>
      <c r="E57" s="3">
        <f t="shared" ref="E57:AJ57" si="61">E81</f>
        <v>9125149.138146529</v>
      </c>
      <c r="F57" s="3">
        <f t="shared" si="61"/>
        <v>7856331.1195559632</v>
      </c>
      <c r="G57" s="3">
        <f t="shared" si="61"/>
        <v>6855901.4616146823</v>
      </c>
      <c r="H57" s="3">
        <f t="shared" si="61"/>
        <v>7056140.4579429924</v>
      </c>
      <c r="I57" s="3">
        <f t="shared" si="61"/>
        <v>6318695.1289277449</v>
      </c>
      <c r="J57" s="3">
        <f t="shared" si="61"/>
        <v>5455679.9831665484</v>
      </c>
      <c r="K57" s="3">
        <f t="shared" si="61"/>
        <v>4497958.1148624839</v>
      </c>
      <c r="L57" s="3">
        <f t="shared" si="61"/>
        <v>3948640.4219760736</v>
      </c>
      <c r="M57" s="3">
        <f t="shared" si="61"/>
        <v>3594048.4763766211</v>
      </c>
      <c r="N57" s="3">
        <f t="shared" si="61"/>
        <v>3964868.6084744283</v>
      </c>
      <c r="O57" s="3">
        <f t="shared" si="61"/>
        <v>3553903.545403121</v>
      </c>
      <c r="P57" s="3">
        <f t="shared" si="61"/>
        <v>0</v>
      </c>
      <c r="Q57" s="3">
        <f t="shared" si="61"/>
        <v>0</v>
      </c>
      <c r="R57" s="3">
        <f t="shared" si="61"/>
        <v>0</v>
      </c>
      <c r="S57" s="3">
        <f t="shared" si="61"/>
        <v>0</v>
      </c>
      <c r="T57" s="3">
        <f t="shared" si="61"/>
        <v>0</v>
      </c>
      <c r="U57" s="3">
        <f t="shared" si="61"/>
        <v>0</v>
      </c>
      <c r="V57" s="3">
        <f t="shared" si="61"/>
        <v>0</v>
      </c>
      <c r="W57" s="3">
        <f t="shared" si="61"/>
        <v>0</v>
      </c>
      <c r="X57" s="3">
        <f t="shared" si="61"/>
        <v>0</v>
      </c>
      <c r="Y57" s="3">
        <f t="shared" si="61"/>
        <v>0</v>
      </c>
      <c r="Z57" s="3">
        <f t="shared" si="61"/>
        <v>0</v>
      </c>
      <c r="AA57" s="3">
        <f t="shared" si="61"/>
        <v>0</v>
      </c>
      <c r="AB57" s="3">
        <f t="shared" si="61"/>
        <v>0</v>
      </c>
      <c r="AC57" s="3">
        <f t="shared" si="61"/>
        <v>0</v>
      </c>
      <c r="AD57" s="3">
        <f t="shared" si="61"/>
        <v>0</v>
      </c>
      <c r="AE57" s="3">
        <f t="shared" si="61"/>
        <v>0</v>
      </c>
      <c r="AF57" s="3">
        <f t="shared" si="61"/>
        <v>0</v>
      </c>
      <c r="AG57" s="3">
        <f t="shared" si="61"/>
        <v>0</v>
      </c>
      <c r="AH57" s="3">
        <f t="shared" si="61"/>
        <v>0</v>
      </c>
      <c r="AI57" s="3">
        <f t="shared" si="61"/>
        <v>0</v>
      </c>
      <c r="AJ57" s="3">
        <f t="shared" si="61"/>
        <v>0</v>
      </c>
      <c r="AK57" s="3">
        <f t="shared" ref="AK57:BP57" si="62">AK81</f>
        <v>0</v>
      </c>
      <c r="AL57" s="3">
        <f t="shared" si="62"/>
        <v>0</v>
      </c>
      <c r="AM57" s="3">
        <f t="shared" si="62"/>
        <v>0</v>
      </c>
      <c r="AN57" s="3">
        <f t="shared" si="62"/>
        <v>0</v>
      </c>
      <c r="AO57" s="3">
        <f t="shared" si="62"/>
        <v>0</v>
      </c>
      <c r="AP57" s="3">
        <f t="shared" si="62"/>
        <v>0</v>
      </c>
      <c r="AQ57" s="3">
        <f t="shared" si="62"/>
        <v>0</v>
      </c>
      <c r="AR57" s="3">
        <f t="shared" si="62"/>
        <v>0</v>
      </c>
      <c r="AS57" s="3">
        <f t="shared" si="62"/>
        <v>0</v>
      </c>
      <c r="AT57" s="3">
        <f t="shared" si="62"/>
        <v>0</v>
      </c>
      <c r="AU57" s="3">
        <f t="shared" si="62"/>
        <v>0</v>
      </c>
      <c r="AV57" s="3">
        <f t="shared" si="62"/>
        <v>0</v>
      </c>
      <c r="AW57" s="3">
        <f t="shared" si="62"/>
        <v>0</v>
      </c>
      <c r="AX57" s="3">
        <f t="shared" si="62"/>
        <v>0</v>
      </c>
      <c r="AY57" s="3">
        <f t="shared" si="62"/>
        <v>0</v>
      </c>
      <c r="AZ57" s="3">
        <f t="shared" si="62"/>
        <v>0</v>
      </c>
      <c r="BA57" s="3">
        <f t="shared" si="62"/>
        <v>0</v>
      </c>
      <c r="BB57" s="3">
        <f t="shared" si="62"/>
        <v>0</v>
      </c>
      <c r="BC57" s="3">
        <f t="shared" si="62"/>
        <v>0</v>
      </c>
      <c r="BD57" s="3">
        <f t="shared" si="62"/>
        <v>0</v>
      </c>
      <c r="BE57" s="3">
        <f t="shared" si="62"/>
        <v>0</v>
      </c>
      <c r="BF57" s="3">
        <f t="shared" si="62"/>
        <v>0</v>
      </c>
      <c r="BG57" s="3">
        <f t="shared" si="62"/>
        <v>0</v>
      </c>
      <c r="BH57" s="3">
        <f t="shared" si="62"/>
        <v>0</v>
      </c>
      <c r="BI57" s="3">
        <f t="shared" si="62"/>
        <v>0</v>
      </c>
      <c r="BJ57" s="3">
        <f t="shared" si="62"/>
        <v>0</v>
      </c>
      <c r="BK57" s="3">
        <f t="shared" si="62"/>
        <v>0</v>
      </c>
      <c r="BL57" s="3">
        <f t="shared" si="62"/>
        <v>0</v>
      </c>
      <c r="BM57" s="3">
        <f t="shared" si="62"/>
        <v>0</v>
      </c>
      <c r="BN57" s="3">
        <f t="shared" si="62"/>
        <v>0</v>
      </c>
      <c r="BO57" s="3">
        <f t="shared" si="62"/>
        <v>0</v>
      </c>
      <c r="BP57" s="3">
        <f t="shared" si="62"/>
        <v>0</v>
      </c>
      <c r="BQ57" s="3">
        <f t="shared" ref="BQ57:CD57" si="63">BQ81</f>
        <v>0</v>
      </c>
      <c r="BR57" s="3">
        <f t="shared" si="63"/>
        <v>0</v>
      </c>
      <c r="BS57" s="3">
        <f t="shared" si="63"/>
        <v>0</v>
      </c>
      <c r="BT57" s="3">
        <f t="shared" si="63"/>
        <v>0</v>
      </c>
      <c r="BU57" s="3">
        <f t="shared" si="63"/>
        <v>0</v>
      </c>
      <c r="BV57" s="3">
        <f t="shared" si="63"/>
        <v>0</v>
      </c>
      <c r="BW57" s="3">
        <f t="shared" si="63"/>
        <v>0</v>
      </c>
      <c r="BX57" s="3">
        <f t="shared" si="63"/>
        <v>0</v>
      </c>
      <c r="BY57" s="3">
        <f t="shared" si="63"/>
        <v>0</v>
      </c>
      <c r="BZ57" s="3">
        <f t="shared" si="63"/>
        <v>0</v>
      </c>
      <c r="CA57" s="3">
        <f t="shared" si="63"/>
        <v>0</v>
      </c>
      <c r="CB57" s="3">
        <f t="shared" si="63"/>
        <v>0</v>
      </c>
      <c r="CC57" s="3">
        <f t="shared" si="63"/>
        <v>0</v>
      </c>
      <c r="CD57" s="3">
        <f t="shared" si="63"/>
        <v>0</v>
      </c>
    </row>
    <row r="58" spans="1:82">
      <c r="B58" s="91" t="s">
        <v>51</v>
      </c>
      <c r="E58" s="3">
        <f t="shared" ref="E58:AJ58" si="64">E82</f>
        <v>5037.6269000000011</v>
      </c>
      <c r="F58" s="3">
        <f t="shared" si="64"/>
        <v>5037.6269000000011</v>
      </c>
      <c r="G58" s="3">
        <f t="shared" si="64"/>
        <v>5037.6269000000011</v>
      </c>
      <c r="H58" s="3">
        <f t="shared" si="64"/>
        <v>5037.6269000000011</v>
      </c>
      <c r="I58" s="3">
        <f t="shared" si="64"/>
        <v>5037.6269000000011</v>
      </c>
      <c r="J58" s="3">
        <f t="shared" si="64"/>
        <v>5037.6269000000011</v>
      </c>
      <c r="K58" s="3">
        <f t="shared" si="64"/>
        <v>5037.6269000000011</v>
      </c>
      <c r="L58" s="3">
        <f t="shared" si="64"/>
        <v>5037.6269000000011</v>
      </c>
      <c r="M58" s="3">
        <f t="shared" si="64"/>
        <v>5037.6269000000011</v>
      </c>
      <c r="N58" s="3">
        <f t="shared" si="64"/>
        <v>5037.6269000000011</v>
      </c>
      <c r="O58" s="3">
        <f t="shared" si="64"/>
        <v>5037.6269000000011</v>
      </c>
      <c r="P58" s="3">
        <f t="shared" si="64"/>
        <v>5037.6269000000011</v>
      </c>
      <c r="Q58" s="3">
        <f t="shared" si="64"/>
        <v>5037.6269000000011</v>
      </c>
      <c r="R58" s="3">
        <f t="shared" si="64"/>
        <v>5037.6269000000011</v>
      </c>
      <c r="S58" s="3">
        <f t="shared" si="64"/>
        <v>5037.6269000000011</v>
      </c>
      <c r="T58" s="3">
        <f t="shared" si="64"/>
        <v>5037.6269000000011</v>
      </c>
      <c r="U58" s="3">
        <f t="shared" si="64"/>
        <v>5037.6269000000011</v>
      </c>
      <c r="V58" s="3">
        <f t="shared" si="64"/>
        <v>5037.6269000000011</v>
      </c>
      <c r="W58" s="3">
        <f t="shared" si="64"/>
        <v>5037.6269000000011</v>
      </c>
      <c r="X58" s="3">
        <f t="shared" si="64"/>
        <v>5037.6269000000011</v>
      </c>
      <c r="Y58" s="3">
        <f t="shared" si="64"/>
        <v>5037.6269000000011</v>
      </c>
      <c r="Z58" s="3">
        <f t="shared" si="64"/>
        <v>5037.6269000000011</v>
      </c>
      <c r="AA58" s="3">
        <f t="shared" si="64"/>
        <v>5037.6269000000011</v>
      </c>
      <c r="AB58" s="3">
        <f t="shared" si="64"/>
        <v>5037.6269000000011</v>
      </c>
      <c r="AC58" s="3">
        <f t="shared" si="64"/>
        <v>5037.6269000000011</v>
      </c>
      <c r="AD58" s="3">
        <f t="shared" si="64"/>
        <v>5037.6269000000011</v>
      </c>
      <c r="AE58" s="3">
        <f t="shared" si="64"/>
        <v>5037.6269000000011</v>
      </c>
      <c r="AF58" s="3">
        <f t="shared" si="64"/>
        <v>5037.6269000000011</v>
      </c>
      <c r="AG58" s="3">
        <f t="shared" si="64"/>
        <v>5037.6269000000011</v>
      </c>
      <c r="AH58" s="3">
        <f t="shared" si="64"/>
        <v>5037.6269000000011</v>
      </c>
      <c r="AI58" s="3">
        <f t="shared" si="64"/>
        <v>5037.6269000000011</v>
      </c>
      <c r="AJ58" s="3">
        <f t="shared" si="64"/>
        <v>5037.6269000000011</v>
      </c>
      <c r="AK58" s="3">
        <f t="shared" ref="AK58:BP58" si="65">AK82</f>
        <v>5037.6269000000011</v>
      </c>
      <c r="AL58" s="3">
        <f t="shared" si="65"/>
        <v>5037.6269000000011</v>
      </c>
      <c r="AM58" s="3">
        <f t="shared" si="65"/>
        <v>5037.6269000000011</v>
      </c>
      <c r="AN58" s="3">
        <f t="shared" si="65"/>
        <v>5037.6269000000011</v>
      </c>
      <c r="AO58" s="3">
        <f t="shared" si="65"/>
        <v>5037.6269000000011</v>
      </c>
      <c r="AP58" s="3">
        <f t="shared" si="65"/>
        <v>5037.6269000000011</v>
      </c>
      <c r="AQ58" s="3">
        <f t="shared" si="65"/>
        <v>5037.6269000000011</v>
      </c>
      <c r="AR58" s="3">
        <f t="shared" si="65"/>
        <v>5037.6269000000011</v>
      </c>
      <c r="AS58" s="3">
        <f t="shared" si="65"/>
        <v>5037.6269000000011</v>
      </c>
      <c r="AT58" s="3">
        <f t="shared" si="65"/>
        <v>5037.6269000000011</v>
      </c>
      <c r="AU58" s="3">
        <f t="shared" si="65"/>
        <v>5037.6269000000011</v>
      </c>
      <c r="AV58" s="3">
        <f t="shared" si="65"/>
        <v>5037.6269000000011</v>
      </c>
      <c r="AW58" s="3">
        <f t="shared" si="65"/>
        <v>5037.6269000000011</v>
      </c>
      <c r="AX58" s="3">
        <f t="shared" si="65"/>
        <v>5037.6269000000011</v>
      </c>
      <c r="AY58" s="3">
        <f t="shared" si="65"/>
        <v>5037.6269000000011</v>
      </c>
      <c r="AZ58" s="3">
        <f t="shared" si="65"/>
        <v>5037.6269000000011</v>
      </c>
      <c r="BA58" s="3">
        <f t="shared" si="65"/>
        <v>5037.6269000000011</v>
      </c>
      <c r="BB58" s="3">
        <f t="shared" si="65"/>
        <v>5037.6269000000011</v>
      </c>
      <c r="BC58" s="3">
        <f t="shared" si="65"/>
        <v>5037.6269000000011</v>
      </c>
      <c r="BD58" s="3">
        <f t="shared" si="65"/>
        <v>5037.6269000000011</v>
      </c>
      <c r="BE58" s="3">
        <f t="shared" si="65"/>
        <v>5037.6269000000011</v>
      </c>
      <c r="BF58" s="3">
        <f t="shared" si="65"/>
        <v>5037.6269000000011</v>
      </c>
      <c r="BG58" s="3">
        <f t="shared" si="65"/>
        <v>5037.6269000000011</v>
      </c>
      <c r="BH58" s="3">
        <f t="shared" si="65"/>
        <v>5037.6269000000011</v>
      </c>
      <c r="BI58" s="3">
        <f t="shared" si="65"/>
        <v>5037.6269000000011</v>
      </c>
      <c r="BJ58" s="3">
        <f t="shared" si="65"/>
        <v>5037.6269000000011</v>
      </c>
      <c r="BK58" s="3">
        <f t="shared" si="65"/>
        <v>5037.6269000000011</v>
      </c>
      <c r="BL58" s="3">
        <f t="shared" si="65"/>
        <v>5037.6269000000011</v>
      </c>
      <c r="BM58" s="3">
        <f t="shared" si="65"/>
        <v>5037.6269000000011</v>
      </c>
      <c r="BN58" s="3">
        <f t="shared" si="65"/>
        <v>5037.6269000000011</v>
      </c>
      <c r="BO58" s="3">
        <f t="shared" si="65"/>
        <v>5037.6269000000011</v>
      </c>
      <c r="BP58" s="3">
        <f t="shared" si="65"/>
        <v>5037.6269000000011</v>
      </c>
      <c r="BQ58" s="3">
        <f t="shared" ref="BQ58:CD58" si="66">BQ82</f>
        <v>5037.6269000000011</v>
      </c>
      <c r="BR58" s="3">
        <f t="shared" si="66"/>
        <v>5037.6269000000011</v>
      </c>
      <c r="BS58" s="3">
        <f t="shared" si="66"/>
        <v>5037.6269000000011</v>
      </c>
      <c r="BT58" s="3">
        <f t="shared" si="66"/>
        <v>5037.6269000000011</v>
      </c>
      <c r="BU58" s="3">
        <f t="shared" si="66"/>
        <v>5037.6269000000011</v>
      </c>
      <c r="BV58" s="3">
        <f t="shared" si="66"/>
        <v>5037.6269000000011</v>
      </c>
      <c r="BW58" s="3">
        <f t="shared" si="66"/>
        <v>5037.6269000000011</v>
      </c>
      <c r="BX58" s="3">
        <f t="shared" si="66"/>
        <v>5037.6269000000011</v>
      </c>
      <c r="BY58" s="3">
        <f t="shared" si="66"/>
        <v>5037.6269000000011</v>
      </c>
      <c r="BZ58" s="3">
        <f t="shared" si="66"/>
        <v>5037.6269000000011</v>
      </c>
      <c r="CA58" s="3">
        <f t="shared" si="66"/>
        <v>5037.6269000000011</v>
      </c>
      <c r="CB58" s="3">
        <f t="shared" si="66"/>
        <v>5037.6269000000011</v>
      </c>
      <c r="CC58" s="3">
        <f t="shared" si="66"/>
        <v>5037.6269000000011</v>
      </c>
      <c r="CD58" s="3">
        <f t="shared" si="66"/>
        <v>5037.6269000000011</v>
      </c>
    </row>
    <row r="59" spans="1:82" hidden="1" outlineLevel="1">
      <c r="B59" s="2" t="s">
        <v>61</v>
      </c>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row>
    <row r="60" spans="1:82" hidden="1" outlineLevel="1">
      <c r="B60" s="91" t="s">
        <v>47</v>
      </c>
      <c r="C60" s="3"/>
      <c r="D60" s="253">
        <f>'NSP Inputs'!C4</f>
        <v>712682.39399982302</v>
      </c>
      <c r="E60" s="3">
        <f t="shared" ref="E60:AJ60" si="67">D44</f>
        <v>723889.99006408604</v>
      </c>
      <c r="F60" s="3">
        <f t="shared" si="67"/>
        <v>726971.22364708618</v>
      </c>
      <c r="G60" s="3">
        <f t="shared" si="67"/>
        <v>729997.05106217111</v>
      </c>
      <c r="H60" s="3">
        <f t="shared" si="67"/>
        <v>733226.74934018054</v>
      </c>
      <c r="I60" s="3">
        <f t="shared" si="67"/>
        <v>736474.2991268005</v>
      </c>
      <c r="J60" s="3">
        <f t="shared" si="67"/>
        <v>739710.61116448662</v>
      </c>
      <c r="K60" s="3">
        <f t="shared" si="67"/>
        <v>742984.74164198479</v>
      </c>
      <c r="L60" s="3">
        <f t="shared" si="67"/>
        <v>746093.50146709499</v>
      </c>
      <c r="M60" s="3">
        <f t="shared" si="67"/>
        <v>749310.71749308007</v>
      </c>
      <c r="N60" s="3">
        <f t="shared" si="67"/>
        <v>745686.84743893496</v>
      </c>
      <c r="O60" s="3">
        <f t="shared" si="67"/>
        <v>742082.09673506115</v>
      </c>
      <c r="P60" s="3">
        <f t="shared" si="67"/>
        <v>738493.36978470592</v>
      </c>
      <c r="Q60" s="3">
        <f t="shared" si="67"/>
        <v>734896.58646910277</v>
      </c>
      <c r="R60" s="3">
        <f t="shared" si="67"/>
        <v>731184.78707007773</v>
      </c>
      <c r="S60" s="3">
        <f t="shared" si="67"/>
        <v>727260.54666804778</v>
      </c>
      <c r="T60" s="3">
        <f t="shared" si="67"/>
        <v>722842.92746802792</v>
      </c>
      <c r="U60" s="3">
        <f t="shared" si="67"/>
        <v>717063.39636400843</v>
      </c>
      <c r="V60" s="3">
        <f t="shared" si="67"/>
        <v>709080.76291550859</v>
      </c>
      <c r="W60" s="3">
        <f t="shared" si="67"/>
        <v>699321.04263425164</v>
      </c>
      <c r="X60" s="3">
        <f t="shared" si="67"/>
        <v>688343.12095440063</v>
      </c>
      <c r="Y60" s="3">
        <f t="shared" si="67"/>
        <v>674489.08888294932</v>
      </c>
      <c r="Z60" s="3">
        <f t="shared" si="67"/>
        <v>658604.3269718549</v>
      </c>
      <c r="AA60" s="3">
        <f t="shared" si="67"/>
        <v>641446.98887031607</v>
      </c>
      <c r="AB60" s="3">
        <f t="shared" si="67"/>
        <v>622478.43745928491</v>
      </c>
      <c r="AC60" s="3">
        <f t="shared" si="67"/>
        <v>601496.72880530893</v>
      </c>
      <c r="AD60" s="3">
        <f t="shared" si="67"/>
        <v>577972.92869460303</v>
      </c>
      <c r="AE60" s="3">
        <f t="shared" si="67"/>
        <v>551881.74758445006</v>
      </c>
      <c r="AF60" s="3">
        <f t="shared" si="67"/>
        <v>523459.02237984829</v>
      </c>
      <c r="AG60" s="3">
        <f t="shared" si="67"/>
        <v>493186.41080126946</v>
      </c>
      <c r="AH60" s="3">
        <f t="shared" si="67"/>
        <v>462889.16228058352</v>
      </c>
      <c r="AI60" s="3">
        <f t="shared" si="67"/>
        <v>433181.40000250109</v>
      </c>
      <c r="AJ60" s="3">
        <f t="shared" si="67"/>
        <v>404769.17653580901</v>
      </c>
      <c r="AK60" s="3">
        <f t="shared" ref="AK60:BP60" si="68">AJ44</f>
        <v>377982.01418645051</v>
      </c>
      <c r="AL60" s="3">
        <f t="shared" si="68"/>
        <v>352907.78764883865</v>
      </c>
      <c r="AM60" s="3">
        <f t="shared" si="68"/>
        <v>329532.93224391487</v>
      </c>
      <c r="AN60" s="3">
        <f t="shared" si="68"/>
        <v>307781.95111601579</v>
      </c>
      <c r="AO60" s="3">
        <f t="shared" si="68"/>
        <v>287570.72489375609</v>
      </c>
      <c r="AP60" s="3">
        <f t="shared" si="68"/>
        <v>268798.55480260769</v>
      </c>
      <c r="AQ60" s="3">
        <f t="shared" si="68"/>
        <v>251371.24556191513</v>
      </c>
      <c r="AR60" s="3">
        <f t="shared" si="68"/>
        <v>235191.07286742592</v>
      </c>
      <c r="AS60" s="3">
        <f t="shared" si="68"/>
        <v>220166.80103640925</v>
      </c>
      <c r="AT60" s="3">
        <f t="shared" si="68"/>
        <v>206219.6505645476</v>
      </c>
      <c r="AU60" s="3">
        <f t="shared" si="68"/>
        <v>193273.23584504533</v>
      </c>
      <c r="AV60" s="3">
        <f t="shared" si="68"/>
        <v>181253.55319914053</v>
      </c>
      <c r="AW60" s="3">
        <f t="shared" si="68"/>
        <v>170093.9689664653</v>
      </c>
      <c r="AX60" s="3">
        <f t="shared" si="68"/>
        <v>159735.18265495336</v>
      </c>
      <c r="AY60" s="3">
        <f t="shared" si="68"/>
        <v>150119.19027499907</v>
      </c>
      <c r="AZ60" s="3">
        <f t="shared" si="68"/>
        <v>141190.27785694445</v>
      </c>
      <c r="BA60" s="3">
        <f t="shared" si="68"/>
        <v>132900.01000098017</v>
      </c>
      <c r="BB60" s="3">
        <f t="shared" si="68"/>
        <v>125187.19348429573</v>
      </c>
      <c r="BC60" s="3">
        <f t="shared" si="68"/>
        <v>118018.94105019464</v>
      </c>
      <c r="BD60" s="3">
        <f t="shared" si="68"/>
        <v>111365.52987826412</v>
      </c>
      <c r="BE60" s="3">
        <f t="shared" si="68"/>
        <v>110839.38576219321</v>
      </c>
      <c r="BF60" s="3">
        <f t="shared" si="68"/>
        <v>110314.87236670268</v>
      </c>
      <c r="BG60" s="3">
        <f t="shared" si="68"/>
        <v>109793.98153818958</v>
      </c>
      <c r="BH60" s="3">
        <f t="shared" si="68"/>
        <v>109275.69516381911</v>
      </c>
      <c r="BI60" s="3">
        <f t="shared" si="68"/>
        <v>108760.00022132043</v>
      </c>
      <c r="BJ60" s="3">
        <f t="shared" si="68"/>
        <v>108244.88375353426</v>
      </c>
      <c r="BK60" s="3">
        <f t="shared" si="68"/>
        <v>107732.342868087</v>
      </c>
      <c r="BL60" s="3">
        <f t="shared" si="68"/>
        <v>107223.36468706701</v>
      </c>
      <c r="BM60" s="3">
        <f t="shared" si="68"/>
        <v>106716.93139695213</v>
      </c>
      <c r="BN60" s="3">
        <f t="shared" si="68"/>
        <v>106213.03027328779</v>
      </c>
      <c r="BO60" s="3">
        <f t="shared" si="68"/>
        <v>105712.64865524176</v>
      </c>
      <c r="BP60" s="3">
        <f t="shared" si="68"/>
        <v>105215.76894528599</v>
      </c>
      <c r="BQ60" s="3">
        <f t="shared" ref="BQ60:CD60" si="69">BP44</f>
        <v>104721.37363387999</v>
      </c>
      <c r="BR60" s="3">
        <f t="shared" si="69"/>
        <v>104229.45029903103</v>
      </c>
      <c r="BS60" s="3">
        <f t="shared" si="69"/>
        <v>103740.9865808563</v>
      </c>
      <c r="BT60" s="3">
        <f t="shared" si="69"/>
        <v>103252.96518127245</v>
      </c>
      <c r="BU60" s="3">
        <f t="shared" si="69"/>
        <v>102768.38388868651</v>
      </c>
      <c r="BV60" s="3">
        <f t="shared" si="69"/>
        <v>102286.22550256351</v>
      </c>
      <c r="BW60" s="3">
        <f t="shared" si="69"/>
        <v>101808.47790837113</v>
      </c>
      <c r="BX60" s="3">
        <f t="shared" si="69"/>
        <v>101331.1190521497</v>
      </c>
      <c r="BY60" s="3">
        <f t="shared" si="69"/>
        <v>100857.14699020938</v>
      </c>
      <c r="BZ60" s="3">
        <f t="shared" si="69"/>
        <v>100385.54478857876</v>
      </c>
      <c r="CA60" s="3">
        <f t="shared" si="69"/>
        <v>99916.300597956302</v>
      </c>
      <c r="CB60" s="3">
        <f t="shared" si="69"/>
        <v>99449.402628286945</v>
      </c>
      <c r="CC60" s="3">
        <f t="shared" si="69"/>
        <v>98983.839148465922</v>
      </c>
      <c r="CD60" s="3">
        <f t="shared" si="69"/>
        <v>98520.603486044041</v>
      </c>
    </row>
    <row r="61" spans="1:82" hidden="1" outlineLevel="1">
      <c r="B61" s="91" t="s">
        <v>48</v>
      </c>
      <c r="C61" s="3"/>
      <c r="D61" s="253">
        <f>'NSP Inputs'!C5</f>
        <v>31342349.719605364</v>
      </c>
      <c r="E61" s="3">
        <f t="shared" ref="E61:AJ61" si="70">D45</f>
        <v>31003652.93505707</v>
      </c>
      <c r="F61" s="3">
        <f t="shared" si="70"/>
        <v>32992395.525357231</v>
      </c>
      <c r="G61" s="3">
        <f t="shared" si="70"/>
        <v>33387768.974503275</v>
      </c>
      <c r="H61" s="3">
        <f t="shared" si="70"/>
        <v>34157939.016114488</v>
      </c>
      <c r="I61" s="3">
        <f t="shared" si="70"/>
        <v>34291444.7218346</v>
      </c>
      <c r="J61" s="3">
        <f t="shared" si="70"/>
        <v>33717412.311375782</v>
      </c>
      <c r="K61" s="3">
        <f t="shared" si="70"/>
        <v>32179019.577737991</v>
      </c>
      <c r="L61" s="3">
        <f t="shared" si="70"/>
        <v>30865064.203501921</v>
      </c>
      <c r="M61" s="3">
        <f t="shared" si="70"/>
        <v>30201440.189883165</v>
      </c>
      <c r="N61" s="3">
        <f t="shared" si="70"/>
        <v>31807755.577099092</v>
      </c>
      <c r="O61" s="3">
        <f t="shared" si="70"/>
        <v>32323618.333662659</v>
      </c>
      <c r="P61" s="3">
        <f t="shared" si="70"/>
        <v>32018750.11735877</v>
      </c>
      <c r="Q61" s="3">
        <f t="shared" si="70"/>
        <v>30849904.435157459</v>
      </c>
      <c r="R61" s="3">
        <f t="shared" si="70"/>
        <v>29736323.351682264</v>
      </c>
      <c r="S61" s="3">
        <f t="shared" si="70"/>
        <v>29137705.301937465</v>
      </c>
      <c r="T61" s="3">
        <f t="shared" si="70"/>
        <v>28599873.33879609</v>
      </c>
      <c r="U61" s="3">
        <f t="shared" si="70"/>
        <v>27833148.588190891</v>
      </c>
      <c r="V61" s="3">
        <f t="shared" si="70"/>
        <v>27104672.859919135</v>
      </c>
      <c r="W61" s="3">
        <f t="shared" si="70"/>
        <v>26662235.152567409</v>
      </c>
      <c r="X61" s="3">
        <f t="shared" si="70"/>
        <v>26099770.834108058</v>
      </c>
      <c r="Y61" s="3">
        <f t="shared" si="70"/>
        <v>24966900.617413074</v>
      </c>
      <c r="Z61" s="3">
        <f t="shared" si="70"/>
        <v>23722729.668808471</v>
      </c>
      <c r="AA61" s="3">
        <f t="shared" si="70"/>
        <v>22667851.801309247</v>
      </c>
      <c r="AB61" s="3">
        <f t="shared" si="70"/>
        <v>21626018.511772458</v>
      </c>
      <c r="AC61" s="3">
        <f t="shared" si="70"/>
        <v>20517642.643387519</v>
      </c>
      <c r="AD61" s="3">
        <f t="shared" si="70"/>
        <v>19350047.067921981</v>
      </c>
      <c r="AE61" s="3">
        <f t="shared" si="70"/>
        <v>18127461.932958849</v>
      </c>
      <c r="AF61" s="3">
        <f t="shared" si="70"/>
        <v>16842425.045281548</v>
      </c>
      <c r="AG61" s="3">
        <f t="shared" si="70"/>
        <v>15459175.604579451</v>
      </c>
      <c r="AH61" s="3">
        <f t="shared" si="70"/>
        <v>14121925.662480412</v>
      </c>
      <c r="AI61" s="3">
        <f t="shared" si="70"/>
        <v>12783876.911066301</v>
      </c>
      <c r="AJ61" s="3">
        <f t="shared" si="70"/>
        <v>11555747.092099065</v>
      </c>
      <c r="AK61" s="3">
        <f t="shared" ref="AK61:BP61" si="71">AJ45</f>
        <v>10440511.128157092</v>
      </c>
      <c r="AL61" s="3">
        <f t="shared" si="71"/>
        <v>9417093.2557564694</v>
      </c>
      <c r="AM61" s="3">
        <f t="shared" si="71"/>
        <v>8471128.8532643355</v>
      </c>
      <c r="AN61" s="3">
        <f t="shared" si="71"/>
        <v>7596038.088410194</v>
      </c>
      <c r="AO61" s="3">
        <f t="shared" si="71"/>
        <v>6788399.5077906717</v>
      </c>
      <c r="AP61" s="3">
        <f t="shared" si="71"/>
        <v>6044617.8389976164</v>
      </c>
      <c r="AQ61" s="3">
        <f t="shared" si="71"/>
        <v>5360543.0893489663</v>
      </c>
      <c r="AR61" s="3">
        <f t="shared" si="71"/>
        <v>4722513.4867657283</v>
      </c>
      <c r="AS61" s="3">
        <f t="shared" si="71"/>
        <v>4127284.0126483571</v>
      </c>
      <c r="AT61" s="3">
        <f t="shared" si="71"/>
        <v>3574202.8483184725</v>
      </c>
      <c r="AU61" s="3">
        <f t="shared" si="71"/>
        <v>3061892.074133859</v>
      </c>
      <c r="AV61" s="3">
        <f t="shared" si="71"/>
        <v>2587355.848487969</v>
      </c>
      <c r="AW61" s="3">
        <f t="shared" si="71"/>
        <v>2603560.5799176688</v>
      </c>
      <c r="AX61" s="3">
        <f t="shared" si="71"/>
        <v>2618507.5408685915</v>
      </c>
      <c r="AY61" s="3">
        <f t="shared" si="71"/>
        <v>2439492.1510124011</v>
      </c>
      <c r="AZ61" s="3">
        <f t="shared" si="71"/>
        <v>2107204.2262625657</v>
      </c>
      <c r="BA61" s="3">
        <f t="shared" si="71"/>
        <v>1707888.5803865804</v>
      </c>
      <c r="BB61" s="3">
        <f t="shared" si="71"/>
        <v>1290963.4248080093</v>
      </c>
      <c r="BC61" s="3">
        <f t="shared" si="71"/>
        <v>851892.69154748146</v>
      </c>
      <c r="BD61" s="3">
        <f t="shared" si="71"/>
        <v>228584.17928298251</v>
      </c>
      <c r="BE61" s="3">
        <f t="shared" si="71"/>
        <v>389611.2273375279</v>
      </c>
      <c r="BF61" s="3">
        <f t="shared" si="71"/>
        <v>386219.01670648984</v>
      </c>
      <c r="BG61" s="3">
        <f t="shared" si="71"/>
        <v>382855.17775281635</v>
      </c>
      <c r="BH61" s="3">
        <f t="shared" si="71"/>
        <v>379513.02986048436</v>
      </c>
      <c r="BI61" s="3">
        <f t="shared" si="71"/>
        <v>376192.43857172993</v>
      </c>
      <c r="BJ61" s="3">
        <f t="shared" si="71"/>
        <v>372884.47009761323</v>
      </c>
      <c r="BK61" s="3">
        <f t="shared" si="71"/>
        <v>369597.88037041744</v>
      </c>
      <c r="BL61" s="3">
        <f t="shared" si="71"/>
        <v>366338.93482824264</v>
      </c>
      <c r="BM61" s="3">
        <f t="shared" si="71"/>
        <v>363101.03838022635</v>
      </c>
      <c r="BN61" s="3">
        <f t="shared" si="71"/>
        <v>359884.06002014724</v>
      </c>
      <c r="BO61" s="3">
        <f t="shared" si="71"/>
        <v>356692.3497540828</v>
      </c>
      <c r="BP61" s="3">
        <f t="shared" si="71"/>
        <v>353527.58354383783</v>
      </c>
      <c r="BQ61" s="3">
        <f t="shared" ref="BQ61:CD61" si="72">BP45</f>
        <v>350383.23589438491</v>
      </c>
      <c r="BR61" s="3">
        <f t="shared" si="72"/>
        <v>347259.17899779428</v>
      </c>
      <c r="BS61" s="3">
        <f t="shared" si="72"/>
        <v>344161.56723581604</v>
      </c>
      <c r="BT61" s="3">
        <f t="shared" si="72"/>
        <v>341073.83502385503</v>
      </c>
      <c r="BU61" s="3">
        <f t="shared" si="72"/>
        <v>338012.30188513134</v>
      </c>
      <c r="BV61" s="3">
        <f t="shared" si="72"/>
        <v>334970.52962241933</v>
      </c>
      <c r="BW61" s="3">
        <f t="shared" si="72"/>
        <v>331957.70343837148</v>
      </c>
      <c r="BX61" s="3">
        <f t="shared" si="72"/>
        <v>328954.99230879935</v>
      </c>
      <c r="BY61" s="3">
        <f t="shared" si="72"/>
        <v>325977.850913328</v>
      </c>
      <c r="BZ61" s="3">
        <f t="shared" si="72"/>
        <v>323019.91176063503</v>
      </c>
      <c r="CA61" s="3">
        <f t="shared" si="72"/>
        <v>320081.05309738853</v>
      </c>
      <c r="CB61" s="3">
        <f t="shared" si="72"/>
        <v>317162.42562879768</v>
      </c>
      <c r="CC61" s="3">
        <f t="shared" si="72"/>
        <v>314259.34762498911</v>
      </c>
      <c r="CD61" s="3">
        <f t="shared" si="72"/>
        <v>311376.11545776029</v>
      </c>
    </row>
    <row r="62" spans="1:82" hidden="1" outlineLevel="1">
      <c r="B62" s="91" t="s">
        <v>49</v>
      </c>
      <c r="C62" s="3"/>
      <c r="D62" s="253">
        <f>'NSP Inputs'!C6</f>
        <v>25099.673007946683</v>
      </c>
      <c r="E62" s="3">
        <f t="shared" ref="E62:AJ62" si="73">D47</f>
        <v>24647.079857301957</v>
      </c>
      <c r="F62" s="3">
        <f t="shared" si="73"/>
        <v>23120.82564542695</v>
      </c>
      <c r="G62" s="3">
        <f t="shared" si="73"/>
        <v>21699.202704611333</v>
      </c>
      <c r="H62" s="3">
        <f t="shared" si="73"/>
        <v>20779.687878499779</v>
      </c>
      <c r="I62" s="3">
        <f t="shared" si="73"/>
        <v>19704.770626518795</v>
      </c>
      <c r="J62" s="3">
        <f t="shared" si="73"/>
        <v>18537.227960797711</v>
      </c>
      <c r="K62" s="3">
        <f t="shared" si="73"/>
        <v>17447.523008405238</v>
      </c>
      <c r="L62" s="3">
        <f t="shared" si="73"/>
        <v>16431.266580774718</v>
      </c>
      <c r="M62" s="3">
        <f t="shared" si="73"/>
        <v>15488.09143528236</v>
      </c>
      <c r="N62" s="3">
        <f t="shared" si="73"/>
        <v>14610.632165517454</v>
      </c>
      <c r="O62" s="3">
        <f t="shared" si="73"/>
        <v>13797.560192101379</v>
      </c>
      <c r="P62" s="3">
        <f t="shared" si="73"/>
        <v>13042.553578552379</v>
      </c>
      <c r="Q62" s="3">
        <f t="shared" si="73"/>
        <v>12890.321998071131</v>
      </c>
      <c r="R62" s="3">
        <f t="shared" si="73"/>
        <v>12351.851575492283</v>
      </c>
      <c r="S62" s="3">
        <f t="shared" si="73"/>
        <v>11755.073505026334</v>
      </c>
      <c r="T62" s="3">
        <f t="shared" si="73"/>
        <v>11156.279324912706</v>
      </c>
      <c r="U62" s="3">
        <f t="shared" si="73"/>
        <v>10593.479115699654</v>
      </c>
      <c r="V62" s="3">
        <f t="shared" si="73"/>
        <v>10066.492907532667</v>
      </c>
      <c r="W62" s="3">
        <f t="shared" si="73"/>
        <v>9581.1416304065133</v>
      </c>
      <c r="X62" s="3">
        <f t="shared" si="73"/>
        <v>9131.2171096659913</v>
      </c>
      <c r="Y62" s="3">
        <f t="shared" si="73"/>
        <v>8713.5422115291694</v>
      </c>
      <c r="Z62" s="3">
        <f t="shared" si="73"/>
        <v>8324.9556878830335</v>
      </c>
      <c r="AA62" s="3">
        <f t="shared" si="73"/>
        <v>7961.3120968551275</v>
      </c>
      <c r="AB62" s="3">
        <f t="shared" si="73"/>
        <v>7623.4867237823619</v>
      </c>
      <c r="AC62" s="3">
        <f t="shared" si="73"/>
        <v>7311.3504775749607</v>
      </c>
      <c r="AD62" s="3">
        <f t="shared" si="73"/>
        <v>7022.7749125985956</v>
      </c>
      <c r="AE62" s="3">
        <f t="shared" si="73"/>
        <v>6751.6422254471127</v>
      </c>
      <c r="AF62" s="3">
        <f t="shared" si="73"/>
        <v>6500.8652017313871</v>
      </c>
      <c r="AG62" s="3">
        <f t="shared" si="73"/>
        <v>6267.3420631342406</v>
      </c>
      <c r="AH62" s="3">
        <f t="shared" si="73"/>
        <v>6049.9865402300784</v>
      </c>
      <c r="AI62" s="3">
        <f t="shared" si="73"/>
        <v>5848.7177949404377</v>
      </c>
      <c r="AJ62" s="3">
        <f t="shared" si="73"/>
        <v>5663.455393377244</v>
      </c>
      <c r="AK62" s="3">
        <f t="shared" ref="AK62:BP62" si="74">AJ47</f>
        <v>5492.119303821868</v>
      </c>
      <c r="AL62" s="3">
        <f t="shared" si="74"/>
        <v>5330.6398947142679</v>
      </c>
      <c r="AM62" s="3">
        <f t="shared" si="74"/>
        <v>5181.9678826522058</v>
      </c>
      <c r="AN62" s="3">
        <f t="shared" si="74"/>
        <v>5045.0392306504546</v>
      </c>
      <c r="AO62" s="3">
        <f t="shared" si="74"/>
        <v>4917.795221908711</v>
      </c>
      <c r="AP62" s="3">
        <f t="shared" si="74"/>
        <v>4798.1874332106781</v>
      </c>
      <c r="AQ62" s="3">
        <f t="shared" si="74"/>
        <v>4688.1776834561351</v>
      </c>
      <c r="AR62" s="3">
        <f t="shared" si="74"/>
        <v>4583.7179824503637</v>
      </c>
      <c r="AS62" s="3">
        <f t="shared" si="74"/>
        <v>4487.7805799496209</v>
      </c>
      <c r="AT62" s="3">
        <f t="shared" si="74"/>
        <v>4399.3228644613828</v>
      </c>
      <c r="AU62" s="3">
        <f t="shared" si="74"/>
        <v>4318.3074375505857</v>
      </c>
      <c r="AV62" s="3">
        <f t="shared" si="74"/>
        <v>4245.6970877743424</v>
      </c>
      <c r="AW62" s="3">
        <f t="shared" si="74"/>
        <v>4176.449789746981</v>
      </c>
      <c r="AX62" s="3">
        <f t="shared" si="74"/>
        <v>4110.5487282097565</v>
      </c>
      <c r="AY62" s="3">
        <f t="shared" si="74"/>
        <v>4046.9771719802175</v>
      </c>
      <c r="AZ62" s="3">
        <f t="shared" si="74"/>
        <v>3990.7234735318261</v>
      </c>
      <c r="BA62" s="3">
        <f t="shared" si="74"/>
        <v>3936.7510435756767</v>
      </c>
      <c r="BB62" s="3">
        <f t="shared" si="74"/>
        <v>3891.0484757693084</v>
      </c>
      <c r="BC62" s="3">
        <f t="shared" si="74"/>
        <v>3846.5744208019714</v>
      </c>
      <c r="BD62" s="3">
        <f t="shared" si="74"/>
        <v>3803.3227361094714</v>
      </c>
      <c r="BE62" s="3">
        <f t="shared" si="74"/>
        <v>3764.2873098404343</v>
      </c>
      <c r="BF62" s="3">
        <f t="shared" si="74"/>
        <v>3732.4470607027415</v>
      </c>
      <c r="BG62" s="3">
        <f t="shared" si="74"/>
        <v>3701.7660128107373</v>
      </c>
      <c r="BH62" s="3">
        <f t="shared" si="74"/>
        <v>3673.238370158193</v>
      </c>
      <c r="BI62" s="3">
        <f t="shared" si="74"/>
        <v>3644.8533657189118</v>
      </c>
      <c r="BJ62" s="3">
        <f t="shared" si="74"/>
        <v>3618.6102863018268</v>
      </c>
      <c r="BK62" s="3">
        <f t="shared" si="74"/>
        <v>3594.4984222818275</v>
      </c>
      <c r="BL62" s="3">
        <f t="shared" si="74"/>
        <v>3572.507117581928</v>
      </c>
      <c r="BM62" s="3">
        <f t="shared" si="74"/>
        <v>3551.625769405528</v>
      </c>
      <c r="BN62" s="3">
        <f t="shared" si="74"/>
        <v>3534.84882797001</v>
      </c>
      <c r="BO62" s="3">
        <f t="shared" si="74"/>
        <v>3519.1557712416702</v>
      </c>
      <c r="BP62" s="3">
        <f t="shared" si="74"/>
        <v>3504.5411797969714</v>
      </c>
      <c r="BQ62" s="3">
        <f t="shared" ref="BQ62:CD62" si="75">BP47</f>
        <v>3490.9996613094963</v>
      </c>
      <c r="BR62" s="3">
        <f t="shared" si="75"/>
        <v>3477.5258504144585</v>
      </c>
      <c r="BS62" s="3">
        <f t="shared" si="75"/>
        <v>3464.1194085738962</v>
      </c>
      <c r="BT62" s="3">
        <f t="shared" si="75"/>
        <v>3453.7799989425366</v>
      </c>
      <c r="BU62" s="3">
        <f t="shared" si="75"/>
        <v>3443.4922863593338</v>
      </c>
      <c r="BV62" s="3">
        <f t="shared" si="75"/>
        <v>3434.2560123390467</v>
      </c>
      <c r="BW62" s="3">
        <f t="shared" si="75"/>
        <v>3425.065919688861</v>
      </c>
      <c r="BX62" s="3">
        <f t="shared" si="75"/>
        <v>3416.9217775019265</v>
      </c>
      <c r="BY62" s="3">
        <f t="shared" si="75"/>
        <v>3409.8183560259267</v>
      </c>
      <c r="BZ62" s="3">
        <f t="shared" si="75"/>
        <v>3402.7504516573067</v>
      </c>
      <c r="CA62" s="3">
        <f t="shared" si="75"/>
        <v>3395.7178868105302</v>
      </c>
      <c r="CB62" s="3">
        <f t="shared" si="75"/>
        <v>3388.7204847879871</v>
      </c>
      <c r="CC62" s="3">
        <f t="shared" si="75"/>
        <v>3383.758069775557</v>
      </c>
      <c r="CD62" s="3">
        <f t="shared" si="75"/>
        <v>3378.8204668381895</v>
      </c>
    </row>
    <row r="63" spans="1:82" hidden="1" outlineLevel="1">
      <c r="B63" s="91" t="s">
        <v>50</v>
      </c>
      <c r="C63" s="3"/>
      <c r="D63" s="253">
        <f>'NSP Inputs'!C7</f>
        <v>7313722.5892068129</v>
      </c>
      <c r="E63" s="3">
        <f t="shared" ref="E63:AJ63" si="76">D48</f>
        <v>8219435.8636766709</v>
      </c>
      <c r="F63" s="3">
        <f t="shared" si="76"/>
        <v>8037883.4916163171</v>
      </c>
      <c r="G63" s="3">
        <f t="shared" si="76"/>
        <v>7446892.4766154997</v>
      </c>
      <c r="H63" s="3">
        <f t="shared" si="76"/>
        <v>7251516.4672792461</v>
      </c>
      <c r="I63" s="3">
        <f t="shared" si="76"/>
        <v>6785105.7981034955</v>
      </c>
      <c r="J63" s="3">
        <f t="shared" si="76"/>
        <v>6120392.890635022</v>
      </c>
      <c r="K63" s="3">
        <f t="shared" si="76"/>
        <v>5309175.5027487529</v>
      </c>
      <c r="L63" s="3">
        <f t="shared" si="76"/>
        <v>4628907.9623624133</v>
      </c>
      <c r="M63" s="3">
        <f t="shared" si="76"/>
        <v>4111478.2193695172</v>
      </c>
      <c r="N63" s="3">
        <f t="shared" si="76"/>
        <v>4038173.4139219727</v>
      </c>
      <c r="O63" s="3">
        <f t="shared" si="76"/>
        <v>3796038.4796625469</v>
      </c>
      <c r="P63" s="3">
        <f t="shared" si="76"/>
        <v>0</v>
      </c>
      <c r="Q63" s="3">
        <f t="shared" si="76"/>
        <v>0</v>
      </c>
      <c r="R63" s="3">
        <f t="shared" si="76"/>
        <v>0</v>
      </c>
      <c r="S63" s="3">
        <f t="shared" si="76"/>
        <v>0</v>
      </c>
      <c r="T63" s="3">
        <f t="shared" si="76"/>
        <v>0</v>
      </c>
      <c r="U63" s="3">
        <f t="shared" si="76"/>
        <v>0</v>
      </c>
      <c r="V63" s="3">
        <f t="shared" si="76"/>
        <v>0</v>
      </c>
      <c r="W63" s="3">
        <f t="shared" si="76"/>
        <v>0</v>
      </c>
      <c r="X63" s="3">
        <f t="shared" si="76"/>
        <v>0</v>
      </c>
      <c r="Y63" s="3">
        <f t="shared" si="76"/>
        <v>0</v>
      </c>
      <c r="Z63" s="3">
        <f t="shared" si="76"/>
        <v>0</v>
      </c>
      <c r="AA63" s="3">
        <f t="shared" si="76"/>
        <v>0</v>
      </c>
      <c r="AB63" s="3">
        <f t="shared" si="76"/>
        <v>0</v>
      </c>
      <c r="AC63" s="3">
        <f t="shared" si="76"/>
        <v>0</v>
      </c>
      <c r="AD63" s="3">
        <f t="shared" si="76"/>
        <v>0</v>
      </c>
      <c r="AE63" s="3">
        <f t="shared" si="76"/>
        <v>0</v>
      </c>
      <c r="AF63" s="3">
        <f t="shared" si="76"/>
        <v>0</v>
      </c>
      <c r="AG63" s="3">
        <f t="shared" si="76"/>
        <v>0</v>
      </c>
      <c r="AH63" s="3">
        <f t="shared" si="76"/>
        <v>0</v>
      </c>
      <c r="AI63" s="3">
        <f t="shared" si="76"/>
        <v>0</v>
      </c>
      <c r="AJ63" s="3">
        <f t="shared" si="76"/>
        <v>0</v>
      </c>
      <c r="AK63" s="3">
        <f t="shared" ref="AK63:BP63" si="77">AJ48</f>
        <v>0</v>
      </c>
      <c r="AL63" s="3">
        <f t="shared" si="77"/>
        <v>0</v>
      </c>
      <c r="AM63" s="3">
        <f t="shared" si="77"/>
        <v>0</v>
      </c>
      <c r="AN63" s="3">
        <f t="shared" si="77"/>
        <v>0</v>
      </c>
      <c r="AO63" s="3">
        <f t="shared" si="77"/>
        <v>0</v>
      </c>
      <c r="AP63" s="3">
        <f t="shared" si="77"/>
        <v>0</v>
      </c>
      <c r="AQ63" s="3">
        <f t="shared" si="77"/>
        <v>0</v>
      </c>
      <c r="AR63" s="3">
        <f t="shared" si="77"/>
        <v>0</v>
      </c>
      <c r="AS63" s="3">
        <f t="shared" si="77"/>
        <v>0</v>
      </c>
      <c r="AT63" s="3">
        <f t="shared" si="77"/>
        <v>0</v>
      </c>
      <c r="AU63" s="3">
        <f t="shared" si="77"/>
        <v>0</v>
      </c>
      <c r="AV63" s="3">
        <f t="shared" si="77"/>
        <v>0</v>
      </c>
      <c r="AW63" s="3">
        <f t="shared" si="77"/>
        <v>0</v>
      </c>
      <c r="AX63" s="3">
        <f t="shared" si="77"/>
        <v>0</v>
      </c>
      <c r="AY63" s="3">
        <f t="shared" si="77"/>
        <v>0</v>
      </c>
      <c r="AZ63" s="3">
        <f t="shared" si="77"/>
        <v>0</v>
      </c>
      <c r="BA63" s="3">
        <f t="shared" si="77"/>
        <v>0</v>
      </c>
      <c r="BB63" s="3">
        <f t="shared" si="77"/>
        <v>0</v>
      </c>
      <c r="BC63" s="3">
        <f t="shared" si="77"/>
        <v>0</v>
      </c>
      <c r="BD63" s="3">
        <f t="shared" si="77"/>
        <v>0</v>
      </c>
      <c r="BE63" s="3">
        <f t="shared" si="77"/>
        <v>0</v>
      </c>
      <c r="BF63" s="3">
        <f t="shared" si="77"/>
        <v>0</v>
      </c>
      <c r="BG63" s="3">
        <f t="shared" si="77"/>
        <v>0</v>
      </c>
      <c r="BH63" s="3">
        <f t="shared" si="77"/>
        <v>0</v>
      </c>
      <c r="BI63" s="3">
        <f t="shared" si="77"/>
        <v>0</v>
      </c>
      <c r="BJ63" s="3">
        <f t="shared" si="77"/>
        <v>0</v>
      </c>
      <c r="BK63" s="3">
        <f t="shared" si="77"/>
        <v>0</v>
      </c>
      <c r="BL63" s="3">
        <f t="shared" si="77"/>
        <v>0</v>
      </c>
      <c r="BM63" s="3">
        <f t="shared" si="77"/>
        <v>0</v>
      </c>
      <c r="BN63" s="3">
        <f t="shared" si="77"/>
        <v>0</v>
      </c>
      <c r="BO63" s="3">
        <f t="shared" si="77"/>
        <v>0</v>
      </c>
      <c r="BP63" s="3">
        <f t="shared" si="77"/>
        <v>0</v>
      </c>
      <c r="BQ63" s="3">
        <f t="shared" ref="BQ63:CD63" si="78">BP48</f>
        <v>0</v>
      </c>
      <c r="BR63" s="3">
        <f t="shared" si="78"/>
        <v>0</v>
      </c>
      <c r="BS63" s="3">
        <f t="shared" si="78"/>
        <v>0</v>
      </c>
      <c r="BT63" s="3">
        <f t="shared" si="78"/>
        <v>0</v>
      </c>
      <c r="BU63" s="3">
        <f t="shared" si="78"/>
        <v>0</v>
      </c>
      <c r="BV63" s="3">
        <f t="shared" si="78"/>
        <v>0</v>
      </c>
      <c r="BW63" s="3">
        <f t="shared" si="78"/>
        <v>0</v>
      </c>
      <c r="BX63" s="3">
        <f t="shared" si="78"/>
        <v>0</v>
      </c>
      <c r="BY63" s="3">
        <f t="shared" si="78"/>
        <v>0</v>
      </c>
      <c r="BZ63" s="3">
        <f t="shared" si="78"/>
        <v>0</v>
      </c>
      <c r="CA63" s="3">
        <f t="shared" si="78"/>
        <v>0</v>
      </c>
      <c r="CB63" s="3">
        <f t="shared" si="78"/>
        <v>0</v>
      </c>
      <c r="CC63" s="3">
        <f t="shared" si="78"/>
        <v>0</v>
      </c>
      <c r="CD63" s="3">
        <f t="shared" si="78"/>
        <v>0</v>
      </c>
    </row>
    <row r="64" spans="1:82" hidden="1" outlineLevel="1">
      <c r="B64" s="91" t="s">
        <v>51</v>
      </c>
      <c r="E64" s="3">
        <f t="shared" ref="E64:AJ64" si="79">D50</f>
        <v>5037.6269000000011</v>
      </c>
      <c r="F64" s="3">
        <f t="shared" si="79"/>
        <v>5037.6269000000011</v>
      </c>
      <c r="G64" s="3">
        <f t="shared" si="79"/>
        <v>5037.6269000000011</v>
      </c>
      <c r="H64" s="3">
        <f t="shared" si="79"/>
        <v>5037.6269000000011</v>
      </c>
      <c r="I64" s="3">
        <f t="shared" si="79"/>
        <v>5037.6269000000011</v>
      </c>
      <c r="J64" s="3">
        <f t="shared" si="79"/>
        <v>5037.6269000000011</v>
      </c>
      <c r="K64" s="3">
        <f t="shared" si="79"/>
        <v>5037.6269000000011</v>
      </c>
      <c r="L64" s="3">
        <f t="shared" si="79"/>
        <v>5037.6269000000011</v>
      </c>
      <c r="M64" s="3">
        <f t="shared" si="79"/>
        <v>5037.6269000000011</v>
      </c>
      <c r="N64" s="3">
        <f t="shared" si="79"/>
        <v>5037.6269000000011</v>
      </c>
      <c r="O64" s="3">
        <f t="shared" si="79"/>
        <v>5037.6269000000011</v>
      </c>
      <c r="P64" s="3">
        <f t="shared" si="79"/>
        <v>5037.6269000000011</v>
      </c>
      <c r="Q64" s="3">
        <f t="shared" si="79"/>
        <v>5037.6269000000011</v>
      </c>
      <c r="R64" s="3">
        <f t="shared" si="79"/>
        <v>5037.6269000000011</v>
      </c>
      <c r="S64" s="3">
        <f t="shared" si="79"/>
        <v>5037.6269000000011</v>
      </c>
      <c r="T64" s="3">
        <f t="shared" si="79"/>
        <v>5037.6269000000011</v>
      </c>
      <c r="U64" s="3">
        <f t="shared" si="79"/>
        <v>5037.6269000000011</v>
      </c>
      <c r="V64" s="3">
        <f t="shared" si="79"/>
        <v>5037.6269000000011</v>
      </c>
      <c r="W64" s="3">
        <f t="shared" si="79"/>
        <v>5037.6269000000011</v>
      </c>
      <c r="X64" s="3">
        <f t="shared" si="79"/>
        <v>5037.6269000000011</v>
      </c>
      <c r="Y64" s="3">
        <f t="shared" si="79"/>
        <v>5037.6269000000011</v>
      </c>
      <c r="Z64" s="3">
        <f t="shared" si="79"/>
        <v>5037.6269000000011</v>
      </c>
      <c r="AA64" s="3">
        <f t="shared" si="79"/>
        <v>5037.6269000000011</v>
      </c>
      <c r="AB64" s="3">
        <f t="shared" si="79"/>
        <v>5037.6269000000011</v>
      </c>
      <c r="AC64" s="3">
        <f t="shared" si="79"/>
        <v>5037.6269000000011</v>
      </c>
      <c r="AD64" s="3">
        <f t="shared" si="79"/>
        <v>5037.6269000000011</v>
      </c>
      <c r="AE64" s="3">
        <f t="shared" si="79"/>
        <v>5037.6269000000011</v>
      </c>
      <c r="AF64" s="3">
        <f t="shared" si="79"/>
        <v>5037.6269000000011</v>
      </c>
      <c r="AG64" s="3">
        <f t="shared" si="79"/>
        <v>5037.6269000000011</v>
      </c>
      <c r="AH64" s="3">
        <f t="shared" si="79"/>
        <v>5037.6269000000011</v>
      </c>
      <c r="AI64" s="3">
        <f t="shared" si="79"/>
        <v>5037.6269000000011</v>
      </c>
      <c r="AJ64" s="3">
        <f t="shared" si="79"/>
        <v>5037.6269000000011</v>
      </c>
      <c r="AK64" s="3">
        <f t="shared" ref="AK64:BP64" si="80">AJ50</f>
        <v>5037.6269000000011</v>
      </c>
      <c r="AL64" s="3">
        <f t="shared" si="80"/>
        <v>5037.6269000000011</v>
      </c>
      <c r="AM64" s="3">
        <f t="shared" si="80"/>
        <v>5037.6269000000011</v>
      </c>
      <c r="AN64" s="3">
        <f t="shared" si="80"/>
        <v>5037.6269000000011</v>
      </c>
      <c r="AO64" s="3">
        <f t="shared" si="80"/>
        <v>5037.6269000000011</v>
      </c>
      <c r="AP64" s="3">
        <f t="shared" si="80"/>
        <v>5037.6269000000011</v>
      </c>
      <c r="AQ64" s="3">
        <f t="shared" si="80"/>
        <v>5037.6269000000011</v>
      </c>
      <c r="AR64" s="3">
        <f t="shared" si="80"/>
        <v>5037.6269000000011</v>
      </c>
      <c r="AS64" s="3">
        <f t="shared" si="80"/>
        <v>5037.6269000000011</v>
      </c>
      <c r="AT64" s="3">
        <f t="shared" si="80"/>
        <v>5037.6269000000011</v>
      </c>
      <c r="AU64" s="3">
        <f t="shared" si="80"/>
        <v>5037.6269000000011</v>
      </c>
      <c r="AV64" s="3">
        <f t="shared" si="80"/>
        <v>5037.6269000000011</v>
      </c>
      <c r="AW64" s="3">
        <f t="shared" si="80"/>
        <v>5037.6269000000011</v>
      </c>
      <c r="AX64" s="3">
        <f t="shared" si="80"/>
        <v>5037.6269000000011</v>
      </c>
      <c r="AY64" s="3">
        <f t="shared" si="80"/>
        <v>5037.6269000000011</v>
      </c>
      <c r="AZ64" s="3">
        <f t="shared" si="80"/>
        <v>5037.6269000000011</v>
      </c>
      <c r="BA64" s="3">
        <f t="shared" si="80"/>
        <v>5037.6269000000011</v>
      </c>
      <c r="BB64" s="3">
        <f t="shared" si="80"/>
        <v>5037.6269000000011</v>
      </c>
      <c r="BC64" s="3">
        <f t="shared" si="80"/>
        <v>5037.6269000000011</v>
      </c>
      <c r="BD64" s="3">
        <f t="shared" si="80"/>
        <v>5037.6269000000011</v>
      </c>
      <c r="BE64" s="3">
        <f t="shared" si="80"/>
        <v>5037.6269000000011</v>
      </c>
      <c r="BF64" s="3">
        <f t="shared" si="80"/>
        <v>5037.6269000000011</v>
      </c>
      <c r="BG64" s="3">
        <f t="shared" si="80"/>
        <v>5037.6269000000011</v>
      </c>
      <c r="BH64" s="3">
        <f t="shared" si="80"/>
        <v>5037.6269000000011</v>
      </c>
      <c r="BI64" s="3">
        <f t="shared" si="80"/>
        <v>5037.6269000000011</v>
      </c>
      <c r="BJ64" s="3">
        <f t="shared" si="80"/>
        <v>5037.6269000000011</v>
      </c>
      <c r="BK64" s="3">
        <f t="shared" si="80"/>
        <v>5037.6269000000011</v>
      </c>
      <c r="BL64" s="3">
        <f t="shared" si="80"/>
        <v>5037.6269000000011</v>
      </c>
      <c r="BM64" s="3">
        <f t="shared" si="80"/>
        <v>5037.6269000000011</v>
      </c>
      <c r="BN64" s="3">
        <f t="shared" si="80"/>
        <v>5037.6269000000011</v>
      </c>
      <c r="BO64" s="3">
        <f t="shared" si="80"/>
        <v>5037.6269000000011</v>
      </c>
      <c r="BP64" s="3">
        <f t="shared" si="80"/>
        <v>5037.6269000000011</v>
      </c>
      <c r="BQ64" s="3">
        <f t="shared" ref="BQ64:CD64" si="81">BP50</f>
        <v>5037.6269000000011</v>
      </c>
      <c r="BR64" s="3">
        <f t="shared" si="81"/>
        <v>5037.6269000000011</v>
      </c>
      <c r="BS64" s="3">
        <f t="shared" si="81"/>
        <v>5037.6269000000011</v>
      </c>
      <c r="BT64" s="3">
        <f t="shared" si="81"/>
        <v>5037.6269000000011</v>
      </c>
      <c r="BU64" s="3">
        <f t="shared" si="81"/>
        <v>5037.6269000000011</v>
      </c>
      <c r="BV64" s="3">
        <f t="shared" si="81"/>
        <v>5037.6269000000011</v>
      </c>
      <c r="BW64" s="3">
        <f t="shared" si="81"/>
        <v>5037.6269000000011</v>
      </c>
      <c r="BX64" s="3">
        <f t="shared" si="81"/>
        <v>5037.6269000000011</v>
      </c>
      <c r="BY64" s="3">
        <f t="shared" si="81"/>
        <v>5037.6269000000011</v>
      </c>
      <c r="BZ64" s="3">
        <f t="shared" si="81"/>
        <v>5037.6269000000011</v>
      </c>
      <c r="CA64" s="3">
        <f t="shared" si="81"/>
        <v>5037.6269000000011</v>
      </c>
      <c r="CB64" s="3">
        <f t="shared" si="81"/>
        <v>5037.6269000000011</v>
      </c>
      <c r="CC64" s="3">
        <f t="shared" si="81"/>
        <v>5037.6269000000011</v>
      </c>
      <c r="CD64" s="3">
        <f t="shared" si="81"/>
        <v>5037.6269000000011</v>
      </c>
    </row>
    <row r="65" spans="2:82" hidden="1" outlineLevel="1">
      <c r="B65" s="249" t="s">
        <v>18</v>
      </c>
      <c r="C65" s="184"/>
      <c r="D65" s="253"/>
      <c r="E65" s="49"/>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row>
    <row r="66" spans="2:82" ht="18" hidden="1" customHeight="1" outlineLevel="1">
      <c r="B66" s="91" t="s">
        <v>16</v>
      </c>
      <c r="C66" s="253"/>
      <c r="D66" s="253">
        <f>'NSP Inputs'!C10</f>
        <v>17039</v>
      </c>
      <c r="E66" s="253">
        <f>'NSP Inputs'!D10</f>
        <v>17451.457761852977</v>
      </c>
      <c r="F66" s="157">
        <f t="shared" ref="F66:AK66" si="82">E10</f>
        <v>6587</v>
      </c>
      <c r="G66" s="157">
        <f t="shared" si="82"/>
        <v>6554</v>
      </c>
      <c r="H66" s="157">
        <f t="shared" si="82"/>
        <v>6756</v>
      </c>
      <c r="I66" s="157">
        <f t="shared" si="82"/>
        <v>6790</v>
      </c>
      <c r="J66" s="157">
        <f t="shared" si="82"/>
        <v>6798</v>
      </c>
      <c r="K66" s="157">
        <f t="shared" si="82"/>
        <v>6850</v>
      </c>
      <c r="L66" s="157">
        <f t="shared" si="82"/>
        <v>6722</v>
      </c>
      <c r="M66" s="157">
        <f t="shared" si="82"/>
        <v>6834</v>
      </c>
      <c r="N66" s="157">
        <f t="shared" si="82"/>
        <v>0</v>
      </c>
      <c r="O66" s="157">
        <f t="shared" si="82"/>
        <v>0</v>
      </c>
      <c r="P66" s="157">
        <f t="shared" si="82"/>
        <v>0</v>
      </c>
      <c r="Q66" s="157">
        <f t="shared" si="82"/>
        <v>0</v>
      </c>
      <c r="R66" s="157">
        <f t="shared" si="82"/>
        <v>0</v>
      </c>
      <c r="S66" s="157">
        <f t="shared" si="82"/>
        <v>0</v>
      </c>
      <c r="T66" s="157">
        <f t="shared" si="82"/>
        <v>0</v>
      </c>
      <c r="U66" s="157">
        <f t="shared" si="82"/>
        <v>0</v>
      </c>
      <c r="V66" s="157">
        <f t="shared" si="82"/>
        <v>0</v>
      </c>
      <c r="W66" s="157">
        <f t="shared" si="82"/>
        <v>0</v>
      </c>
      <c r="X66" s="157">
        <f t="shared" si="82"/>
        <v>0</v>
      </c>
      <c r="Y66" s="157">
        <f t="shared" si="82"/>
        <v>0</v>
      </c>
      <c r="Z66" s="157">
        <f t="shared" si="82"/>
        <v>0</v>
      </c>
      <c r="AA66" s="157">
        <f t="shared" si="82"/>
        <v>0</v>
      </c>
      <c r="AB66" s="157">
        <f t="shared" si="82"/>
        <v>0</v>
      </c>
      <c r="AC66" s="157">
        <f t="shared" si="82"/>
        <v>0</v>
      </c>
      <c r="AD66" s="157">
        <f t="shared" si="82"/>
        <v>0</v>
      </c>
      <c r="AE66" s="157">
        <f t="shared" si="82"/>
        <v>0</v>
      </c>
      <c r="AF66" s="157">
        <f t="shared" si="82"/>
        <v>0</v>
      </c>
      <c r="AG66" s="157">
        <f t="shared" si="82"/>
        <v>0</v>
      </c>
      <c r="AH66" s="157">
        <f t="shared" si="82"/>
        <v>0</v>
      </c>
      <c r="AI66" s="157">
        <f t="shared" si="82"/>
        <v>0</v>
      </c>
      <c r="AJ66" s="157">
        <f t="shared" si="82"/>
        <v>0</v>
      </c>
      <c r="AK66" s="157">
        <f t="shared" si="82"/>
        <v>0</v>
      </c>
      <c r="AL66" s="157">
        <f t="shared" ref="AL66:BQ66" si="83">AK10</f>
        <v>0</v>
      </c>
      <c r="AM66" s="157">
        <f t="shared" si="83"/>
        <v>0</v>
      </c>
      <c r="AN66" s="157">
        <f t="shared" si="83"/>
        <v>0</v>
      </c>
      <c r="AO66" s="157">
        <f t="shared" si="83"/>
        <v>0</v>
      </c>
      <c r="AP66" s="157">
        <f t="shared" si="83"/>
        <v>0</v>
      </c>
      <c r="AQ66" s="157">
        <f t="shared" si="83"/>
        <v>0</v>
      </c>
      <c r="AR66" s="157">
        <f t="shared" si="83"/>
        <v>0</v>
      </c>
      <c r="AS66" s="157">
        <f t="shared" si="83"/>
        <v>0</v>
      </c>
      <c r="AT66" s="157">
        <f t="shared" si="83"/>
        <v>0</v>
      </c>
      <c r="AU66" s="157">
        <f t="shared" si="83"/>
        <v>0</v>
      </c>
      <c r="AV66" s="157">
        <f t="shared" si="83"/>
        <v>0</v>
      </c>
      <c r="AW66" s="157">
        <f t="shared" si="83"/>
        <v>0</v>
      </c>
      <c r="AX66" s="157">
        <f t="shared" si="83"/>
        <v>0</v>
      </c>
      <c r="AY66" s="157">
        <f t="shared" si="83"/>
        <v>0</v>
      </c>
      <c r="AZ66" s="157">
        <f t="shared" si="83"/>
        <v>0</v>
      </c>
      <c r="BA66" s="157">
        <f t="shared" si="83"/>
        <v>0</v>
      </c>
      <c r="BB66" s="157">
        <f t="shared" si="83"/>
        <v>0</v>
      </c>
      <c r="BC66" s="157">
        <f t="shared" si="83"/>
        <v>0</v>
      </c>
      <c r="BD66" s="157">
        <f t="shared" si="83"/>
        <v>0</v>
      </c>
      <c r="BE66" s="157">
        <f t="shared" si="83"/>
        <v>0</v>
      </c>
      <c r="BF66" s="157">
        <f t="shared" si="83"/>
        <v>0</v>
      </c>
      <c r="BG66" s="157">
        <f t="shared" si="83"/>
        <v>0</v>
      </c>
      <c r="BH66" s="157">
        <f t="shared" si="83"/>
        <v>0</v>
      </c>
      <c r="BI66" s="157">
        <f t="shared" si="83"/>
        <v>0</v>
      </c>
      <c r="BJ66" s="157">
        <f t="shared" si="83"/>
        <v>0</v>
      </c>
      <c r="BK66" s="157">
        <f t="shared" si="83"/>
        <v>0</v>
      </c>
      <c r="BL66" s="157">
        <f t="shared" si="83"/>
        <v>0</v>
      </c>
      <c r="BM66" s="157">
        <f t="shared" si="83"/>
        <v>0</v>
      </c>
      <c r="BN66" s="157">
        <f t="shared" si="83"/>
        <v>0</v>
      </c>
      <c r="BO66" s="157">
        <f t="shared" si="83"/>
        <v>0</v>
      </c>
      <c r="BP66" s="157">
        <f t="shared" si="83"/>
        <v>0</v>
      </c>
      <c r="BQ66" s="157">
        <f t="shared" si="83"/>
        <v>0</v>
      </c>
      <c r="BR66" s="157">
        <f t="shared" ref="BR66:CD66" si="84">BQ10</f>
        <v>0</v>
      </c>
      <c r="BS66" s="157">
        <f t="shared" si="84"/>
        <v>0</v>
      </c>
      <c r="BT66" s="157">
        <f t="shared" si="84"/>
        <v>0</v>
      </c>
      <c r="BU66" s="157">
        <f t="shared" si="84"/>
        <v>0</v>
      </c>
      <c r="BV66" s="157">
        <f t="shared" si="84"/>
        <v>0</v>
      </c>
      <c r="BW66" s="157">
        <f t="shared" si="84"/>
        <v>0</v>
      </c>
      <c r="BX66" s="157">
        <f t="shared" si="84"/>
        <v>0</v>
      </c>
      <c r="BY66" s="157">
        <f t="shared" si="84"/>
        <v>0</v>
      </c>
      <c r="BZ66" s="157">
        <f t="shared" si="84"/>
        <v>0</v>
      </c>
      <c r="CA66" s="157">
        <f t="shared" si="84"/>
        <v>0</v>
      </c>
      <c r="CB66" s="157">
        <f t="shared" si="84"/>
        <v>0</v>
      </c>
      <c r="CC66" s="157">
        <f t="shared" si="84"/>
        <v>0</v>
      </c>
      <c r="CD66" s="157">
        <f t="shared" si="84"/>
        <v>0</v>
      </c>
    </row>
    <row r="67" spans="2:82" hidden="1" outlineLevel="1">
      <c r="B67" s="91" t="s">
        <v>17</v>
      </c>
      <c r="C67" s="253"/>
      <c r="D67" s="253">
        <f>'NSP Inputs'!C11</f>
        <v>417</v>
      </c>
      <c r="E67" s="253">
        <f>'NSP Inputs'!D11</f>
        <v>134.40684935527682</v>
      </c>
      <c r="F67" s="157">
        <f t="shared" ref="F67:AK67" si="85">E11</f>
        <v>0</v>
      </c>
      <c r="G67" s="157">
        <f t="shared" si="85"/>
        <v>0</v>
      </c>
      <c r="H67" s="157">
        <f t="shared" si="85"/>
        <v>26</v>
      </c>
      <c r="I67" s="157">
        <f t="shared" si="85"/>
        <v>5</v>
      </c>
      <c r="J67" s="157">
        <f t="shared" si="85"/>
        <v>0</v>
      </c>
      <c r="K67" s="157">
        <f t="shared" si="85"/>
        <v>0</v>
      </c>
      <c r="L67" s="157">
        <f t="shared" si="85"/>
        <v>0</v>
      </c>
      <c r="M67" s="157">
        <f t="shared" si="85"/>
        <v>0</v>
      </c>
      <c r="N67" s="157">
        <f t="shared" si="85"/>
        <v>0</v>
      </c>
      <c r="O67" s="157">
        <f t="shared" si="85"/>
        <v>0</v>
      </c>
      <c r="P67" s="157">
        <f t="shared" si="85"/>
        <v>0</v>
      </c>
      <c r="Q67" s="157">
        <f t="shared" si="85"/>
        <v>0</v>
      </c>
      <c r="R67" s="157">
        <f t="shared" si="85"/>
        <v>0</v>
      </c>
      <c r="S67" s="157">
        <f t="shared" si="85"/>
        <v>0</v>
      </c>
      <c r="T67" s="157">
        <f t="shared" si="85"/>
        <v>0</v>
      </c>
      <c r="U67" s="157">
        <f t="shared" si="85"/>
        <v>0</v>
      </c>
      <c r="V67" s="157">
        <f t="shared" si="85"/>
        <v>0</v>
      </c>
      <c r="W67" s="157">
        <f t="shared" si="85"/>
        <v>0</v>
      </c>
      <c r="X67" s="157">
        <f t="shared" si="85"/>
        <v>0</v>
      </c>
      <c r="Y67" s="157">
        <f t="shared" si="85"/>
        <v>0</v>
      </c>
      <c r="Z67" s="157">
        <f t="shared" si="85"/>
        <v>0</v>
      </c>
      <c r="AA67" s="157">
        <f t="shared" si="85"/>
        <v>0</v>
      </c>
      <c r="AB67" s="157">
        <f t="shared" si="85"/>
        <v>0</v>
      </c>
      <c r="AC67" s="157">
        <f t="shared" si="85"/>
        <v>0</v>
      </c>
      <c r="AD67" s="157">
        <f t="shared" si="85"/>
        <v>0</v>
      </c>
      <c r="AE67" s="157">
        <f t="shared" si="85"/>
        <v>0</v>
      </c>
      <c r="AF67" s="157">
        <f t="shared" si="85"/>
        <v>0</v>
      </c>
      <c r="AG67" s="157">
        <f t="shared" si="85"/>
        <v>0</v>
      </c>
      <c r="AH67" s="157">
        <f t="shared" si="85"/>
        <v>0</v>
      </c>
      <c r="AI67" s="157">
        <f t="shared" si="85"/>
        <v>0</v>
      </c>
      <c r="AJ67" s="157">
        <f t="shared" si="85"/>
        <v>0</v>
      </c>
      <c r="AK67" s="157">
        <f t="shared" si="85"/>
        <v>0</v>
      </c>
      <c r="AL67" s="157">
        <f t="shared" ref="AL67:BQ67" si="86">AK11</f>
        <v>0</v>
      </c>
      <c r="AM67" s="157">
        <f t="shared" si="86"/>
        <v>0</v>
      </c>
      <c r="AN67" s="157">
        <f t="shared" si="86"/>
        <v>0</v>
      </c>
      <c r="AO67" s="157">
        <f t="shared" si="86"/>
        <v>0</v>
      </c>
      <c r="AP67" s="157">
        <f t="shared" si="86"/>
        <v>0</v>
      </c>
      <c r="AQ67" s="157">
        <f t="shared" si="86"/>
        <v>0</v>
      </c>
      <c r="AR67" s="157">
        <f t="shared" si="86"/>
        <v>0</v>
      </c>
      <c r="AS67" s="157">
        <f t="shared" si="86"/>
        <v>0</v>
      </c>
      <c r="AT67" s="157">
        <f t="shared" si="86"/>
        <v>0</v>
      </c>
      <c r="AU67" s="157">
        <f t="shared" si="86"/>
        <v>0</v>
      </c>
      <c r="AV67" s="157">
        <f t="shared" si="86"/>
        <v>0</v>
      </c>
      <c r="AW67" s="157">
        <f t="shared" si="86"/>
        <v>0</v>
      </c>
      <c r="AX67" s="157">
        <f t="shared" si="86"/>
        <v>0</v>
      </c>
      <c r="AY67" s="157">
        <f t="shared" si="86"/>
        <v>0</v>
      </c>
      <c r="AZ67" s="157">
        <f t="shared" si="86"/>
        <v>0</v>
      </c>
      <c r="BA67" s="157">
        <f t="shared" si="86"/>
        <v>0</v>
      </c>
      <c r="BB67" s="157">
        <f t="shared" si="86"/>
        <v>0</v>
      </c>
      <c r="BC67" s="157">
        <f t="shared" si="86"/>
        <v>0</v>
      </c>
      <c r="BD67" s="157">
        <f t="shared" si="86"/>
        <v>0</v>
      </c>
      <c r="BE67" s="157">
        <f t="shared" si="86"/>
        <v>0</v>
      </c>
      <c r="BF67" s="157">
        <f t="shared" si="86"/>
        <v>0</v>
      </c>
      <c r="BG67" s="157">
        <f t="shared" si="86"/>
        <v>0</v>
      </c>
      <c r="BH67" s="157">
        <f t="shared" si="86"/>
        <v>0</v>
      </c>
      <c r="BI67" s="157">
        <f t="shared" si="86"/>
        <v>0</v>
      </c>
      <c r="BJ67" s="157">
        <f t="shared" si="86"/>
        <v>0</v>
      </c>
      <c r="BK67" s="157">
        <f t="shared" si="86"/>
        <v>0</v>
      </c>
      <c r="BL67" s="157">
        <f t="shared" si="86"/>
        <v>0</v>
      </c>
      <c r="BM67" s="157">
        <f t="shared" si="86"/>
        <v>0</v>
      </c>
      <c r="BN67" s="157">
        <f t="shared" si="86"/>
        <v>0</v>
      </c>
      <c r="BO67" s="157">
        <f t="shared" si="86"/>
        <v>0</v>
      </c>
      <c r="BP67" s="157">
        <f t="shared" si="86"/>
        <v>0</v>
      </c>
      <c r="BQ67" s="157">
        <f t="shared" si="86"/>
        <v>0</v>
      </c>
      <c r="BR67" s="157">
        <f t="shared" ref="BR67:CD67" si="87">BQ11</f>
        <v>0</v>
      </c>
      <c r="BS67" s="157">
        <f t="shared" si="87"/>
        <v>0</v>
      </c>
      <c r="BT67" s="157">
        <f t="shared" si="87"/>
        <v>0</v>
      </c>
      <c r="BU67" s="157">
        <f t="shared" si="87"/>
        <v>0</v>
      </c>
      <c r="BV67" s="157">
        <f t="shared" si="87"/>
        <v>0</v>
      </c>
      <c r="BW67" s="157">
        <f t="shared" si="87"/>
        <v>0</v>
      </c>
      <c r="BX67" s="157">
        <f t="shared" si="87"/>
        <v>0</v>
      </c>
      <c r="BY67" s="157">
        <f t="shared" si="87"/>
        <v>0</v>
      </c>
      <c r="BZ67" s="157">
        <f t="shared" si="87"/>
        <v>0</v>
      </c>
      <c r="CA67" s="157">
        <f t="shared" si="87"/>
        <v>0</v>
      </c>
      <c r="CB67" s="157">
        <f t="shared" si="87"/>
        <v>0</v>
      </c>
      <c r="CC67" s="157">
        <f t="shared" si="87"/>
        <v>0</v>
      </c>
      <c r="CD67" s="157">
        <f t="shared" si="87"/>
        <v>0</v>
      </c>
    </row>
    <row r="68" spans="2:82" hidden="1" outlineLevel="1">
      <c r="B68" s="2" t="s">
        <v>62</v>
      </c>
      <c r="C68" s="254">
        <v>1</v>
      </c>
    </row>
    <row r="69" spans="2:82" hidden="1" outlineLevel="1">
      <c r="B69" s="91" t="s">
        <v>47</v>
      </c>
      <c r="D69" s="253"/>
      <c r="E69" s="3">
        <f t="shared" ref="E69:G72" si="88">MAX(E60+(E60-D60),0)</f>
        <v>735097.58612834907</v>
      </c>
      <c r="F69" s="3">
        <f t="shared" si="88"/>
        <v>730052.45723008632</v>
      </c>
      <c r="G69" s="3">
        <f t="shared" si="88"/>
        <v>733022.87847725605</v>
      </c>
      <c r="H69" s="3">
        <f t="shared" ref="H69:BS69" si="89">MAX(H60+(H60-G60),0)</f>
        <v>736456.44761818997</v>
      </c>
      <c r="I69" s="3">
        <f t="shared" si="89"/>
        <v>739721.84891342046</v>
      </c>
      <c r="J69" s="3">
        <f t="shared" si="89"/>
        <v>742946.92320217274</v>
      </c>
      <c r="K69" s="3">
        <f t="shared" si="89"/>
        <v>746258.87211948296</v>
      </c>
      <c r="L69" s="3">
        <f t="shared" si="89"/>
        <v>749202.26129220519</v>
      </c>
      <c r="M69" s="3">
        <f t="shared" si="89"/>
        <v>752527.93351906515</v>
      </c>
      <c r="N69" s="3">
        <f t="shared" si="89"/>
        <v>742062.97738478985</v>
      </c>
      <c r="O69" s="3">
        <f t="shared" si="89"/>
        <v>738477.34603118734</v>
      </c>
      <c r="P69" s="3">
        <f t="shared" si="89"/>
        <v>734904.6428343507</v>
      </c>
      <c r="Q69" s="3">
        <f t="shared" si="89"/>
        <v>731299.80315349961</v>
      </c>
      <c r="R69" s="3">
        <f t="shared" si="89"/>
        <v>727472.98767105269</v>
      </c>
      <c r="S69" s="3">
        <f t="shared" si="89"/>
        <v>723336.30626601784</v>
      </c>
      <c r="T69" s="3">
        <f t="shared" si="89"/>
        <v>718425.30826800806</v>
      </c>
      <c r="U69" s="3">
        <f t="shared" si="89"/>
        <v>711283.86525998893</v>
      </c>
      <c r="V69" s="3">
        <f t="shared" si="89"/>
        <v>701098.12946700875</v>
      </c>
      <c r="W69" s="3">
        <f t="shared" si="89"/>
        <v>689561.3223529947</v>
      </c>
      <c r="X69" s="3">
        <f t="shared" si="89"/>
        <v>677365.19927454961</v>
      </c>
      <c r="Y69" s="3">
        <f t="shared" si="89"/>
        <v>660635.05681149801</v>
      </c>
      <c r="Z69" s="3">
        <f t="shared" si="89"/>
        <v>642719.56506076048</v>
      </c>
      <c r="AA69" s="3">
        <f t="shared" si="89"/>
        <v>624289.65076877724</v>
      </c>
      <c r="AB69" s="3">
        <f t="shared" si="89"/>
        <v>603509.88604825374</v>
      </c>
      <c r="AC69" s="3">
        <f t="shared" si="89"/>
        <v>580515.02015133295</v>
      </c>
      <c r="AD69" s="3">
        <f t="shared" si="89"/>
        <v>554449.12858389714</v>
      </c>
      <c r="AE69" s="3">
        <f t="shared" si="89"/>
        <v>525790.56647429708</v>
      </c>
      <c r="AF69" s="3">
        <f t="shared" si="89"/>
        <v>495036.29717524652</v>
      </c>
      <c r="AG69" s="3">
        <f t="shared" si="89"/>
        <v>462913.79922269064</v>
      </c>
      <c r="AH69" s="3">
        <f t="shared" si="89"/>
        <v>432591.91375989758</v>
      </c>
      <c r="AI69" s="3">
        <f t="shared" si="89"/>
        <v>403473.63772441866</v>
      </c>
      <c r="AJ69" s="3">
        <f t="shared" si="89"/>
        <v>376356.95306911692</v>
      </c>
      <c r="AK69" s="3">
        <f t="shared" si="89"/>
        <v>351194.85183709202</v>
      </c>
      <c r="AL69" s="3">
        <f t="shared" si="89"/>
        <v>327833.56111122679</v>
      </c>
      <c r="AM69" s="3">
        <f t="shared" si="89"/>
        <v>306158.07683899108</v>
      </c>
      <c r="AN69" s="3">
        <f t="shared" si="89"/>
        <v>286030.9699881167</v>
      </c>
      <c r="AO69" s="3">
        <f t="shared" si="89"/>
        <v>267359.4986714964</v>
      </c>
      <c r="AP69" s="3">
        <f t="shared" si="89"/>
        <v>250026.38471145928</v>
      </c>
      <c r="AQ69" s="3">
        <f t="shared" si="89"/>
        <v>233943.93632122257</v>
      </c>
      <c r="AR69" s="3">
        <f t="shared" si="89"/>
        <v>219010.9001729367</v>
      </c>
      <c r="AS69" s="3">
        <f t="shared" si="89"/>
        <v>205142.52920539258</v>
      </c>
      <c r="AT69" s="3">
        <f t="shared" si="89"/>
        <v>192272.50009268595</v>
      </c>
      <c r="AU69" s="3">
        <f t="shared" si="89"/>
        <v>180326.82112554307</v>
      </c>
      <c r="AV69" s="3">
        <f t="shared" si="89"/>
        <v>169233.87055323573</v>
      </c>
      <c r="AW69" s="3">
        <f t="shared" si="89"/>
        <v>158934.38473379007</v>
      </c>
      <c r="AX69" s="3">
        <f t="shared" si="89"/>
        <v>149376.39634344142</v>
      </c>
      <c r="AY69" s="3">
        <f t="shared" si="89"/>
        <v>140503.19789504478</v>
      </c>
      <c r="AZ69" s="3">
        <f t="shared" si="89"/>
        <v>132261.36543888983</v>
      </c>
      <c r="BA69" s="3">
        <f t="shared" si="89"/>
        <v>124609.74214501589</v>
      </c>
      <c r="BB69" s="3">
        <f t="shared" si="89"/>
        <v>117474.37696761129</v>
      </c>
      <c r="BC69" s="3">
        <f t="shared" si="89"/>
        <v>110850.68861609355</v>
      </c>
      <c r="BD69" s="3">
        <f t="shared" si="89"/>
        <v>104712.1187063336</v>
      </c>
      <c r="BE69" s="3">
        <f t="shared" si="89"/>
        <v>110313.2416461223</v>
      </c>
      <c r="BF69" s="3">
        <f t="shared" si="89"/>
        <v>109790.35897121215</v>
      </c>
      <c r="BG69" s="3">
        <f t="shared" si="89"/>
        <v>109273.09070967647</v>
      </c>
      <c r="BH69" s="3">
        <f t="shared" si="89"/>
        <v>108757.40878944864</v>
      </c>
      <c r="BI69" s="3">
        <f t="shared" si="89"/>
        <v>108244.30527882175</v>
      </c>
      <c r="BJ69" s="3">
        <f t="shared" si="89"/>
        <v>107729.76728574809</v>
      </c>
      <c r="BK69" s="3">
        <f t="shared" si="89"/>
        <v>107219.80198263974</v>
      </c>
      <c r="BL69" s="3">
        <f t="shared" si="89"/>
        <v>106714.38650604701</v>
      </c>
      <c r="BM69" s="3">
        <f t="shared" si="89"/>
        <v>106210.49810683726</v>
      </c>
      <c r="BN69" s="3">
        <f t="shared" si="89"/>
        <v>105709.12914962345</v>
      </c>
      <c r="BO69" s="3">
        <f t="shared" si="89"/>
        <v>105212.26703719574</v>
      </c>
      <c r="BP69" s="3">
        <f t="shared" si="89"/>
        <v>104718.88923533022</v>
      </c>
      <c r="BQ69" s="3">
        <f t="shared" si="89"/>
        <v>104226.97832247399</v>
      </c>
      <c r="BR69" s="3">
        <f t="shared" si="89"/>
        <v>103737.52696418206</v>
      </c>
      <c r="BS69" s="3">
        <f t="shared" si="89"/>
        <v>103252.52286268158</v>
      </c>
      <c r="BT69" s="3">
        <f t="shared" ref="BT69:CD69" si="90">MAX(BT60+(BT60-BS60),0)</f>
        <v>102764.94378168859</v>
      </c>
      <c r="BU69" s="3">
        <f t="shared" si="90"/>
        <v>102283.80259610058</v>
      </c>
      <c r="BV69" s="3">
        <f t="shared" si="90"/>
        <v>101804.06711644051</v>
      </c>
      <c r="BW69" s="3">
        <f t="shared" si="90"/>
        <v>101330.73031417876</v>
      </c>
      <c r="BX69" s="3">
        <f t="shared" si="90"/>
        <v>100853.76019592828</v>
      </c>
      <c r="BY69" s="3">
        <f t="shared" si="90"/>
        <v>100383.17492826906</v>
      </c>
      <c r="BZ69" s="3">
        <f t="shared" si="90"/>
        <v>99913.942586948135</v>
      </c>
      <c r="CA69" s="3">
        <f t="shared" si="90"/>
        <v>99447.056407333846</v>
      </c>
      <c r="CB69" s="3">
        <f t="shared" si="90"/>
        <v>98982.504658617589</v>
      </c>
      <c r="CC69" s="3">
        <f t="shared" si="90"/>
        <v>98518.275668644899</v>
      </c>
      <c r="CD69" s="3">
        <f t="shared" si="90"/>
        <v>98057.36782362216</v>
      </c>
    </row>
    <row r="70" spans="2:82" hidden="1" outlineLevel="1">
      <c r="B70" s="91" t="s">
        <v>48</v>
      </c>
      <c r="D70" s="253"/>
      <c r="E70" s="3">
        <f t="shared" si="88"/>
        <v>30664956.150508776</v>
      </c>
      <c r="F70" s="3">
        <f t="shared" si="88"/>
        <v>34981138.115657389</v>
      </c>
      <c r="G70" s="3">
        <f t="shared" si="88"/>
        <v>33783142.423649319</v>
      </c>
      <c r="H70" s="3">
        <f t="shared" ref="H70:AM70" si="91">MAX(H61+(H61-G61),0)</f>
        <v>34928109.057725698</v>
      </c>
      <c r="I70" s="3">
        <f t="shared" si="91"/>
        <v>34424950.427554712</v>
      </c>
      <c r="J70" s="3">
        <f t="shared" si="91"/>
        <v>33143379.900916964</v>
      </c>
      <c r="K70" s="3">
        <f t="shared" si="91"/>
        <v>30640626.8441002</v>
      </c>
      <c r="L70" s="3">
        <f t="shared" si="91"/>
        <v>29551108.829265852</v>
      </c>
      <c r="M70" s="3">
        <f t="shared" si="91"/>
        <v>29537816.176264409</v>
      </c>
      <c r="N70" s="3">
        <f t="shared" si="91"/>
        <v>33414070.96431502</v>
      </c>
      <c r="O70" s="3">
        <f t="shared" si="91"/>
        <v>32839481.090226226</v>
      </c>
      <c r="P70" s="3">
        <f t="shared" si="91"/>
        <v>31713881.901054882</v>
      </c>
      <c r="Q70" s="3">
        <f t="shared" si="91"/>
        <v>29681058.752956148</v>
      </c>
      <c r="R70" s="3">
        <f t="shared" si="91"/>
        <v>28622742.268207069</v>
      </c>
      <c r="S70" s="3">
        <f t="shared" si="91"/>
        <v>28539087.252192665</v>
      </c>
      <c r="T70" s="3">
        <f t="shared" si="91"/>
        <v>28062041.375654716</v>
      </c>
      <c r="U70" s="3">
        <f t="shared" si="91"/>
        <v>27066423.837585691</v>
      </c>
      <c r="V70" s="3">
        <f t="shared" si="91"/>
        <v>26376197.131647378</v>
      </c>
      <c r="W70" s="3">
        <f t="shared" si="91"/>
        <v>26219797.445215683</v>
      </c>
      <c r="X70" s="3">
        <f t="shared" si="91"/>
        <v>25537306.515648708</v>
      </c>
      <c r="Y70" s="3">
        <f t="shared" si="91"/>
        <v>23834030.400718089</v>
      </c>
      <c r="Z70" s="3">
        <f t="shared" si="91"/>
        <v>22478558.720203869</v>
      </c>
      <c r="AA70" s="3">
        <f t="shared" si="91"/>
        <v>21612973.933810022</v>
      </c>
      <c r="AB70" s="3">
        <f t="shared" si="91"/>
        <v>20584185.222235668</v>
      </c>
      <c r="AC70" s="3">
        <f t="shared" si="91"/>
        <v>19409266.77500258</v>
      </c>
      <c r="AD70" s="3">
        <f t="shared" si="91"/>
        <v>18182451.492456444</v>
      </c>
      <c r="AE70" s="3">
        <f t="shared" si="91"/>
        <v>16904876.797995716</v>
      </c>
      <c r="AF70" s="3">
        <f t="shared" si="91"/>
        <v>15557388.157604247</v>
      </c>
      <c r="AG70" s="3">
        <f t="shared" si="91"/>
        <v>14075926.163877353</v>
      </c>
      <c r="AH70" s="3">
        <f t="shared" si="91"/>
        <v>12784675.720381374</v>
      </c>
      <c r="AI70" s="3">
        <f t="shared" si="91"/>
        <v>11445828.15965219</v>
      </c>
      <c r="AJ70" s="3">
        <f t="shared" si="91"/>
        <v>10327617.273131829</v>
      </c>
      <c r="AK70" s="3">
        <f t="shared" si="91"/>
        <v>9325275.1642151196</v>
      </c>
      <c r="AL70" s="3">
        <f t="shared" si="91"/>
        <v>8393675.3833558466</v>
      </c>
      <c r="AM70" s="3">
        <f t="shared" si="91"/>
        <v>7525164.4507722016</v>
      </c>
      <c r="AN70" s="3">
        <f t="shared" ref="AN70:BS70" si="92">MAX(AN61+(AN61-AM61),0)</f>
        <v>6720947.3235560525</v>
      </c>
      <c r="AO70" s="3">
        <f t="shared" si="92"/>
        <v>5980760.9271711493</v>
      </c>
      <c r="AP70" s="3">
        <f t="shared" si="92"/>
        <v>5300836.1702045612</v>
      </c>
      <c r="AQ70" s="3">
        <f t="shared" si="92"/>
        <v>4676468.3397003161</v>
      </c>
      <c r="AR70" s="3">
        <f t="shared" si="92"/>
        <v>4084483.8841824904</v>
      </c>
      <c r="AS70" s="3">
        <f t="shared" si="92"/>
        <v>3532054.5385309858</v>
      </c>
      <c r="AT70" s="3">
        <f t="shared" si="92"/>
        <v>3021121.6839885879</v>
      </c>
      <c r="AU70" s="3">
        <f t="shared" si="92"/>
        <v>2549581.2999492455</v>
      </c>
      <c r="AV70" s="3">
        <f t="shared" si="92"/>
        <v>2112819.622842079</v>
      </c>
      <c r="AW70" s="3">
        <f t="shared" si="92"/>
        <v>2619765.3113473686</v>
      </c>
      <c r="AX70" s="3">
        <f t="shared" si="92"/>
        <v>2633454.5018195142</v>
      </c>
      <c r="AY70" s="3">
        <f t="shared" si="92"/>
        <v>2260476.7611562107</v>
      </c>
      <c r="AZ70" s="3">
        <f t="shared" si="92"/>
        <v>1774916.3015127303</v>
      </c>
      <c r="BA70" s="3">
        <f t="shared" si="92"/>
        <v>1308572.9345105952</v>
      </c>
      <c r="BB70" s="3">
        <f t="shared" si="92"/>
        <v>874038.26922943816</v>
      </c>
      <c r="BC70" s="3">
        <f t="shared" si="92"/>
        <v>412821.95828695362</v>
      </c>
      <c r="BD70" s="3">
        <f t="shared" si="92"/>
        <v>0</v>
      </c>
      <c r="BE70" s="3">
        <f t="shared" si="92"/>
        <v>550638.27539207332</v>
      </c>
      <c r="BF70" s="3">
        <f t="shared" si="92"/>
        <v>382826.80607545178</v>
      </c>
      <c r="BG70" s="3">
        <f t="shared" si="92"/>
        <v>379491.33879914286</v>
      </c>
      <c r="BH70" s="3">
        <f t="shared" si="92"/>
        <v>376170.88196815236</v>
      </c>
      <c r="BI70" s="3">
        <f t="shared" si="92"/>
        <v>372871.8472829755</v>
      </c>
      <c r="BJ70" s="3">
        <f t="shared" si="92"/>
        <v>369576.50162349653</v>
      </c>
      <c r="BK70" s="3">
        <f t="shared" si="92"/>
        <v>366311.29064322164</v>
      </c>
      <c r="BL70" s="3">
        <f t="shared" si="92"/>
        <v>363079.98928606784</v>
      </c>
      <c r="BM70" s="3">
        <f t="shared" si="92"/>
        <v>359863.14193221007</v>
      </c>
      <c r="BN70" s="3">
        <f t="shared" si="92"/>
        <v>356667.08166006813</v>
      </c>
      <c r="BO70" s="3">
        <f t="shared" si="92"/>
        <v>353500.63948801835</v>
      </c>
      <c r="BP70" s="3">
        <f t="shared" si="92"/>
        <v>350362.81733359286</v>
      </c>
      <c r="BQ70" s="3">
        <f t="shared" si="92"/>
        <v>347238.88824493199</v>
      </c>
      <c r="BR70" s="3">
        <f t="shared" si="92"/>
        <v>344135.12210120365</v>
      </c>
      <c r="BS70" s="3">
        <f t="shared" si="92"/>
        <v>341063.95547383779</v>
      </c>
      <c r="BT70" s="3">
        <f t="shared" ref="BT70:CD70" si="93">MAX(BT61+(BT61-BS61),0)</f>
        <v>337986.10281189403</v>
      </c>
      <c r="BU70" s="3">
        <f t="shared" si="93"/>
        <v>334950.76874640764</v>
      </c>
      <c r="BV70" s="3">
        <f t="shared" si="93"/>
        <v>331928.75735970732</v>
      </c>
      <c r="BW70" s="3">
        <f t="shared" si="93"/>
        <v>328944.87725432363</v>
      </c>
      <c r="BX70" s="3">
        <f t="shared" si="93"/>
        <v>325952.28117922723</v>
      </c>
      <c r="BY70" s="3">
        <f t="shared" si="93"/>
        <v>323000.70951785665</v>
      </c>
      <c r="BZ70" s="3">
        <f t="shared" si="93"/>
        <v>320061.97260794207</v>
      </c>
      <c r="CA70" s="3">
        <f t="shared" si="93"/>
        <v>317142.19443414203</v>
      </c>
      <c r="CB70" s="3">
        <f t="shared" si="93"/>
        <v>314243.79816020682</v>
      </c>
      <c r="CC70" s="3">
        <f t="shared" si="93"/>
        <v>311356.26962118055</v>
      </c>
      <c r="CD70" s="3">
        <f t="shared" si="93"/>
        <v>308492.88329053146</v>
      </c>
    </row>
    <row r="71" spans="2:82" hidden="1" outlineLevel="1">
      <c r="B71" s="91" t="s">
        <v>49</v>
      </c>
      <c r="D71" s="253"/>
      <c r="E71" s="3">
        <f t="shared" si="88"/>
        <v>24194.48670665723</v>
      </c>
      <c r="F71" s="3">
        <f t="shared" si="88"/>
        <v>21594.571433551944</v>
      </c>
      <c r="G71" s="3">
        <f t="shared" si="88"/>
        <v>20277.579763795715</v>
      </c>
      <c r="H71" s="3">
        <f t="shared" ref="H71:AM71" si="94">MAX(H62+(H62-G62),0)</f>
        <v>19860.173052388225</v>
      </c>
      <c r="I71" s="3">
        <f t="shared" si="94"/>
        <v>18629.853374537812</v>
      </c>
      <c r="J71" s="3">
        <f t="shared" si="94"/>
        <v>17369.685295076626</v>
      </c>
      <c r="K71" s="3">
        <f t="shared" si="94"/>
        <v>16357.818056012766</v>
      </c>
      <c r="L71" s="3">
        <f t="shared" si="94"/>
        <v>15415.010153144198</v>
      </c>
      <c r="M71" s="3">
        <f t="shared" si="94"/>
        <v>14544.916289790002</v>
      </c>
      <c r="N71" s="3">
        <f t="shared" si="94"/>
        <v>13733.172895752548</v>
      </c>
      <c r="O71" s="3">
        <f t="shared" si="94"/>
        <v>12984.488218685303</v>
      </c>
      <c r="P71" s="3">
        <f t="shared" si="94"/>
        <v>12287.546965003379</v>
      </c>
      <c r="Q71" s="3">
        <f t="shared" si="94"/>
        <v>12738.090417589883</v>
      </c>
      <c r="R71" s="3">
        <f t="shared" si="94"/>
        <v>11813.381152913435</v>
      </c>
      <c r="S71" s="3">
        <f t="shared" si="94"/>
        <v>11158.295434560385</v>
      </c>
      <c r="T71" s="3">
        <f t="shared" si="94"/>
        <v>10557.485144799079</v>
      </c>
      <c r="U71" s="3">
        <f t="shared" si="94"/>
        <v>10030.678906486603</v>
      </c>
      <c r="V71" s="3">
        <f t="shared" si="94"/>
        <v>9539.5066993656801</v>
      </c>
      <c r="W71" s="3">
        <f t="shared" si="94"/>
        <v>9095.7903532803593</v>
      </c>
      <c r="X71" s="3">
        <f t="shared" si="94"/>
        <v>8681.2925889254693</v>
      </c>
      <c r="Y71" s="3">
        <f t="shared" si="94"/>
        <v>8295.8673133923476</v>
      </c>
      <c r="Z71" s="3">
        <f t="shared" si="94"/>
        <v>7936.3691642368976</v>
      </c>
      <c r="AA71" s="3">
        <f t="shared" si="94"/>
        <v>7597.6685058272215</v>
      </c>
      <c r="AB71" s="3">
        <f t="shared" si="94"/>
        <v>7285.6613507095963</v>
      </c>
      <c r="AC71" s="3">
        <f t="shared" si="94"/>
        <v>6999.2142313675595</v>
      </c>
      <c r="AD71" s="3">
        <f t="shared" si="94"/>
        <v>6734.1993476222306</v>
      </c>
      <c r="AE71" s="3">
        <f t="shared" si="94"/>
        <v>6480.5095382956297</v>
      </c>
      <c r="AF71" s="3">
        <f t="shared" si="94"/>
        <v>6250.0881780156615</v>
      </c>
      <c r="AG71" s="3">
        <f t="shared" si="94"/>
        <v>6033.8189245370941</v>
      </c>
      <c r="AH71" s="3">
        <f t="shared" si="94"/>
        <v>5832.6310173259162</v>
      </c>
      <c r="AI71" s="3">
        <f t="shared" si="94"/>
        <v>5647.449049650797</v>
      </c>
      <c r="AJ71" s="3">
        <f t="shared" si="94"/>
        <v>5478.1929918140504</v>
      </c>
      <c r="AK71" s="3">
        <f t="shared" si="94"/>
        <v>5320.783214266492</v>
      </c>
      <c r="AL71" s="3">
        <f t="shared" si="94"/>
        <v>5169.1604856066679</v>
      </c>
      <c r="AM71" s="3">
        <f t="shared" si="94"/>
        <v>5033.2958705901437</v>
      </c>
      <c r="AN71" s="3">
        <f t="shared" ref="AN71:BS71" si="95">MAX(AN62+(AN62-AM62),0)</f>
        <v>4908.1105786487033</v>
      </c>
      <c r="AO71" s="3">
        <f t="shared" si="95"/>
        <v>4790.5512131669675</v>
      </c>
      <c r="AP71" s="3">
        <f t="shared" si="95"/>
        <v>4678.5796445126452</v>
      </c>
      <c r="AQ71" s="3">
        <f t="shared" si="95"/>
        <v>4578.1679337015921</v>
      </c>
      <c r="AR71" s="3">
        <f t="shared" si="95"/>
        <v>4479.2582814445923</v>
      </c>
      <c r="AS71" s="3">
        <f t="shared" si="95"/>
        <v>4391.8431774488781</v>
      </c>
      <c r="AT71" s="3">
        <f t="shared" si="95"/>
        <v>4310.8651489731446</v>
      </c>
      <c r="AU71" s="3">
        <f t="shared" si="95"/>
        <v>4237.2920106397887</v>
      </c>
      <c r="AV71" s="3">
        <f t="shared" si="95"/>
        <v>4173.0867379980991</v>
      </c>
      <c r="AW71" s="3">
        <f t="shared" si="95"/>
        <v>4107.2024917196195</v>
      </c>
      <c r="AX71" s="3">
        <f t="shared" si="95"/>
        <v>4044.6476666725321</v>
      </c>
      <c r="AY71" s="3">
        <f t="shared" si="95"/>
        <v>3983.4056157506784</v>
      </c>
      <c r="AZ71" s="3">
        <f t="shared" si="95"/>
        <v>3934.4697750834348</v>
      </c>
      <c r="BA71" s="3">
        <f t="shared" si="95"/>
        <v>3882.7786136195273</v>
      </c>
      <c r="BB71" s="3">
        <f t="shared" si="95"/>
        <v>3845.3459079629401</v>
      </c>
      <c r="BC71" s="3">
        <f t="shared" si="95"/>
        <v>3802.1003658346344</v>
      </c>
      <c r="BD71" s="3">
        <f t="shared" si="95"/>
        <v>3760.0710514169714</v>
      </c>
      <c r="BE71" s="3">
        <f t="shared" si="95"/>
        <v>3725.2518835713972</v>
      </c>
      <c r="BF71" s="3">
        <f t="shared" si="95"/>
        <v>3700.6068115650487</v>
      </c>
      <c r="BG71" s="3">
        <f t="shared" si="95"/>
        <v>3671.084964918733</v>
      </c>
      <c r="BH71" s="3">
        <f t="shared" si="95"/>
        <v>3644.7107275056487</v>
      </c>
      <c r="BI71" s="3">
        <f t="shared" si="95"/>
        <v>3616.4683612796307</v>
      </c>
      <c r="BJ71" s="3">
        <f t="shared" si="95"/>
        <v>3592.3672068847418</v>
      </c>
      <c r="BK71" s="3">
        <f t="shared" si="95"/>
        <v>3570.3865582618282</v>
      </c>
      <c r="BL71" s="3">
        <f t="shared" si="95"/>
        <v>3550.5158128820285</v>
      </c>
      <c r="BM71" s="3">
        <f t="shared" si="95"/>
        <v>3530.744421229128</v>
      </c>
      <c r="BN71" s="3">
        <f t="shared" si="95"/>
        <v>3518.071886534492</v>
      </c>
      <c r="BO71" s="3">
        <f t="shared" si="95"/>
        <v>3503.4627145133304</v>
      </c>
      <c r="BP71" s="3">
        <f t="shared" si="95"/>
        <v>3489.9265883522726</v>
      </c>
      <c r="BQ71" s="3">
        <f t="shared" si="95"/>
        <v>3477.4581428220213</v>
      </c>
      <c r="BR71" s="3">
        <f t="shared" si="95"/>
        <v>3464.0520395194208</v>
      </c>
      <c r="BS71" s="3">
        <f t="shared" si="95"/>
        <v>3450.7129667333338</v>
      </c>
      <c r="BT71" s="3">
        <f t="shared" ref="BT71:CD71" si="96">MAX(BT62+(BT62-BS62),0)</f>
        <v>3443.4405893111771</v>
      </c>
      <c r="BU71" s="3">
        <f t="shared" si="96"/>
        <v>3433.2045737761309</v>
      </c>
      <c r="BV71" s="3">
        <f t="shared" si="96"/>
        <v>3425.0197383187597</v>
      </c>
      <c r="BW71" s="3">
        <f t="shared" si="96"/>
        <v>3415.8758270386752</v>
      </c>
      <c r="BX71" s="3">
        <f t="shared" si="96"/>
        <v>3408.777635314992</v>
      </c>
      <c r="BY71" s="3">
        <f t="shared" si="96"/>
        <v>3402.714934549927</v>
      </c>
      <c r="BZ71" s="3">
        <f t="shared" si="96"/>
        <v>3395.6825472886867</v>
      </c>
      <c r="CA71" s="3">
        <f t="shared" si="96"/>
        <v>3388.6853219637537</v>
      </c>
      <c r="CB71" s="3">
        <f t="shared" si="96"/>
        <v>3381.7230827654439</v>
      </c>
      <c r="CC71" s="3">
        <f t="shared" si="96"/>
        <v>3378.795654763127</v>
      </c>
      <c r="CD71" s="3">
        <f t="shared" si="96"/>
        <v>3373.882863900822</v>
      </c>
    </row>
    <row r="72" spans="2:82" hidden="1" outlineLevel="1">
      <c r="B72" s="91" t="s">
        <v>50</v>
      </c>
      <c r="D72" s="253"/>
      <c r="E72" s="3">
        <f t="shared" si="88"/>
        <v>9125149.138146529</v>
      </c>
      <c r="F72" s="3">
        <f t="shared" si="88"/>
        <v>7856331.1195559632</v>
      </c>
      <c r="G72" s="3">
        <f t="shared" si="88"/>
        <v>6855901.4616146823</v>
      </c>
      <c r="H72" s="3">
        <f t="shared" ref="H72:AM72" si="97">MAX(H63+(H63-G63),0)</f>
        <v>7056140.4579429924</v>
      </c>
      <c r="I72" s="3">
        <f t="shared" si="97"/>
        <v>6318695.1289277449</v>
      </c>
      <c r="J72" s="3">
        <f t="shared" si="97"/>
        <v>5455679.9831665484</v>
      </c>
      <c r="K72" s="3">
        <f t="shared" si="97"/>
        <v>4497958.1148624839</v>
      </c>
      <c r="L72" s="3">
        <f t="shared" si="97"/>
        <v>3948640.4219760736</v>
      </c>
      <c r="M72" s="3">
        <f t="shared" si="97"/>
        <v>3594048.4763766211</v>
      </c>
      <c r="N72" s="3">
        <f t="shared" si="97"/>
        <v>3964868.6084744283</v>
      </c>
      <c r="O72" s="3">
        <f t="shared" si="97"/>
        <v>3553903.545403121</v>
      </c>
      <c r="P72" s="3">
        <f t="shared" si="97"/>
        <v>0</v>
      </c>
      <c r="Q72" s="3">
        <f t="shared" si="97"/>
        <v>0</v>
      </c>
      <c r="R72" s="3">
        <f t="shared" si="97"/>
        <v>0</v>
      </c>
      <c r="S72" s="3">
        <f t="shared" si="97"/>
        <v>0</v>
      </c>
      <c r="T72" s="3">
        <f t="shared" si="97"/>
        <v>0</v>
      </c>
      <c r="U72" s="3">
        <f t="shared" si="97"/>
        <v>0</v>
      </c>
      <c r="V72" s="3">
        <f t="shared" si="97"/>
        <v>0</v>
      </c>
      <c r="W72" s="3">
        <f t="shared" si="97"/>
        <v>0</v>
      </c>
      <c r="X72" s="3">
        <f t="shared" si="97"/>
        <v>0</v>
      </c>
      <c r="Y72" s="3">
        <f t="shared" si="97"/>
        <v>0</v>
      </c>
      <c r="Z72" s="3">
        <f t="shared" si="97"/>
        <v>0</v>
      </c>
      <c r="AA72" s="3">
        <f t="shared" si="97"/>
        <v>0</v>
      </c>
      <c r="AB72" s="3">
        <f t="shared" si="97"/>
        <v>0</v>
      </c>
      <c r="AC72" s="3">
        <f t="shared" si="97"/>
        <v>0</v>
      </c>
      <c r="AD72" s="3">
        <f t="shared" si="97"/>
        <v>0</v>
      </c>
      <c r="AE72" s="3">
        <f t="shared" si="97"/>
        <v>0</v>
      </c>
      <c r="AF72" s="3">
        <f t="shared" si="97"/>
        <v>0</v>
      </c>
      <c r="AG72" s="3">
        <f t="shared" si="97"/>
        <v>0</v>
      </c>
      <c r="AH72" s="3">
        <f t="shared" si="97"/>
        <v>0</v>
      </c>
      <c r="AI72" s="3">
        <f t="shared" si="97"/>
        <v>0</v>
      </c>
      <c r="AJ72" s="3">
        <f t="shared" si="97"/>
        <v>0</v>
      </c>
      <c r="AK72" s="3">
        <f t="shared" si="97"/>
        <v>0</v>
      </c>
      <c r="AL72" s="3">
        <f t="shared" si="97"/>
        <v>0</v>
      </c>
      <c r="AM72" s="3">
        <f t="shared" si="97"/>
        <v>0</v>
      </c>
      <c r="AN72" s="3">
        <f t="shared" ref="AN72:BS72" si="98">MAX(AN63+(AN63-AM63),0)</f>
        <v>0</v>
      </c>
      <c r="AO72" s="3">
        <f t="shared" si="98"/>
        <v>0</v>
      </c>
      <c r="AP72" s="3">
        <f t="shared" si="98"/>
        <v>0</v>
      </c>
      <c r="AQ72" s="3">
        <f t="shared" si="98"/>
        <v>0</v>
      </c>
      <c r="AR72" s="3">
        <f t="shared" si="98"/>
        <v>0</v>
      </c>
      <c r="AS72" s="3">
        <f t="shared" si="98"/>
        <v>0</v>
      </c>
      <c r="AT72" s="3">
        <f t="shared" si="98"/>
        <v>0</v>
      </c>
      <c r="AU72" s="3">
        <f t="shared" si="98"/>
        <v>0</v>
      </c>
      <c r="AV72" s="3">
        <f t="shared" si="98"/>
        <v>0</v>
      </c>
      <c r="AW72" s="3">
        <f t="shared" si="98"/>
        <v>0</v>
      </c>
      <c r="AX72" s="3">
        <f t="shared" si="98"/>
        <v>0</v>
      </c>
      <c r="AY72" s="3">
        <f t="shared" si="98"/>
        <v>0</v>
      </c>
      <c r="AZ72" s="3">
        <f t="shared" si="98"/>
        <v>0</v>
      </c>
      <c r="BA72" s="3">
        <f t="shared" si="98"/>
        <v>0</v>
      </c>
      <c r="BB72" s="3">
        <f t="shared" si="98"/>
        <v>0</v>
      </c>
      <c r="BC72" s="3">
        <f t="shared" si="98"/>
        <v>0</v>
      </c>
      <c r="BD72" s="3">
        <f t="shared" si="98"/>
        <v>0</v>
      </c>
      <c r="BE72" s="3">
        <f t="shared" si="98"/>
        <v>0</v>
      </c>
      <c r="BF72" s="3">
        <f t="shared" si="98"/>
        <v>0</v>
      </c>
      <c r="BG72" s="3">
        <f t="shared" si="98"/>
        <v>0</v>
      </c>
      <c r="BH72" s="3">
        <f t="shared" si="98"/>
        <v>0</v>
      </c>
      <c r="BI72" s="3">
        <f t="shared" si="98"/>
        <v>0</v>
      </c>
      <c r="BJ72" s="3">
        <f t="shared" si="98"/>
        <v>0</v>
      </c>
      <c r="BK72" s="3">
        <f t="shared" si="98"/>
        <v>0</v>
      </c>
      <c r="BL72" s="3">
        <f t="shared" si="98"/>
        <v>0</v>
      </c>
      <c r="BM72" s="3">
        <f t="shared" si="98"/>
        <v>0</v>
      </c>
      <c r="BN72" s="3">
        <f t="shared" si="98"/>
        <v>0</v>
      </c>
      <c r="BO72" s="3">
        <f t="shared" si="98"/>
        <v>0</v>
      </c>
      <c r="BP72" s="3">
        <f t="shared" si="98"/>
        <v>0</v>
      </c>
      <c r="BQ72" s="3">
        <f t="shared" si="98"/>
        <v>0</v>
      </c>
      <c r="BR72" s="3">
        <f t="shared" si="98"/>
        <v>0</v>
      </c>
      <c r="BS72" s="3">
        <f t="shared" si="98"/>
        <v>0</v>
      </c>
      <c r="BT72" s="3">
        <f t="shared" ref="BT72:CD72" si="99">MAX(BT63+(BT63-BS63),0)</f>
        <v>0</v>
      </c>
      <c r="BU72" s="3">
        <f t="shared" si="99"/>
        <v>0</v>
      </c>
      <c r="BV72" s="3">
        <f t="shared" si="99"/>
        <v>0</v>
      </c>
      <c r="BW72" s="3">
        <f t="shared" si="99"/>
        <v>0</v>
      </c>
      <c r="BX72" s="3">
        <f t="shared" si="99"/>
        <v>0</v>
      </c>
      <c r="BY72" s="3">
        <f t="shared" si="99"/>
        <v>0</v>
      </c>
      <c r="BZ72" s="3">
        <f t="shared" si="99"/>
        <v>0</v>
      </c>
      <c r="CA72" s="3">
        <f t="shared" si="99"/>
        <v>0</v>
      </c>
      <c r="CB72" s="3">
        <f t="shared" si="99"/>
        <v>0</v>
      </c>
      <c r="CC72" s="3">
        <f t="shared" si="99"/>
        <v>0</v>
      </c>
      <c r="CD72" s="3">
        <f t="shared" si="99"/>
        <v>0</v>
      </c>
    </row>
    <row r="73" spans="2:82" hidden="1" outlineLevel="1">
      <c r="B73" s="91" t="s">
        <v>51</v>
      </c>
      <c r="D73" s="253"/>
      <c r="E73" s="41">
        <f>E64</f>
        <v>5037.6269000000011</v>
      </c>
      <c r="F73" s="41">
        <f>F64</f>
        <v>5037.6269000000011</v>
      </c>
      <c r="G73" s="41">
        <f t="shared" ref="G73:BR73" si="100">G64</f>
        <v>5037.6269000000011</v>
      </c>
      <c r="H73" s="41">
        <f t="shared" si="100"/>
        <v>5037.6269000000011</v>
      </c>
      <c r="I73" s="41">
        <f t="shared" si="100"/>
        <v>5037.6269000000011</v>
      </c>
      <c r="J73" s="41">
        <f t="shared" si="100"/>
        <v>5037.6269000000011</v>
      </c>
      <c r="K73" s="41">
        <f t="shared" si="100"/>
        <v>5037.6269000000011</v>
      </c>
      <c r="L73" s="41">
        <f t="shared" si="100"/>
        <v>5037.6269000000011</v>
      </c>
      <c r="M73" s="41">
        <f t="shared" si="100"/>
        <v>5037.6269000000011</v>
      </c>
      <c r="N73" s="41">
        <f t="shared" si="100"/>
        <v>5037.6269000000011</v>
      </c>
      <c r="O73" s="41">
        <f t="shared" si="100"/>
        <v>5037.6269000000011</v>
      </c>
      <c r="P73" s="41">
        <f t="shared" si="100"/>
        <v>5037.6269000000011</v>
      </c>
      <c r="Q73" s="41">
        <f t="shared" si="100"/>
        <v>5037.6269000000011</v>
      </c>
      <c r="R73" s="41">
        <f t="shared" si="100"/>
        <v>5037.6269000000011</v>
      </c>
      <c r="S73" s="41">
        <f t="shared" si="100"/>
        <v>5037.6269000000011</v>
      </c>
      <c r="T73" s="41">
        <f t="shared" si="100"/>
        <v>5037.6269000000011</v>
      </c>
      <c r="U73" s="41">
        <f t="shared" si="100"/>
        <v>5037.6269000000011</v>
      </c>
      <c r="V73" s="41">
        <f t="shared" si="100"/>
        <v>5037.6269000000011</v>
      </c>
      <c r="W73" s="41">
        <f t="shared" si="100"/>
        <v>5037.6269000000011</v>
      </c>
      <c r="X73" s="41">
        <f t="shared" si="100"/>
        <v>5037.6269000000011</v>
      </c>
      <c r="Y73" s="41">
        <f t="shared" si="100"/>
        <v>5037.6269000000011</v>
      </c>
      <c r="Z73" s="41">
        <f t="shared" si="100"/>
        <v>5037.6269000000011</v>
      </c>
      <c r="AA73" s="41">
        <f t="shared" si="100"/>
        <v>5037.6269000000011</v>
      </c>
      <c r="AB73" s="41">
        <f t="shared" si="100"/>
        <v>5037.6269000000011</v>
      </c>
      <c r="AC73" s="41">
        <f t="shared" si="100"/>
        <v>5037.6269000000011</v>
      </c>
      <c r="AD73" s="41">
        <f t="shared" si="100"/>
        <v>5037.6269000000011</v>
      </c>
      <c r="AE73" s="41">
        <f t="shared" si="100"/>
        <v>5037.6269000000011</v>
      </c>
      <c r="AF73" s="41">
        <f t="shared" si="100"/>
        <v>5037.6269000000011</v>
      </c>
      <c r="AG73" s="41">
        <f t="shared" si="100"/>
        <v>5037.6269000000011</v>
      </c>
      <c r="AH73" s="41">
        <f t="shared" si="100"/>
        <v>5037.6269000000011</v>
      </c>
      <c r="AI73" s="41">
        <f t="shared" si="100"/>
        <v>5037.6269000000011</v>
      </c>
      <c r="AJ73" s="41">
        <f t="shared" si="100"/>
        <v>5037.6269000000011</v>
      </c>
      <c r="AK73" s="41">
        <f t="shared" si="100"/>
        <v>5037.6269000000011</v>
      </c>
      <c r="AL73" s="41">
        <f t="shared" si="100"/>
        <v>5037.6269000000011</v>
      </c>
      <c r="AM73" s="41">
        <f t="shared" si="100"/>
        <v>5037.6269000000011</v>
      </c>
      <c r="AN73" s="41">
        <f t="shared" si="100"/>
        <v>5037.6269000000011</v>
      </c>
      <c r="AO73" s="41">
        <f t="shared" si="100"/>
        <v>5037.6269000000011</v>
      </c>
      <c r="AP73" s="41">
        <f t="shared" si="100"/>
        <v>5037.6269000000011</v>
      </c>
      <c r="AQ73" s="41">
        <f t="shared" si="100"/>
        <v>5037.6269000000011</v>
      </c>
      <c r="AR73" s="41">
        <f t="shared" si="100"/>
        <v>5037.6269000000011</v>
      </c>
      <c r="AS73" s="41">
        <f t="shared" si="100"/>
        <v>5037.6269000000011</v>
      </c>
      <c r="AT73" s="41">
        <f t="shared" si="100"/>
        <v>5037.6269000000011</v>
      </c>
      <c r="AU73" s="41">
        <f t="shared" si="100"/>
        <v>5037.6269000000011</v>
      </c>
      <c r="AV73" s="41">
        <f t="shared" si="100"/>
        <v>5037.6269000000011</v>
      </c>
      <c r="AW73" s="41">
        <f t="shared" si="100"/>
        <v>5037.6269000000011</v>
      </c>
      <c r="AX73" s="41">
        <f t="shared" si="100"/>
        <v>5037.6269000000011</v>
      </c>
      <c r="AY73" s="41">
        <f t="shared" si="100"/>
        <v>5037.6269000000011</v>
      </c>
      <c r="AZ73" s="41">
        <f t="shared" si="100"/>
        <v>5037.6269000000011</v>
      </c>
      <c r="BA73" s="41">
        <f t="shared" si="100"/>
        <v>5037.6269000000011</v>
      </c>
      <c r="BB73" s="41">
        <f t="shared" si="100"/>
        <v>5037.6269000000011</v>
      </c>
      <c r="BC73" s="41">
        <f t="shared" si="100"/>
        <v>5037.6269000000011</v>
      </c>
      <c r="BD73" s="41">
        <f t="shared" si="100"/>
        <v>5037.6269000000011</v>
      </c>
      <c r="BE73" s="41">
        <f t="shared" si="100"/>
        <v>5037.6269000000011</v>
      </c>
      <c r="BF73" s="41">
        <f t="shared" si="100"/>
        <v>5037.6269000000011</v>
      </c>
      <c r="BG73" s="41">
        <f t="shared" si="100"/>
        <v>5037.6269000000011</v>
      </c>
      <c r="BH73" s="41">
        <f t="shared" si="100"/>
        <v>5037.6269000000011</v>
      </c>
      <c r="BI73" s="41">
        <f t="shared" si="100"/>
        <v>5037.6269000000011</v>
      </c>
      <c r="BJ73" s="41">
        <f t="shared" si="100"/>
        <v>5037.6269000000011</v>
      </c>
      <c r="BK73" s="41">
        <f t="shared" si="100"/>
        <v>5037.6269000000011</v>
      </c>
      <c r="BL73" s="41">
        <f t="shared" si="100"/>
        <v>5037.6269000000011</v>
      </c>
      <c r="BM73" s="41">
        <f t="shared" si="100"/>
        <v>5037.6269000000011</v>
      </c>
      <c r="BN73" s="41">
        <f t="shared" si="100"/>
        <v>5037.6269000000011</v>
      </c>
      <c r="BO73" s="41">
        <f t="shared" si="100"/>
        <v>5037.6269000000011</v>
      </c>
      <c r="BP73" s="41">
        <f t="shared" si="100"/>
        <v>5037.6269000000011</v>
      </c>
      <c r="BQ73" s="41">
        <f t="shared" si="100"/>
        <v>5037.6269000000011</v>
      </c>
      <c r="BR73" s="41">
        <f t="shared" si="100"/>
        <v>5037.6269000000011</v>
      </c>
      <c r="BS73" s="41">
        <f t="shared" ref="BS73:CD73" si="101">BS64</f>
        <v>5037.6269000000011</v>
      </c>
      <c r="BT73" s="41">
        <f t="shared" si="101"/>
        <v>5037.6269000000011</v>
      </c>
      <c r="BU73" s="41">
        <f t="shared" si="101"/>
        <v>5037.6269000000011</v>
      </c>
      <c r="BV73" s="41">
        <f t="shared" si="101"/>
        <v>5037.6269000000011</v>
      </c>
      <c r="BW73" s="41">
        <f t="shared" si="101"/>
        <v>5037.6269000000011</v>
      </c>
      <c r="BX73" s="41">
        <f t="shared" si="101"/>
        <v>5037.6269000000011</v>
      </c>
      <c r="BY73" s="41">
        <f t="shared" si="101"/>
        <v>5037.6269000000011</v>
      </c>
      <c r="BZ73" s="41">
        <f t="shared" si="101"/>
        <v>5037.6269000000011</v>
      </c>
      <c r="CA73" s="41">
        <f t="shared" si="101"/>
        <v>5037.6269000000011</v>
      </c>
      <c r="CB73" s="41">
        <f t="shared" si="101"/>
        <v>5037.6269000000011</v>
      </c>
      <c r="CC73" s="41">
        <f t="shared" si="101"/>
        <v>5037.6269000000011</v>
      </c>
      <c r="CD73" s="41">
        <f t="shared" si="101"/>
        <v>5037.6269000000011</v>
      </c>
    </row>
    <row r="74" spans="2:82" hidden="1" outlineLevel="1">
      <c r="B74" s="249" t="s">
        <v>18</v>
      </c>
      <c r="C74" s="184"/>
      <c r="D74" s="253"/>
      <c r="E74" s="49"/>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row>
    <row r="75" spans="2:82" hidden="1" outlineLevel="1">
      <c r="B75" s="91" t="s">
        <v>16</v>
      </c>
      <c r="C75" s="253"/>
      <c r="D75" s="253"/>
      <c r="E75" s="157">
        <f t="shared" ref="E75:AJ75" si="102">MAX(E66+(E66-D66)*$C$68,0)</f>
        <v>17863.915523705953</v>
      </c>
      <c r="F75" s="157">
        <f t="shared" si="102"/>
        <v>0</v>
      </c>
      <c r="G75" s="157">
        <f t="shared" si="102"/>
        <v>6521</v>
      </c>
      <c r="H75" s="157">
        <f t="shared" si="102"/>
        <v>6958</v>
      </c>
      <c r="I75" s="157">
        <f t="shared" si="102"/>
        <v>6824</v>
      </c>
      <c r="J75" s="157">
        <f t="shared" si="102"/>
        <v>6806</v>
      </c>
      <c r="K75" s="157">
        <f t="shared" si="102"/>
        <v>6902</v>
      </c>
      <c r="L75" s="157">
        <f t="shared" si="102"/>
        <v>6594</v>
      </c>
      <c r="M75" s="157">
        <f t="shared" si="102"/>
        <v>6946</v>
      </c>
      <c r="N75" s="157">
        <f t="shared" si="102"/>
        <v>0</v>
      </c>
      <c r="O75" s="157">
        <f t="shared" si="102"/>
        <v>0</v>
      </c>
      <c r="P75" s="157">
        <f t="shared" si="102"/>
        <v>0</v>
      </c>
      <c r="Q75" s="157">
        <f t="shared" si="102"/>
        <v>0</v>
      </c>
      <c r="R75" s="157">
        <f t="shared" si="102"/>
        <v>0</v>
      </c>
      <c r="S75" s="157">
        <f t="shared" si="102"/>
        <v>0</v>
      </c>
      <c r="T75" s="157">
        <f t="shared" si="102"/>
        <v>0</v>
      </c>
      <c r="U75" s="157">
        <f t="shared" si="102"/>
        <v>0</v>
      </c>
      <c r="V75" s="157">
        <f t="shared" si="102"/>
        <v>0</v>
      </c>
      <c r="W75" s="157">
        <f t="shared" si="102"/>
        <v>0</v>
      </c>
      <c r="X75" s="157">
        <f t="shared" si="102"/>
        <v>0</v>
      </c>
      <c r="Y75" s="157">
        <f t="shared" si="102"/>
        <v>0</v>
      </c>
      <c r="Z75" s="157">
        <f t="shared" si="102"/>
        <v>0</v>
      </c>
      <c r="AA75" s="157">
        <f t="shared" si="102"/>
        <v>0</v>
      </c>
      <c r="AB75" s="157">
        <f t="shared" si="102"/>
        <v>0</v>
      </c>
      <c r="AC75" s="157">
        <f t="shared" si="102"/>
        <v>0</v>
      </c>
      <c r="AD75" s="157">
        <f t="shared" si="102"/>
        <v>0</v>
      </c>
      <c r="AE75" s="157">
        <f t="shared" si="102"/>
        <v>0</v>
      </c>
      <c r="AF75" s="157">
        <f t="shared" si="102"/>
        <v>0</v>
      </c>
      <c r="AG75" s="157">
        <f t="shared" si="102"/>
        <v>0</v>
      </c>
      <c r="AH75" s="157">
        <f t="shared" si="102"/>
        <v>0</v>
      </c>
      <c r="AI75" s="157">
        <f t="shared" si="102"/>
        <v>0</v>
      </c>
      <c r="AJ75" s="157">
        <f t="shared" si="102"/>
        <v>0</v>
      </c>
      <c r="AK75" s="157">
        <f t="shared" ref="AK75:BP75" si="103">MAX(AK66+(AK66-AJ66)*$C$68,0)</f>
        <v>0</v>
      </c>
      <c r="AL75" s="157">
        <f t="shared" si="103"/>
        <v>0</v>
      </c>
      <c r="AM75" s="157">
        <f t="shared" si="103"/>
        <v>0</v>
      </c>
      <c r="AN75" s="157">
        <f t="shared" si="103"/>
        <v>0</v>
      </c>
      <c r="AO75" s="157">
        <f t="shared" si="103"/>
        <v>0</v>
      </c>
      <c r="AP75" s="157">
        <f t="shared" si="103"/>
        <v>0</v>
      </c>
      <c r="AQ75" s="157">
        <f t="shared" si="103"/>
        <v>0</v>
      </c>
      <c r="AR75" s="157">
        <f t="shared" si="103"/>
        <v>0</v>
      </c>
      <c r="AS75" s="157">
        <f t="shared" si="103"/>
        <v>0</v>
      </c>
      <c r="AT75" s="157">
        <f t="shared" si="103"/>
        <v>0</v>
      </c>
      <c r="AU75" s="157">
        <f t="shared" si="103"/>
        <v>0</v>
      </c>
      <c r="AV75" s="157">
        <f t="shared" si="103"/>
        <v>0</v>
      </c>
      <c r="AW75" s="157">
        <f t="shared" si="103"/>
        <v>0</v>
      </c>
      <c r="AX75" s="157">
        <f t="shared" si="103"/>
        <v>0</v>
      </c>
      <c r="AY75" s="157">
        <f t="shared" si="103"/>
        <v>0</v>
      </c>
      <c r="AZ75" s="157">
        <f t="shared" si="103"/>
        <v>0</v>
      </c>
      <c r="BA75" s="157">
        <f t="shared" si="103"/>
        <v>0</v>
      </c>
      <c r="BB75" s="157">
        <f t="shared" si="103"/>
        <v>0</v>
      </c>
      <c r="BC75" s="157">
        <f t="shared" si="103"/>
        <v>0</v>
      </c>
      <c r="BD75" s="157">
        <f t="shared" si="103"/>
        <v>0</v>
      </c>
      <c r="BE75" s="157">
        <f t="shared" si="103"/>
        <v>0</v>
      </c>
      <c r="BF75" s="157">
        <f t="shared" si="103"/>
        <v>0</v>
      </c>
      <c r="BG75" s="157">
        <f t="shared" si="103"/>
        <v>0</v>
      </c>
      <c r="BH75" s="157">
        <f t="shared" si="103"/>
        <v>0</v>
      </c>
      <c r="BI75" s="157">
        <f t="shared" si="103"/>
        <v>0</v>
      </c>
      <c r="BJ75" s="157">
        <f t="shared" si="103"/>
        <v>0</v>
      </c>
      <c r="BK75" s="157">
        <f t="shared" si="103"/>
        <v>0</v>
      </c>
      <c r="BL75" s="157">
        <f t="shared" si="103"/>
        <v>0</v>
      </c>
      <c r="BM75" s="157">
        <f t="shared" si="103"/>
        <v>0</v>
      </c>
      <c r="BN75" s="157">
        <f t="shared" si="103"/>
        <v>0</v>
      </c>
      <c r="BO75" s="157">
        <f t="shared" si="103"/>
        <v>0</v>
      </c>
      <c r="BP75" s="157">
        <f t="shared" si="103"/>
        <v>0</v>
      </c>
      <c r="BQ75" s="157">
        <f t="shared" ref="BQ75:CD75" si="104">MAX(BQ66+(BQ66-BP66)*$C$68,0)</f>
        <v>0</v>
      </c>
      <c r="BR75" s="157">
        <f t="shared" si="104"/>
        <v>0</v>
      </c>
      <c r="BS75" s="157">
        <f t="shared" si="104"/>
        <v>0</v>
      </c>
      <c r="BT75" s="157">
        <f t="shared" si="104"/>
        <v>0</v>
      </c>
      <c r="BU75" s="157">
        <f t="shared" si="104"/>
        <v>0</v>
      </c>
      <c r="BV75" s="157">
        <f t="shared" si="104"/>
        <v>0</v>
      </c>
      <c r="BW75" s="157">
        <f t="shared" si="104"/>
        <v>0</v>
      </c>
      <c r="BX75" s="157">
        <f t="shared" si="104"/>
        <v>0</v>
      </c>
      <c r="BY75" s="157">
        <f t="shared" si="104"/>
        <v>0</v>
      </c>
      <c r="BZ75" s="157">
        <f t="shared" si="104"/>
        <v>0</v>
      </c>
      <c r="CA75" s="157">
        <f t="shared" si="104"/>
        <v>0</v>
      </c>
      <c r="CB75" s="157">
        <f t="shared" si="104"/>
        <v>0</v>
      </c>
      <c r="CC75" s="157">
        <f t="shared" si="104"/>
        <v>0</v>
      </c>
      <c r="CD75" s="157">
        <f t="shared" si="104"/>
        <v>0</v>
      </c>
    </row>
    <row r="76" spans="2:82" hidden="1" outlineLevel="1">
      <c r="B76" s="91" t="s">
        <v>17</v>
      </c>
      <c r="C76" s="253"/>
      <c r="D76" s="253"/>
      <c r="E76" s="157">
        <f t="shared" ref="E76:AJ76" si="105">MAX(E67+(E67-D67)*$C$68,0)</f>
        <v>0</v>
      </c>
      <c r="F76" s="157">
        <f t="shared" si="105"/>
        <v>0</v>
      </c>
      <c r="G76" s="157">
        <f t="shared" si="105"/>
        <v>0</v>
      </c>
      <c r="H76" s="157">
        <f t="shared" si="105"/>
        <v>52</v>
      </c>
      <c r="I76" s="157">
        <f t="shared" si="105"/>
        <v>0</v>
      </c>
      <c r="J76" s="157">
        <f t="shared" si="105"/>
        <v>0</v>
      </c>
      <c r="K76" s="157">
        <f t="shared" si="105"/>
        <v>0</v>
      </c>
      <c r="L76" s="157">
        <f t="shared" si="105"/>
        <v>0</v>
      </c>
      <c r="M76" s="157">
        <f t="shared" si="105"/>
        <v>0</v>
      </c>
      <c r="N76" s="157">
        <f t="shared" si="105"/>
        <v>0</v>
      </c>
      <c r="O76" s="157">
        <f t="shared" si="105"/>
        <v>0</v>
      </c>
      <c r="P76" s="157">
        <f t="shared" si="105"/>
        <v>0</v>
      </c>
      <c r="Q76" s="157">
        <f t="shared" si="105"/>
        <v>0</v>
      </c>
      <c r="R76" s="157">
        <f t="shared" si="105"/>
        <v>0</v>
      </c>
      <c r="S76" s="157">
        <f t="shared" si="105"/>
        <v>0</v>
      </c>
      <c r="T76" s="157">
        <f t="shared" si="105"/>
        <v>0</v>
      </c>
      <c r="U76" s="157">
        <f t="shared" si="105"/>
        <v>0</v>
      </c>
      <c r="V76" s="157">
        <f t="shared" si="105"/>
        <v>0</v>
      </c>
      <c r="W76" s="157">
        <f t="shared" si="105"/>
        <v>0</v>
      </c>
      <c r="X76" s="157">
        <f t="shared" si="105"/>
        <v>0</v>
      </c>
      <c r="Y76" s="157">
        <f t="shared" si="105"/>
        <v>0</v>
      </c>
      <c r="Z76" s="157">
        <f t="shared" si="105"/>
        <v>0</v>
      </c>
      <c r="AA76" s="157">
        <f t="shared" si="105"/>
        <v>0</v>
      </c>
      <c r="AB76" s="157">
        <f t="shared" si="105"/>
        <v>0</v>
      </c>
      <c r="AC76" s="157">
        <f t="shared" si="105"/>
        <v>0</v>
      </c>
      <c r="AD76" s="157">
        <f t="shared" si="105"/>
        <v>0</v>
      </c>
      <c r="AE76" s="157">
        <f t="shared" si="105"/>
        <v>0</v>
      </c>
      <c r="AF76" s="157">
        <f t="shared" si="105"/>
        <v>0</v>
      </c>
      <c r="AG76" s="157">
        <f t="shared" si="105"/>
        <v>0</v>
      </c>
      <c r="AH76" s="157">
        <f t="shared" si="105"/>
        <v>0</v>
      </c>
      <c r="AI76" s="157">
        <f t="shared" si="105"/>
        <v>0</v>
      </c>
      <c r="AJ76" s="157">
        <f t="shared" si="105"/>
        <v>0</v>
      </c>
      <c r="AK76" s="157">
        <f t="shared" ref="AK76:BP76" si="106">MAX(AK67+(AK67-AJ67)*$C$68,0)</f>
        <v>0</v>
      </c>
      <c r="AL76" s="157">
        <f t="shared" si="106"/>
        <v>0</v>
      </c>
      <c r="AM76" s="157">
        <f t="shared" si="106"/>
        <v>0</v>
      </c>
      <c r="AN76" s="157">
        <f t="shared" si="106"/>
        <v>0</v>
      </c>
      <c r="AO76" s="157">
        <f t="shared" si="106"/>
        <v>0</v>
      </c>
      <c r="AP76" s="157">
        <f t="shared" si="106"/>
        <v>0</v>
      </c>
      <c r="AQ76" s="157">
        <f t="shared" si="106"/>
        <v>0</v>
      </c>
      <c r="AR76" s="157">
        <f t="shared" si="106"/>
        <v>0</v>
      </c>
      <c r="AS76" s="157">
        <f t="shared" si="106"/>
        <v>0</v>
      </c>
      <c r="AT76" s="157">
        <f t="shared" si="106"/>
        <v>0</v>
      </c>
      <c r="AU76" s="157">
        <f t="shared" si="106"/>
        <v>0</v>
      </c>
      <c r="AV76" s="157">
        <f t="shared" si="106"/>
        <v>0</v>
      </c>
      <c r="AW76" s="157">
        <f t="shared" si="106"/>
        <v>0</v>
      </c>
      <c r="AX76" s="157">
        <f t="shared" si="106"/>
        <v>0</v>
      </c>
      <c r="AY76" s="157">
        <f t="shared" si="106"/>
        <v>0</v>
      </c>
      <c r="AZ76" s="157">
        <f t="shared" si="106"/>
        <v>0</v>
      </c>
      <c r="BA76" s="157">
        <f t="shared" si="106"/>
        <v>0</v>
      </c>
      <c r="BB76" s="157">
        <f t="shared" si="106"/>
        <v>0</v>
      </c>
      <c r="BC76" s="157">
        <f t="shared" si="106"/>
        <v>0</v>
      </c>
      <c r="BD76" s="157">
        <f t="shared" si="106"/>
        <v>0</v>
      </c>
      <c r="BE76" s="157">
        <f t="shared" si="106"/>
        <v>0</v>
      </c>
      <c r="BF76" s="157">
        <f t="shared" si="106"/>
        <v>0</v>
      </c>
      <c r="BG76" s="157">
        <f t="shared" si="106"/>
        <v>0</v>
      </c>
      <c r="BH76" s="157">
        <f t="shared" si="106"/>
        <v>0</v>
      </c>
      <c r="BI76" s="157">
        <f t="shared" si="106"/>
        <v>0</v>
      </c>
      <c r="BJ76" s="157">
        <f t="shared" si="106"/>
        <v>0</v>
      </c>
      <c r="BK76" s="157">
        <f t="shared" si="106"/>
        <v>0</v>
      </c>
      <c r="BL76" s="157">
        <f t="shared" si="106"/>
        <v>0</v>
      </c>
      <c r="BM76" s="157">
        <f t="shared" si="106"/>
        <v>0</v>
      </c>
      <c r="BN76" s="157">
        <f t="shared" si="106"/>
        <v>0</v>
      </c>
      <c r="BO76" s="157">
        <f t="shared" si="106"/>
        <v>0</v>
      </c>
      <c r="BP76" s="157">
        <f t="shared" si="106"/>
        <v>0</v>
      </c>
      <c r="BQ76" s="157">
        <f t="shared" ref="BQ76:CD76" si="107">MAX(BQ67+(BQ67-BP67)*$C$68,0)</f>
        <v>0</v>
      </c>
      <c r="BR76" s="157">
        <f t="shared" si="107"/>
        <v>0</v>
      </c>
      <c r="BS76" s="157">
        <f t="shared" si="107"/>
        <v>0</v>
      </c>
      <c r="BT76" s="157">
        <f t="shared" si="107"/>
        <v>0</v>
      </c>
      <c r="BU76" s="157">
        <f t="shared" si="107"/>
        <v>0</v>
      </c>
      <c r="BV76" s="157">
        <f t="shared" si="107"/>
        <v>0</v>
      </c>
      <c r="BW76" s="157">
        <f t="shared" si="107"/>
        <v>0</v>
      </c>
      <c r="BX76" s="157">
        <f t="shared" si="107"/>
        <v>0</v>
      </c>
      <c r="BY76" s="157">
        <f t="shared" si="107"/>
        <v>0</v>
      </c>
      <c r="BZ76" s="157">
        <f t="shared" si="107"/>
        <v>0</v>
      </c>
      <c r="CA76" s="157">
        <f t="shared" si="107"/>
        <v>0</v>
      </c>
      <c r="CB76" s="157">
        <f t="shared" si="107"/>
        <v>0</v>
      </c>
      <c r="CC76" s="157">
        <f t="shared" si="107"/>
        <v>0</v>
      </c>
      <c r="CD76" s="157">
        <f t="shared" si="107"/>
        <v>0</v>
      </c>
    </row>
    <row r="77" spans="2:82" hidden="1" outlineLevel="1">
      <c r="B77" s="2" t="s">
        <v>63</v>
      </c>
    </row>
    <row r="78" spans="2:82" hidden="1" outlineLevel="1">
      <c r="B78" s="91" t="s">
        <v>47</v>
      </c>
      <c r="E78" s="3">
        <f t="shared" ref="E78:AJ78" si="108">IF($C$52=$B$59,E60,E69)</f>
        <v>735097.58612834907</v>
      </c>
      <c r="F78" s="35">
        <f t="shared" si="108"/>
        <v>730052.45723008632</v>
      </c>
      <c r="G78" s="35">
        <f t="shared" si="108"/>
        <v>733022.87847725605</v>
      </c>
      <c r="H78" s="35">
        <f t="shared" si="108"/>
        <v>736456.44761818997</v>
      </c>
      <c r="I78" s="35">
        <f t="shared" si="108"/>
        <v>739721.84891342046</v>
      </c>
      <c r="J78" s="35">
        <f t="shared" si="108"/>
        <v>742946.92320217274</v>
      </c>
      <c r="K78" s="35">
        <f t="shared" si="108"/>
        <v>746258.87211948296</v>
      </c>
      <c r="L78" s="35">
        <f t="shared" si="108"/>
        <v>749202.26129220519</v>
      </c>
      <c r="M78" s="35">
        <f t="shared" si="108"/>
        <v>752527.93351906515</v>
      </c>
      <c r="N78" s="35">
        <f t="shared" si="108"/>
        <v>742062.97738478985</v>
      </c>
      <c r="O78" s="35">
        <f t="shared" si="108"/>
        <v>738477.34603118734</v>
      </c>
      <c r="P78" s="35">
        <f t="shared" si="108"/>
        <v>734904.6428343507</v>
      </c>
      <c r="Q78" s="35">
        <f t="shared" si="108"/>
        <v>731299.80315349961</v>
      </c>
      <c r="R78" s="35">
        <f t="shared" si="108"/>
        <v>727472.98767105269</v>
      </c>
      <c r="S78" s="35">
        <f t="shared" si="108"/>
        <v>723336.30626601784</v>
      </c>
      <c r="T78" s="35">
        <f t="shared" si="108"/>
        <v>718425.30826800806</v>
      </c>
      <c r="U78" s="35">
        <f t="shared" si="108"/>
        <v>711283.86525998893</v>
      </c>
      <c r="V78" s="35">
        <f t="shared" si="108"/>
        <v>701098.12946700875</v>
      </c>
      <c r="W78" s="35">
        <f t="shared" si="108"/>
        <v>689561.3223529947</v>
      </c>
      <c r="X78" s="35">
        <f t="shared" si="108"/>
        <v>677365.19927454961</v>
      </c>
      <c r="Y78" s="35">
        <f t="shared" si="108"/>
        <v>660635.05681149801</v>
      </c>
      <c r="Z78" s="35">
        <f t="shared" si="108"/>
        <v>642719.56506076048</v>
      </c>
      <c r="AA78" s="35">
        <f t="shared" si="108"/>
        <v>624289.65076877724</v>
      </c>
      <c r="AB78" s="35">
        <f t="shared" si="108"/>
        <v>603509.88604825374</v>
      </c>
      <c r="AC78" s="35">
        <f t="shared" si="108"/>
        <v>580515.02015133295</v>
      </c>
      <c r="AD78" s="35">
        <f t="shared" si="108"/>
        <v>554449.12858389714</v>
      </c>
      <c r="AE78" s="35">
        <f t="shared" si="108"/>
        <v>525790.56647429708</v>
      </c>
      <c r="AF78" s="35">
        <f t="shared" si="108"/>
        <v>495036.29717524652</v>
      </c>
      <c r="AG78" s="35">
        <f t="shared" si="108"/>
        <v>462913.79922269064</v>
      </c>
      <c r="AH78" s="35">
        <f t="shared" si="108"/>
        <v>432591.91375989758</v>
      </c>
      <c r="AI78" s="35">
        <f t="shared" si="108"/>
        <v>403473.63772441866</v>
      </c>
      <c r="AJ78" s="35">
        <f t="shared" si="108"/>
        <v>376356.95306911692</v>
      </c>
      <c r="AK78" s="35">
        <f t="shared" ref="AK78:BP78" si="109">IF($C$52=$B$59,AK60,AK69)</f>
        <v>351194.85183709202</v>
      </c>
      <c r="AL78" s="35">
        <f t="shared" si="109"/>
        <v>327833.56111122679</v>
      </c>
      <c r="AM78" s="35">
        <f t="shared" si="109"/>
        <v>306158.07683899108</v>
      </c>
      <c r="AN78" s="35">
        <f t="shared" si="109"/>
        <v>286030.9699881167</v>
      </c>
      <c r="AO78" s="35">
        <f t="shared" si="109"/>
        <v>267359.4986714964</v>
      </c>
      <c r="AP78" s="35">
        <f t="shared" si="109"/>
        <v>250026.38471145928</v>
      </c>
      <c r="AQ78" s="35">
        <f t="shared" si="109"/>
        <v>233943.93632122257</v>
      </c>
      <c r="AR78" s="35">
        <f t="shared" si="109"/>
        <v>219010.9001729367</v>
      </c>
      <c r="AS78" s="35">
        <f t="shared" si="109"/>
        <v>205142.52920539258</v>
      </c>
      <c r="AT78" s="35">
        <f t="shared" si="109"/>
        <v>192272.50009268595</v>
      </c>
      <c r="AU78" s="35">
        <f t="shared" si="109"/>
        <v>180326.82112554307</v>
      </c>
      <c r="AV78" s="35">
        <f t="shared" si="109"/>
        <v>169233.87055323573</v>
      </c>
      <c r="AW78" s="35">
        <f t="shared" si="109"/>
        <v>158934.38473379007</v>
      </c>
      <c r="AX78" s="35">
        <f t="shared" si="109"/>
        <v>149376.39634344142</v>
      </c>
      <c r="AY78" s="35">
        <f t="shared" si="109"/>
        <v>140503.19789504478</v>
      </c>
      <c r="AZ78" s="35">
        <f t="shared" si="109"/>
        <v>132261.36543888983</v>
      </c>
      <c r="BA78" s="35">
        <f t="shared" si="109"/>
        <v>124609.74214501589</v>
      </c>
      <c r="BB78" s="35">
        <f t="shared" si="109"/>
        <v>117474.37696761129</v>
      </c>
      <c r="BC78" s="35">
        <f t="shared" si="109"/>
        <v>110850.68861609355</v>
      </c>
      <c r="BD78" s="35">
        <f t="shared" si="109"/>
        <v>104712.1187063336</v>
      </c>
      <c r="BE78" s="35">
        <f t="shared" si="109"/>
        <v>110313.2416461223</v>
      </c>
      <c r="BF78" s="35">
        <f t="shared" si="109"/>
        <v>109790.35897121215</v>
      </c>
      <c r="BG78" s="35">
        <f t="shared" si="109"/>
        <v>109273.09070967647</v>
      </c>
      <c r="BH78" s="35">
        <f t="shared" si="109"/>
        <v>108757.40878944864</v>
      </c>
      <c r="BI78" s="35">
        <f t="shared" si="109"/>
        <v>108244.30527882175</v>
      </c>
      <c r="BJ78" s="35">
        <f t="shared" si="109"/>
        <v>107729.76728574809</v>
      </c>
      <c r="BK78" s="35">
        <f t="shared" si="109"/>
        <v>107219.80198263974</v>
      </c>
      <c r="BL78" s="35">
        <f t="shared" si="109"/>
        <v>106714.38650604701</v>
      </c>
      <c r="BM78" s="35">
        <f t="shared" si="109"/>
        <v>106210.49810683726</v>
      </c>
      <c r="BN78" s="35">
        <f t="shared" si="109"/>
        <v>105709.12914962345</v>
      </c>
      <c r="BO78" s="35">
        <f t="shared" si="109"/>
        <v>105212.26703719574</v>
      </c>
      <c r="BP78" s="35">
        <f t="shared" si="109"/>
        <v>104718.88923533022</v>
      </c>
      <c r="BQ78" s="35">
        <f t="shared" ref="BQ78:CD78" si="110">IF($C$52=$B$59,BQ60,BQ69)</f>
        <v>104226.97832247399</v>
      </c>
      <c r="BR78" s="35">
        <f t="shared" si="110"/>
        <v>103737.52696418206</v>
      </c>
      <c r="BS78" s="35">
        <f t="shared" si="110"/>
        <v>103252.52286268158</v>
      </c>
      <c r="BT78" s="35">
        <f t="shared" si="110"/>
        <v>102764.94378168859</v>
      </c>
      <c r="BU78" s="35">
        <f t="shared" si="110"/>
        <v>102283.80259610058</v>
      </c>
      <c r="BV78" s="35">
        <f t="shared" si="110"/>
        <v>101804.06711644051</v>
      </c>
      <c r="BW78" s="35">
        <f t="shared" si="110"/>
        <v>101330.73031417876</v>
      </c>
      <c r="BX78" s="35">
        <f t="shared" si="110"/>
        <v>100853.76019592828</v>
      </c>
      <c r="BY78" s="35">
        <f t="shared" si="110"/>
        <v>100383.17492826906</v>
      </c>
      <c r="BZ78" s="35">
        <f t="shared" si="110"/>
        <v>99913.942586948135</v>
      </c>
      <c r="CA78" s="35">
        <f t="shared" si="110"/>
        <v>99447.056407333846</v>
      </c>
      <c r="CB78" s="35">
        <f t="shared" si="110"/>
        <v>98982.504658617589</v>
      </c>
      <c r="CC78" s="35">
        <f t="shared" si="110"/>
        <v>98518.275668644899</v>
      </c>
      <c r="CD78" s="35">
        <f t="shared" si="110"/>
        <v>98057.36782362216</v>
      </c>
    </row>
    <row r="79" spans="2:82" hidden="1" outlineLevel="1">
      <c r="B79" s="91" t="s">
        <v>48</v>
      </c>
      <c r="E79" s="3">
        <f t="shared" ref="E79:AJ79" si="111">IF($C$52=$B$59,E61,E70)</f>
        <v>30664956.150508776</v>
      </c>
      <c r="F79" s="35">
        <f t="shared" si="111"/>
        <v>34981138.115657389</v>
      </c>
      <c r="G79" s="35">
        <f t="shared" si="111"/>
        <v>33783142.423649319</v>
      </c>
      <c r="H79" s="35">
        <f t="shared" si="111"/>
        <v>34928109.057725698</v>
      </c>
      <c r="I79" s="35">
        <f t="shared" si="111"/>
        <v>34424950.427554712</v>
      </c>
      <c r="J79" s="35">
        <f t="shared" si="111"/>
        <v>33143379.900916964</v>
      </c>
      <c r="K79" s="35">
        <f t="shared" si="111"/>
        <v>30640626.8441002</v>
      </c>
      <c r="L79" s="35">
        <f t="shared" si="111"/>
        <v>29551108.829265852</v>
      </c>
      <c r="M79" s="35">
        <f t="shared" si="111"/>
        <v>29537816.176264409</v>
      </c>
      <c r="N79" s="35">
        <f t="shared" si="111"/>
        <v>33414070.96431502</v>
      </c>
      <c r="O79" s="35">
        <f t="shared" si="111"/>
        <v>32839481.090226226</v>
      </c>
      <c r="P79" s="35">
        <f t="shared" si="111"/>
        <v>31713881.901054882</v>
      </c>
      <c r="Q79" s="35">
        <f t="shared" si="111"/>
        <v>29681058.752956148</v>
      </c>
      <c r="R79" s="35">
        <f t="shared" si="111"/>
        <v>28622742.268207069</v>
      </c>
      <c r="S79" s="35">
        <f t="shared" si="111"/>
        <v>28539087.252192665</v>
      </c>
      <c r="T79" s="35">
        <f t="shared" si="111"/>
        <v>28062041.375654716</v>
      </c>
      <c r="U79" s="35">
        <f t="shared" si="111"/>
        <v>27066423.837585691</v>
      </c>
      <c r="V79" s="35">
        <f t="shared" si="111"/>
        <v>26376197.131647378</v>
      </c>
      <c r="W79" s="35">
        <f t="shared" si="111"/>
        <v>26219797.445215683</v>
      </c>
      <c r="X79" s="35">
        <f t="shared" si="111"/>
        <v>25537306.515648708</v>
      </c>
      <c r="Y79" s="35">
        <f t="shared" si="111"/>
        <v>23834030.400718089</v>
      </c>
      <c r="Z79" s="35">
        <f t="shared" si="111"/>
        <v>22478558.720203869</v>
      </c>
      <c r="AA79" s="35">
        <f t="shared" si="111"/>
        <v>21612973.933810022</v>
      </c>
      <c r="AB79" s="35">
        <f t="shared" si="111"/>
        <v>20584185.222235668</v>
      </c>
      <c r="AC79" s="35">
        <f t="shared" si="111"/>
        <v>19409266.77500258</v>
      </c>
      <c r="AD79" s="35">
        <f t="shared" si="111"/>
        <v>18182451.492456444</v>
      </c>
      <c r="AE79" s="35">
        <f t="shared" si="111"/>
        <v>16904876.797995716</v>
      </c>
      <c r="AF79" s="35">
        <f t="shared" si="111"/>
        <v>15557388.157604247</v>
      </c>
      <c r="AG79" s="35">
        <f t="shared" si="111"/>
        <v>14075926.163877353</v>
      </c>
      <c r="AH79" s="35">
        <f t="shared" si="111"/>
        <v>12784675.720381374</v>
      </c>
      <c r="AI79" s="35">
        <f t="shared" si="111"/>
        <v>11445828.15965219</v>
      </c>
      <c r="AJ79" s="35">
        <f t="shared" si="111"/>
        <v>10327617.273131829</v>
      </c>
      <c r="AK79" s="35">
        <f t="shared" ref="AK79:BP79" si="112">IF($C$52=$B$59,AK61,AK70)</f>
        <v>9325275.1642151196</v>
      </c>
      <c r="AL79" s="35">
        <f t="shared" si="112"/>
        <v>8393675.3833558466</v>
      </c>
      <c r="AM79" s="35">
        <f t="shared" si="112"/>
        <v>7525164.4507722016</v>
      </c>
      <c r="AN79" s="35">
        <f t="shared" si="112"/>
        <v>6720947.3235560525</v>
      </c>
      <c r="AO79" s="35">
        <f t="shared" si="112"/>
        <v>5980760.9271711493</v>
      </c>
      <c r="AP79" s="35">
        <f t="shared" si="112"/>
        <v>5300836.1702045612</v>
      </c>
      <c r="AQ79" s="35">
        <f t="shared" si="112"/>
        <v>4676468.3397003161</v>
      </c>
      <c r="AR79" s="35">
        <f t="shared" si="112"/>
        <v>4084483.8841824904</v>
      </c>
      <c r="AS79" s="35">
        <f t="shared" si="112"/>
        <v>3532054.5385309858</v>
      </c>
      <c r="AT79" s="35">
        <f t="shared" si="112"/>
        <v>3021121.6839885879</v>
      </c>
      <c r="AU79" s="35">
        <f t="shared" si="112"/>
        <v>2549581.2999492455</v>
      </c>
      <c r="AV79" s="35">
        <f t="shared" si="112"/>
        <v>2112819.622842079</v>
      </c>
      <c r="AW79" s="35">
        <f t="shared" si="112"/>
        <v>2619765.3113473686</v>
      </c>
      <c r="AX79" s="35">
        <f t="shared" si="112"/>
        <v>2633454.5018195142</v>
      </c>
      <c r="AY79" s="35">
        <f t="shared" si="112"/>
        <v>2260476.7611562107</v>
      </c>
      <c r="AZ79" s="35">
        <f t="shared" si="112"/>
        <v>1774916.3015127303</v>
      </c>
      <c r="BA79" s="35">
        <f t="shared" si="112"/>
        <v>1308572.9345105952</v>
      </c>
      <c r="BB79" s="35">
        <f t="shared" si="112"/>
        <v>874038.26922943816</v>
      </c>
      <c r="BC79" s="35">
        <f t="shared" si="112"/>
        <v>412821.95828695362</v>
      </c>
      <c r="BD79" s="35">
        <f t="shared" si="112"/>
        <v>0</v>
      </c>
      <c r="BE79" s="35">
        <f t="shared" si="112"/>
        <v>550638.27539207332</v>
      </c>
      <c r="BF79" s="35">
        <f t="shared" si="112"/>
        <v>382826.80607545178</v>
      </c>
      <c r="BG79" s="35">
        <f t="shared" si="112"/>
        <v>379491.33879914286</v>
      </c>
      <c r="BH79" s="35">
        <f t="shared" si="112"/>
        <v>376170.88196815236</v>
      </c>
      <c r="BI79" s="35">
        <f t="shared" si="112"/>
        <v>372871.8472829755</v>
      </c>
      <c r="BJ79" s="35">
        <f t="shared" si="112"/>
        <v>369576.50162349653</v>
      </c>
      <c r="BK79" s="35">
        <f t="shared" si="112"/>
        <v>366311.29064322164</v>
      </c>
      <c r="BL79" s="35">
        <f t="shared" si="112"/>
        <v>363079.98928606784</v>
      </c>
      <c r="BM79" s="35">
        <f t="shared" si="112"/>
        <v>359863.14193221007</v>
      </c>
      <c r="BN79" s="35">
        <f t="shared" si="112"/>
        <v>356667.08166006813</v>
      </c>
      <c r="BO79" s="35">
        <f t="shared" si="112"/>
        <v>353500.63948801835</v>
      </c>
      <c r="BP79" s="35">
        <f t="shared" si="112"/>
        <v>350362.81733359286</v>
      </c>
      <c r="BQ79" s="35">
        <f t="shared" ref="BQ79:CD79" si="113">IF($C$52=$B$59,BQ61,BQ70)</f>
        <v>347238.88824493199</v>
      </c>
      <c r="BR79" s="35">
        <f t="shared" si="113"/>
        <v>344135.12210120365</v>
      </c>
      <c r="BS79" s="35">
        <f t="shared" si="113"/>
        <v>341063.95547383779</v>
      </c>
      <c r="BT79" s="35">
        <f t="shared" si="113"/>
        <v>337986.10281189403</v>
      </c>
      <c r="BU79" s="35">
        <f t="shared" si="113"/>
        <v>334950.76874640764</v>
      </c>
      <c r="BV79" s="35">
        <f t="shared" si="113"/>
        <v>331928.75735970732</v>
      </c>
      <c r="BW79" s="35">
        <f t="shared" si="113"/>
        <v>328944.87725432363</v>
      </c>
      <c r="BX79" s="35">
        <f t="shared" si="113"/>
        <v>325952.28117922723</v>
      </c>
      <c r="BY79" s="35">
        <f t="shared" si="113"/>
        <v>323000.70951785665</v>
      </c>
      <c r="BZ79" s="35">
        <f t="shared" si="113"/>
        <v>320061.97260794207</v>
      </c>
      <c r="CA79" s="35">
        <f t="shared" si="113"/>
        <v>317142.19443414203</v>
      </c>
      <c r="CB79" s="35">
        <f t="shared" si="113"/>
        <v>314243.79816020682</v>
      </c>
      <c r="CC79" s="35">
        <f t="shared" si="113"/>
        <v>311356.26962118055</v>
      </c>
      <c r="CD79" s="35">
        <f t="shared" si="113"/>
        <v>308492.88329053146</v>
      </c>
    </row>
    <row r="80" spans="2:82" hidden="1" outlineLevel="1">
      <c r="B80" s="91" t="s">
        <v>49</v>
      </c>
      <c r="E80" s="3">
        <f t="shared" ref="E80:AJ80" si="114">IF($C$52=$B$59,E62,E71)</f>
        <v>24194.48670665723</v>
      </c>
      <c r="F80" s="35">
        <f t="shared" si="114"/>
        <v>21594.571433551944</v>
      </c>
      <c r="G80" s="35">
        <f t="shared" si="114"/>
        <v>20277.579763795715</v>
      </c>
      <c r="H80" s="35">
        <f t="shared" si="114"/>
        <v>19860.173052388225</v>
      </c>
      <c r="I80" s="35">
        <f t="shared" si="114"/>
        <v>18629.853374537812</v>
      </c>
      <c r="J80" s="35">
        <f t="shared" si="114"/>
        <v>17369.685295076626</v>
      </c>
      <c r="K80" s="35">
        <f t="shared" si="114"/>
        <v>16357.818056012766</v>
      </c>
      <c r="L80" s="35">
        <f t="shared" si="114"/>
        <v>15415.010153144198</v>
      </c>
      <c r="M80" s="35">
        <f t="shared" si="114"/>
        <v>14544.916289790002</v>
      </c>
      <c r="N80" s="35">
        <f t="shared" si="114"/>
        <v>13733.172895752548</v>
      </c>
      <c r="O80" s="35">
        <f t="shared" si="114"/>
        <v>12984.488218685303</v>
      </c>
      <c r="P80" s="35">
        <f t="shared" si="114"/>
        <v>12287.546965003379</v>
      </c>
      <c r="Q80" s="35">
        <f t="shared" si="114"/>
        <v>12738.090417589883</v>
      </c>
      <c r="R80" s="35">
        <f t="shared" si="114"/>
        <v>11813.381152913435</v>
      </c>
      <c r="S80" s="35">
        <f t="shared" si="114"/>
        <v>11158.295434560385</v>
      </c>
      <c r="T80" s="35">
        <f t="shared" si="114"/>
        <v>10557.485144799079</v>
      </c>
      <c r="U80" s="35">
        <f t="shared" si="114"/>
        <v>10030.678906486603</v>
      </c>
      <c r="V80" s="35">
        <f t="shared" si="114"/>
        <v>9539.5066993656801</v>
      </c>
      <c r="W80" s="35">
        <f t="shared" si="114"/>
        <v>9095.7903532803593</v>
      </c>
      <c r="X80" s="35">
        <f t="shared" si="114"/>
        <v>8681.2925889254693</v>
      </c>
      <c r="Y80" s="35">
        <f t="shared" si="114"/>
        <v>8295.8673133923476</v>
      </c>
      <c r="Z80" s="35">
        <f t="shared" si="114"/>
        <v>7936.3691642368976</v>
      </c>
      <c r="AA80" s="35">
        <f t="shared" si="114"/>
        <v>7597.6685058272215</v>
      </c>
      <c r="AB80" s="35">
        <f t="shared" si="114"/>
        <v>7285.6613507095963</v>
      </c>
      <c r="AC80" s="35">
        <f t="shared" si="114"/>
        <v>6999.2142313675595</v>
      </c>
      <c r="AD80" s="35">
        <f t="shared" si="114"/>
        <v>6734.1993476222306</v>
      </c>
      <c r="AE80" s="35">
        <f t="shared" si="114"/>
        <v>6480.5095382956297</v>
      </c>
      <c r="AF80" s="35">
        <f t="shared" si="114"/>
        <v>6250.0881780156615</v>
      </c>
      <c r="AG80" s="35">
        <f t="shared" si="114"/>
        <v>6033.8189245370941</v>
      </c>
      <c r="AH80" s="35">
        <f t="shared" si="114"/>
        <v>5832.6310173259162</v>
      </c>
      <c r="AI80" s="35">
        <f t="shared" si="114"/>
        <v>5647.449049650797</v>
      </c>
      <c r="AJ80" s="35">
        <f t="shared" si="114"/>
        <v>5478.1929918140504</v>
      </c>
      <c r="AK80" s="35">
        <f t="shared" ref="AK80:BP80" si="115">IF($C$52=$B$59,AK62,AK71)</f>
        <v>5320.783214266492</v>
      </c>
      <c r="AL80" s="35">
        <f t="shared" si="115"/>
        <v>5169.1604856066679</v>
      </c>
      <c r="AM80" s="35">
        <f t="shared" si="115"/>
        <v>5033.2958705901437</v>
      </c>
      <c r="AN80" s="35">
        <f t="shared" si="115"/>
        <v>4908.1105786487033</v>
      </c>
      <c r="AO80" s="35">
        <f t="shared" si="115"/>
        <v>4790.5512131669675</v>
      </c>
      <c r="AP80" s="35">
        <f t="shared" si="115"/>
        <v>4678.5796445126452</v>
      </c>
      <c r="AQ80" s="35">
        <f t="shared" si="115"/>
        <v>4578.1679337015921</v>
      </c>
      <c r="AR80" s="35">
        <f t="shared" si="115"/>
        <v>4479.2582814445923</v>
      </c>
      <c r="AS80" s="35">
        <f t="shared" si="115"/>
        <v>4391.8431774488781</v>
      </c>
      <c r="AT80" s="35">
        <f t="shared" si="115"/>
        <v>4310.8651489731446</v>
      </c>
      <c r="AU80" s="35">
        <f t="shared" si="115"/>
        <v>4237.2920106397887</v>
      </c>
      <c r="AV80" s="35">
        <f t="shared" si="115"/>
        <v>4173.0867379980991</v>
      </c>
      <c r="AW80" s="35">
        <f t="shared" si="115"/>
        <v>4107.2024917196195</v>
      </c>
      <c r="AX80" s="35">
        <f t="shared" si="115"/>
        <v>4044.6476666725321</v>
      </c>
      <c r="AY80" s="35">
        <f t="shared" si="115"/>
        <v>3983.4056157506784</v>
      </c>
      <c r="AZ80" s="35">
        <f t="shared" si="115"/>
        <v>3934.4697750834348</v>
      </c>
      <c r="BA80" s="35">
        <f t="shared" si="115"/>
        <v>3882.7786136195273</v>
      </c>
      <c r="BB80" s="35">
        <f t="shared" si="115"/>
        <v>3845.3459079629401</v>
      </c>
      <c r="BC80" s="35">
        <f t="shared" si="115"/>
        <v>3802.1003658346344</v>
      </c>
      <c r="BD80" s="35">
        <f t="shared" si="115"/>
        <v>3760.0710514169714</v>
      </c>
      <c r="BE80" s="35">
        <f t="shared" si="115"/>
        <v>3725.2518835713972</v>
      </c>
      <c r="BF80" s="35">
        <f t="shared" si="115"/>
        <v>3700.6068115650487</v>
      </c>
      <c r="BG80" s="35">
        <f t="shared" si="115"/>
        <v>3671.084964918733</v>
      </c>
      <c r="BH80" s="35">
        <f t="shared" si="115"/>
        <v>3644.7107275056487</v>
      </c>
      <c r="BI80" s="35">
        <f t="shared" si="115"/>
        <v>3616.4683612796307</v>
      </c>
      <c r="BJ80" s="35">
        <f t="shared" si="115"/>
        <v>3592.3672068847418</v>
      </c>
      <c r="BK80" s="35">
        <f t="shared" si="115"/>
        <v>3570.3865582618282</v>
      </c>
      <c r="BL80" s="35">
        <f t="shared" si="115"/>
        <v>3550.5158128820285</v>
      </c>
      <c r="BM80" s="35">
        <f t="shared" si="115"/>
        <v>3530.744421229128</v>
      </c>
      <c r="BN80" s="35">
        <f t="shared" si="115"/>
        <v>3518.071886534492</v>
      </c>
      <c r="BO80" s="35">
        <f t="shared" si="115"/>
        <v>3503.4627145133304</v>
      </c>
      <c r="BP80" s="35">
        <f t="shared" si="115"/>
        <v>3489.9265883522726</v>
      </c>
      <c r="BQ80" s="35">
        <f t="shared" ref="BQ80:CD80" si="116">IF($C$52=$B$59,BQ62,BQ71)</f>
        <v>3477.4581428220213</v>
      </c>
      <c r="BR80" s="35">
        <f t="shared" si="116"/>
        <v>3464.0520395194208</v>
      </c>
      <c r="BS80" s="35">
        <f t="shared" si="116"/>
        <v>3450.7129667333338</v>
      </c>
      <c r="BT80" s="35">
        <f t="shared" si="116"/>
        <v>3443.4405893111771</v>
      </c>
      <c r="BU80" s="35">
        <f t="shared" si="116"/>
        <v>3433.2045737761309</v>
      </c>
      <c r="BV80" s="35">
        <f t="shared" si="116"/>
        <v>3425.0197383187597</v>
      </c>
      <c r="BW80" s="35">
        <f t="shared" si="116"/>
        <v>3415.8758270386752</v>
      </c>
      <c r="BX80" s="35">
        <f t="shared" si="116"/>
        <v>3408.777635314992</v>
      </c>
      <c r="BY80" s="35">
        <f t="shared" si="116"/>
        <v>3402.714934549927</v>
      </c>
      <c r="BZ80" s="35">
        <f t="shared" si="116"/>
        <v>3395.6825472886867</v>
      </c>
      <c r="CA80" s="35">
        <f t="shared" si="116"/>
        <v>3388.6853219637537</v>
      </c>
      <c r="CB80" s="35">
        <f t="shared" si="116"/>
        <v>3381.7230827654439</v>
      </c>
      <c r="CC80" s="35">
        <f t="shared" si="116"/>
        <v>3378.795654763127</v>
      </c>
      <c r="CD80" s="35">
        <f t="shared" si="116"/>
        <v>3373.882863900822</v>
      </c>
    </row>
    <row r="81" spans="1:82" hidden="1" outlineLevel="1">
      <c r="B81" s="91" t="s">
        <v>50</v>
      </c>
      <c r="E81" s="3">
        <f t="shared" ref="E81:AJ81" si="117">IF($C$52=$B$59,E63,E72)</f>
        <v>9125149.138146529</v>
      </c>
      <c r="F81" s="35">
        <f t="shared" si="117"/>
        <v>7856331.1195559632</v>
      </c>
      <c r="G81" s="35">
        <f t="shared" si="117"/>
        <v>6855901.4616146823</v>
      </c>
      <c r="H81" s="35">
        <f t="shared" si="117"/>
        <v>7056140.4579429924</v>
      </c>
      <c r="I81" s="35">
        <f t="shared" si="117"/>
        <v>6318695.1289277449</v>
      </c>
      <c r="J81" s="35">
        <f t="shared" si="117"/>
        <v>5455679.9831665484</v>
      </c>
      <c r="K81" s="35">
        <f t="shared" si="117"/>
        <v>4497958.1148624839</v>
      </c>
      <c r="L81" s="35">
        <f t="shared" si="117"/>
        <v>3948640.4219760736</v>
      </c>
      <c r="M81" s="35">
        <f t="shared" si="117"/>
        <v>3594048.4763766211</v>
      </c>
      <c r="N81" s="35">
        <f t="shared" si="117"/>
        <v>3964868.6084744283</v>
      </c>
      <c r="O81" s="35">
        <f t="shared" si="117"/>
        <v>3553903.545403121</v>
      </c>
      <c r="P81" s="35">
        <f t="shared" si="117"/>
        <v>0</v>
      </c>
      <c r="Q81" s="35">
        <f t="shared" si="117"/>
        <v>0</v>
      </c>
      <c r="R81" s="35">
        <f t="shared" si="117"/>
        <v>0</v>
      </c>
      <c r="S81" s="35">
        <f t="shared" si="117"/>
        <v>0</v>
      </c>
      <c r="T81" s="35">
        <f t="shared" si="117"/>
        <v>0</v>
      </c>
      <c r="U81" s="35">
        <f t="shared" si="117"/>
        <v>0</v>
      </c>
      <c r="V81" s="35">
        <f t="shared" si="117"/>
        <v>0</v>
      </c>
      <c r="W81" s="35">
        <f t="shared" si="117"/>
        <v>0</v>
      </c>
      <c r="X81" s="35">
        <f t="shared" si="117"/>
        <v>0</v>
      </c>
      <c r="Y81" s="35">
        <f t="shared" si="117"/>
        <v>0</v>
      </c>
      <c r="Z81" s="35">
        <f t="shared" si="117"/>
        <v>0</v>
      </c>
      <c r="AA81" s="35">
        <f t="shared" si="117"/>
        <v>0</v>
      </c>
      <c r="AB81" s="35">
        <f t="shared" si="117"/>
        <v>0</v>
      </c>
      <c r="AC81" s="35">
        <f t="shared" si="117"/>
        <v>0</v>
      </c>
      <c r="AD81" s="35">
        <f t="shared" si="117"/>
        <v>0</v>
      </c>
      <c r="AE81" s="35">
        <f t="shared" si="117"/>
        <v>0</v>
      </c>
      <c r="AF81" s="35">
        <f t="shared" si="117"/>
        <v>0</v>
      </c>
      <c r="AG81" s="35">
        <f t="shared" si="117"/>
        <v>0</v>
      </c>
      <c r="AH81" s="35">
        <f t="shared" si="117"/>
        <v>0</v>
      </c>
      <c r="AI81" s="35">
        <f t="shared" si="117"/>
        <v>0</v>
      </c>
      <c r="AJ81" s="35">
        <f t="shared" si="117"/>
        <v>0</v>
      </c>
      <c r="AK81" s="35">
        <f t="shared" ref="AK81:BP81" si="118">IF($C$52=$B$59,AK63,AK72)</f>
        <v>0</v>
      </c>
      <c r="AL81" s="35">
        <f t="shared" si="118"/>
        <v>0</v>
      </c>
      <c r="AM81" s="35">
        <f t="shared" si="118"/>
        <v>0</v>
      </c>
      <c r="AN81" s="35">
        <f t="shared" si="118"/>
        <v>0</v>
      </c>
      <c r="AO81" s="35">
        <f t="shared" si="118"/>
        <v>0</v>
      </c>
      <c r="AP81" s="35">
        <f t="shared" si="118"/>
        <v>0</v>
      </c>
      <c r="AQ81" s="35">
        <f t="shared" si="118"/>
        <v>0</v>
      </c>
      <c r="AR81" s="35">
        <f t="shared" si="118"/>
        <v>0</v>
      </c>
      <c r="AS81" s="35">
        <f t="shared" si="118"/>
        <v>0</v>
      </c>
      <c r="AT81" s="35">
        <f t="shared" si="118"/>
        <v>0</v>
      </c>
      <c r="AU81" s="35">
        <f t="shared" si="118"/>
        <v>0</v>
      </c>
      <c r="AV81" s="35">
        <f t="shared" si="118"/>
        <v>0</v>
      </c>
      <c r="AW81" s="35">
        <f t="shared" si="118"/>
        <v>0</v>
      </c>
      <c r="AX81" s="35">
        <f t="shared" si="118"/>
        <v>0</v>
      </c>
      <c r="AY81" s="35">
        <f t="shared" si="118"/>
        <v>0</v>
      </c>
      <c r="AZ81" s="35">
        <f t="shared" si="118"/>
        <v>0</v>
      </c>
      <c r="BA81" s="35">
        <f t="shared" si="118"/>
        <v>0</v>
      </c>
      <c r="BB81" s="35">
        <f t="shared" si="118"/>
        <v>0</v>
      </c>
      <c r="BC81" s="35">
        <f t="shared" si="118"/>
        <v>0</v>
      </c>
      <c r="BD81" s="35">
        <f t="shared" si="118"/>
        <v>0</v>
      </c>
      <c r="BE81" s="35">
        <f t="shared" si="118"/>
        <v>0</v>
      </c>
      <c r="BF81" s="35">
        <f t="shared" si="118"/>
        <v>0</v>
      </c>
      <c r="BG81" s="35">
        <f t="shared" si="118"/>
        <v>0</v>
      </c>
      <c r="BH81" s="35">
        <f t="shared" si="118"/>
        <v>0</v>
      </c>
      <c r="BI81" s="35">
        <f t="shared" si="118"/>
        <v>0</v>
      </c>
      <c r="BJ81" s="35">
        <f t="shared" si="118"/>
        <v>0</v>
      </c>
      <c r="BK81" s="35">
        <f t="shared" si="118"/>
        <v>0</v>
      </c>
      <c r="BL81" s="35">
        <f t="shared" si="118"/>
        <v>0</v>
      </c>
      <c r="BM81" s="35">
        <f t="shared" si="118"/>
        <v>0</v>
      </c>
      <c r="BN81" s="35">
        <f t="shared" si="118"/>
        <v>0</v>
      </c>
      <c r="BO81" s="35">
        <f t="shared" si="118"/>
        <v>0</v>
      </c>
      <c r="BP81" s="35">
        <f t="shared" si="118"/>
        <v>0</v>
      </c>
      <c r="BQ81" s="35">
        <f t="shared" ref="BQ81:CD81" si="119">IF($C$52=$B$59,BQ63,BQ72)</f>
        <v>0</v>
      </c>
      <c r="BR81" s="35">
        <f t="shared" si="119"/>
        <v>0</v>
      </c>
      <c r="BS81" s="35">
        <f t="shared" si="119"/>
        <v>0</v>
      </c>
      <c r="BT81" s="35">
        <f t="shared" si="119"/>
        <v>0</v>
      </c>
      <c r="BU81" s="35">
        <f t="shared" si="119"/>
        <v>0</v>
      </c>
      <c r="BV81" s="35">
        <f t="shared" si="119"/>
        <v>0</v>
      </c>
      <c r="BW81" s="35">
        <f t="shared" si="119"/>
        <v>0</v>
      </c>
      <c r="BX81" s="35">
        <f t="shared" si="119"/>
        <v>0</v>
      </c>
      <c r="BY81" s="35">
        <f t="shared" si="119"/>
        <v>0</v>
      </c>
      <c r="BZ81" s="35">
        <f t="shared" si="119"/>
        <v>0</v>
      </c>
      <c r="CA81" s="35">
        <f t="shared" si="119"/>
        <v>0</v>
      </c>
      <c r="CB81" s="35">
        <f t="shared" si="119"/>
        <v>0</v>
      </c>
      <c r="CC81" s="35">
        <f t="shared" si="119"/>
        <v>0</v>
      </c>
      <c r="CD81" s="35">
        <f t="shared" si="119"/>
        <v>0</v>
      </c>
    </row>
    <row r="82" spans="1:82" hidden="1" outlineLevel="1">
      <c r="A82" s="218"/>
      <c r="B82" s="91" t="s">
        <v>51</v>
      </c>
      <c r="E82" s="3">
        <f t="shared" ref="E82:AJ82" si="120">IF($C$52=$B$59,E64,E73)</f>
        <v>5037.6269000000011</v>
      </c>
      <c r="F82" s="35">
        <f t="shared" si="120"/>
        <v>5037.6269000000011</v>
      </c>
      <c r="G82" s="35">
        <f t="shared" si="120"/>
        <v>5037.6269000000011</v>
      </c>
      <c r="H82" s="35">
        <f t="shared" si="120"/>
        <v>5037.6269000000011</v>
      </c>
      <c r="I82" s="35">
        <f t="shared" si="120"/>
        <v>5037.6269000000011</v>
      </c>
      <c r="J82" s="35">
        <f t="shared" si="120"/>
        <v>5037.6269000000011</v>
      </c>
      <c r="K82" s="35">
        <f t="shared" si="120"/>
        <v>5037.6269000000011</v>
      </c>
      <c r="L82" s="35">
        <f t="shared" si="120"/>
        <v>5037.6269000000011</v>
      </c>
      <c r="M82" s="35">
        <f t="shared" si="120"/>
        <v>5037.6269000000011</v>
      </c>
      <c r="N82" s="35">
        <f t="shared" si="120"/>
        <v>5037.6269000000011</v>
      </c>
      <c r="O82" s="35">
        <f t="shared" si="120"/>
        <v>5037.6269000000011</v>
      </c>
      <c r="P82" s="35">
        <f t="shared" si="120"/>
        <v>5037.6269000000011</v>
      </c>
      <c r="Q82" s="35">
        <f t="shared" si="120"/>
        <v>5037.6269000000011</v>
      </c>
      <c r="R82" s="35">
        <f t="shared" si="120"/>
        <v>5037.6269000000011</v>
      </c>
      <c r="S82" s="35">
        <f t="shared" si="120"/>
        <v>5037.6269000000011</v>
      </c>
      <c r="T82" s="35">
        <f t="shared" si="120"/>
        <v>5037.6269000000011</v>
      </c>
      <c r="U82" s="35">
        <f t="shared" si="120"/>
        <v>5037.6269000000011</v>
      </c>
      <c r="V82" s="35">
        <f t="shared" si="120"/>
        <v>5037.6269000000011</v>
      </c>
      <c r="W82" s="35">
        <f t="shared" si="120"/>
        <v>5037.6269000000011</v>
      </c>
      <c r="X82" s="35">
        <f t="shared" si="120"/>
        <v>5037.6269000000011</v>
      </c>
      <c r="Y82" s="35">
        <f t="shared" si="120"/>
        <v>5037.6269000000011</v>
      </c>
      <c r="Z82" s="35">
        <f t="shared" si="120"/>
        <v>5037.6269000000011</v>
      </c>
      <c r="AA82" s="35">
        <f t="shared" si="120"/>
        <v>5037.6269000000011</v>
      </c>
      <c r="AB82" s="35">
        <f t="shared" si="120"/>
        <v>5037.6269000000011</v>
      </c>
      <c r="AC82" s="35">
        <f t="shared" si="120"/>
        <v>5037.6269000000011</v>
      </c>
      <c r="AD82" s="35">
        <f t="shared" si="120"/>
        <v>5037.6269000000011</v>
      </c>
      <c r="AE82" s="35">
        <f t="shared" si="120"/>
        <v>5037.6269000000011</v>
      </c>
      <c r="AF82" s="35">
        <f t="shared" si="120"/>
        <v>5037.6269000000011</v>
      </c>
      <c r="AG82" s="35">
        <f t="shared" si="120"/>
        <v>5037.6269000000011</v>
      </c>
      <c r="AH82" s="35">
        <f t="shared" si="120"/>
        <v>5037.6269000000011</v>
      </c>
      <c r="AI82" s="35">
        <f t="shared" si="120"/>
        <v>5037.6269000000011</v>
      </c>
      <c r="AJ82" s="35">
        <f t="shared" si="120"/>
        <v>5037.6269000000011</v>
      </c>
      <c r="AK82" s="35">
        <f t="shared" ref="AK82:BP82" si="121">IF($C$52=$B$59,AK64,AK73)</f>
        <v>5037.6269000000011</v>
      </c>
      <c r="AL82" s="35">
        <f t="shared" si="121"/>
        <v>5037.6269000000011</v>
      </c>
      <c r="AM82" s="35">
        <f t="shared" si="121"/>
        <v>5037.6269000000011</v>
      </c>
      <c r="AN82" s="35">
        <f t="shared" si="121"/>
        <v>5037.6269000000011</v>
      </c>
      <c r="AO82" s="35">
        <f t="shared" si="121"/>
        <v>5037.6269000000011</v>
      </c>
      <c r="AP82" s="35">
        <f t="shared" si="121"/>
        <v>5037.6269000000011</v>
      </c>
      <c r="AQ82" s="35">
        <f t="shared" si="121"/>
        <v>5037.6269000000011</v>
      </c>
      <c r="AR82" s="35">
        <f t="shared" si="121"/>
        <v>5037.6269000000011</v>
      </c>
      <c r="AS82" s="35">
        <f t="shared" si="121"/>
        <v>5037.6269000000011</v>
      </c>
      <c r="AT82" s="35">
        <f t="shared" si="121"/>
        <v>5037.6269000000011</v>
      </c>
      <c r="AU82" s="35">
        <f t="shared" si="121"/>
        <v>5037.6269000000011</v>
      </c>
      <c r="AV82" s="35">
        <f t="shared" si="121"/>
        <v>5037.6269000000011</v>
      </c>
      <c r="AW82" s="35">
        <f t="shared" si="121"/>
        <v>5037.6269000000011</v>
      </c>
      <c r="AX82" s="35">
        <f t="shared" si="121"/>
        <v>5037.6269000000011</v>
      </c>
      <c r="AY82" s="35">
        <f t="shared" si="121"/>
        <v>5037.6269000000011</v>
      </c>
      <c r="AZ82" s="35">
        <f t="shared" si="121"/>
        <v>5037.6269000000011</v>
      </c>
      <c r="BA82" s="35">
        <f t="shared" si="121"/>
        <v>5037.6269000000011</v>
      </c>
      <c r="BB82" s="35">
        <f t="shared" si="121"/>
        <v>5037.6269000000011</v>
      </c>
      <c r="BC82" s="35">
        <f t="shared" si="121"/>
        <v>5037.6269000000011</v>
      </c>
      <c r="BD82" s="35">
        <f t="shared" si="121"/>
        <v>5037.6269000000011</v>
      </c>
      <c r="BE82" s="35">
        <f t="shared" si="121"/>
        <v>5037.6269000000011</v>
      </c>
      <c r="BF82" s="35">
        <f t="shared" si="121"/>
        <v>5037.6269000000011</v>
      </c>
      <c r="BG82" s="35">
        <f t="shared" si="121"/>
        <v>5037.6269000000011</v>
      </c>
      <c r="BH82" s="35">
        <f t="shared" si="121"/>
        <v>5037.6269000000011</v>
      </c>
      <c r="BI82" s="35">
        <f t="shared" si="121"/>
        <v>5037.6269000000011</v>
      </c>
      <c r="BJ82" s="35">
        <f t="shared" si="121"/>
        <v>5037.6269000000011</v>
      </c>
      <c r="BK82" s="35">
        <f t="shared" si="121"/>
        <v>5037.6269000000011</v>
      </c>
      <c r="BL82" s="35">
        <f t="shared" si="121"/>
        <v>5037.6269000000011</v>
      </c>
      <c r="BM82" s="35">
        <f t="shared" si="121"/>
        <v>5037.6269000000011</v>
      </c>
      <c r="BN82" s="35">
        <f t="shared" si="121"/>
        <v>5037.6269000000011</v>
      </c>
      <c r="BO82" s="35">
        <f t="shared" si="121"/>
        <v>5037.6269000000011</v>
      </c>
      <c r="BP82" s="35">
        <f t="shared" si="121"/>
        <v>5037.6269000000011</v>
      </c>
      <c r="BQ82" s="35">
        <f t="shared" ref="BQ82:CD82" si="122">IF($C$52=$B$59,BQ64,BQ73)</f>
        <v>5037.6269000000011</v>
      </c>
      <c r="BR82" s="35">
        <f t="shared" si="122"/>
        <v>5037.6269000000011</v>
      </c>
      <c r="BS82" s="35">
        <f t="shared" si="122"/>
        <v>5037.6269000000011</v>
      </c>
      <c r="BT82" s="35">
        <f t="shared" si="122"/>
        <v>5037.6269000000011</v>
      </c>
      <c r="BU82" s="35">
        <f t="shared" si="122"/>
        <v>5037.6269000000011</v>
      </c>
      <c r="BV82" s="35">
        <f t="shared" si="122"/>
        <v>5037.6269000000011</v>
      </c>
      <c r="BW82" s="35">
        <f t="shared" si="122"/>
        <v>5037.6269000000011</v>
      </c>
      <c r="BX82" s="35">
        <f t="shared" si="122"/>
        <v>5037.6269000000011</v>
      </c>
      <c r="BY82" s="35">
        <f t="shared" si="122"/>
        <v>5037.6269000000011</v>
      </c>
      <c r="BZ82" s="35">
        <f t="shared" si="122"/>
        <v>5037.6269000000011</v>
      </c>
      <c r="CA82" s="35">
        <f t="shared" si="122"/>
        <v>5037.6269000000011</v>
      </c>
      <c r="CB82" s="35">
        <f t="shared" si="122"/>
        <v>5037.6269000000011</v>
      </c>
      <c r="CC82" s="35">
        <f t="shared" si="122"/>
        <v>5037.6269000000011</v>
      </c>
      <c r="CD82" s="35">
        <f t="shared" si="122"/>
        <v>5037.6269000000011</v>
      </c>
    </row>
    <row r="83" spans="1:82" hidden="1" outlineLevel="1">
      <c r="B83" s="249" t="s">
        <v>18</v>
      </c>
      <c r="C83" s="6"/>
      <c r="D83" s="6"/>
      <c r="E83" s="255"/>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row>
    <row r="84" spans="1:82" hidden="1" outlineLevel="1">
      <c r="B84" s="91" t="s">
        <v>16</v>
      </c>
      <c r="C84" s="6"/>
      <c r="D84" s="6"/>
      <c r="E84" s="255">
        <f t="shared" ref="E84:AJ84" si="123">IF($C$52=$B$59,E66,E75)</f>
        <v>17863.915523705953</v>
      </c>
      <c r="F84" s="255">
        <f t="shared" si="123"/>
        <v>0</v>
      </c>
      <c r="G84" s="255">
        <f t="shared" si="123"/>
        <v>6521</v>
      </c>
      <c r="H84" s="255">
        <f t="shared" si="123"/>
        <v>6958</v>
      </c>
      <c r="I84" s="255">
        <f t="shared" si="123"/>
        <v>6824</v>
      </c>
      <c r="J84" s="255">
        <f t="shared" si="123"/>
        <v>6806</v>
      </c>
      <c r="K84" s="255">
        <f t="shared" si="123"/>
        <v>6902</v>
      </c>
      <c r="L84" s="255">
        <f t="shared" si="123"/>
        <v>6594</v>
      </c>
      <c r="M84" s="255">
        <f t="shared" si="123"/>
        <v>6946</v>
      </c>
      <c r="N84" s="255">
        <f t="shared" si="123"/>
        <v>0</v>
      </c>
      <c r="O84" s="255">
        <f t="shared" si="123"/>
        <v>0</v>
      </c>
      <c r="P84" s="255">
        <f t="shared" si="123"/>
        <v>0</v>
      </c>
      <c r="Q84" s="255">
        <f t="shared" si="123"/>
        <v>0</v>
      </c>
      <c r="R84" s="255">
        <f t="shared" si="123"/>
        <v>0</v>
      </c>
      <c r="S84" s="255">
        <f t="shared" si="123"/>
        <v>0</v>
      </c>
      <c r="T84" s="255">
        <f t="shared" si="123"/>
        <v>0</v>
      </c>
      <c r="U84" s="255">
        <f t="shared" si="123"/>
        <v>0</v>
      </c>
      <c r="V84" s="255">
        <f t="shared" si="123"/>
        <v>0</v>
      </c>
      <c r="W84" s="255">
        <f t="shared" si="123"/>
        <v>0</v>
      </c>
      <c r="X84" s="255">
        <f t="shared" si="123"/>
        <v>0</v>
      </c>
      <c r="Y84" s="255">
        <f t="shared" si="123"/>
        <v>0</v>
      </c>
      <c r="Z84" s="255">
        <f t="shared" si="123"/>
        <v>0</v>
      </c>
      <c r="AA84" s="255">
        <f t="shared" si="123"/>
        <v>0</v>
      </c>
      <c r="AB84" s="255">
        <f t="shared" si="123"/>
        <v>0</v>
      </c>
      <c r="AC84" s="255">
        <f t="shared" si="123"/>
        <v>0</v>
      </c>
      <c r="AD84" s="255">
        <f t="shared" si="123"/>
        <v>0</v>
      </c>
      <c r="AE84" s="255">
        <f t="shared" si="123"/>
        <v>0</v>
      </c>
      <c r="AF84" s="255">
        <f t="shared" si="123"/>
        <v>0</v>
      </c>
      <c r="AG84" s="255">
        <f t="shared" si="123"/>
        <v>0</v>
      </c>
      <c r="AH84" s="255">
        <f t="shared" si="123"/>
        <v>0</v>
      </c>
      <c r="AI84" s="255">
        <f t="shared" si="123"/>
        <v>0</v>
      </c>
      <c r="AJ84" s="255">
        <f t="shared" si="123"/>
        <v>0</v>
      </c>
      <c r="AK84" s="255">
        <f t="shared" ref="AK84:BP84" si="124">IF($C$52=$B$59,AK66,AK75)</f>
        <v>0</v>
      </c>
      <c r="AL84" s="255">
        <f t="shared" si="124"/>
        <v>0</v>
      </c>
      <c r="AM84" s="255">
        <f t="shared" si="124"/>
        <v>0</v>
      </c>
      <c r="AN84" s="255">
        <f t="shared" si="124"/>
        <v>0</v>
      </c>
      <c r="AO84" s="255">
        <f t="shared" si="124"/>
        <v>0</v>
      </c>
      <c r="AP84" s="255">
        <f t="shared" si="124"/>
        <v>0</v>
      </c>
      <c r="AQ84" s="255">
        <f t="shared" si="124"/>
        <v>0</v>
      </c>
      <c r="AR84" s="255">
        <f t="shared" si="124"/>
        <v>0</v>
      </c>
      <c r="AS84" s="255">
        <f t="shared" si="124"/>
        <v>0</v>
      </c>
      <c r="AT84" s="255">
        <f t="shared" si="124"/>
        <v>0</v>
      </c>
      <c r="AU84" s="255">
        <f t="shared" si="124"/>
        <v>0</v>
      </c>
      <c r="AV84" s="255">
        <f t="shared" si="124"/>
        <v>0</v>
      </c>
      <c r="AW84" s="255">
        <f t="shared" si="124"/>
        <v>0</v>
      </c>
      <c r="AX84" s="255">
        <f t="shared" si="124"/>
        <v>0</v>
      </c>
      <c r="AY84" s="255">
        <f t="shared" si="124"/>
        <v>0</v>
      </c>
      <c r="AZ84" s="255">
        <f t="shared" si="124"/>
        <v>0</v>
      </c>
      <c r="BA84" s="255">
        <f t="shared" si="124"/>
        <v>0</v>
      </c>
      <c r="BB84" s="255">
        <f t="shared" si="124"/>
        <v>0</v>
      </c>
      <c r="BC84" s="255">
        <f t="shared" si="124"/>
        <v>0</v>
      </c>
      <c r="BD84" s="255">
        <f t="shared" si="124"/>
        <v>0</v>
      </c>
      <c r="BE84" s="255">
        <f t="shared" si="124"/>
        <v>0</v>
      </c>
      <c r="BF84" s="255">
        <f t="shared" si="124"/>
        <v>0</v>
      </c>
      <c r="BG84" s="255">
        <f t="shared" si="124"/>
        <v>0</v>
      </c>
      <c r="BH84" s="255">
        <f t="shared" si="124"/>
        <v>0</v>
      </c>
      <c r="BI84" s="255">
        <f t="shared" si="124"/>
        <v>0</v>
      </c>
      <c r="BJ84" s="255">
        <f t="shared" si="124"/>
        <v>0</v>
      </c>
      <c r="BK84" s="255">
        <f t="shared" si="124"/>
        <v>0</v>
      </c>
      <c r="BL84" s="255">
        <f t="shared" si="124"/>
        <v>0</v>
      </c>
      <c r="BM84" s="255">
        <f t="shared" si="124"/>
        <v>0</v>
      </c>
      <c r="BN84" s="255">
        <f t="shared" si="124"/>
        <v>0</v>
      </c>
      <c r="BO84" s="255">
        <f t="shared" si="124"/>
        <v>0</v>
      </c>
      <c r="BP84" s="255">
        <f t="shared" si="124"/>
        <v>0</v>
      </c>
      <c r="BQ84" s="255">
        <f t="shared" ref="BQ84:CD84" si="125">IF($C$52=$B$59,BQ66,BQ75)</f>
        <v>0</v>
      </c>
      <c r="BR84" s="255">
        <f t="shared" si="125"/>
        <v>0</v>
      </c>
      <c r="BS84" s="255">
        <f t="shared" si="125"/>
        <v>0</v>
      </c>
      <c r="BT84" s="255">
        <f t="shared" si="125"/>
        <v>0</v>
      </c>
      <c r="BU84" s="255">
        <f t="shared" si="125"/>
        <v>0</v>
      </c>
      <c r="BV84" s="255">
        <f t="shared" si="125"/>
        <v>0</v>
      </c>
      <c r="BW84" s="255">
        <f t="shared" si="125"/>
        <v>0</v>
      </c>
      <c r="BX84" s="255">
        <f t="shared" si="125"/>
        <v>0</v>
      </c>
      <c r="BY84" s="255">
        <f t="shared" si="125"/>
        <v>0</v>
      </c>
      <c r="BZ84" s="255">
        <f t="shared" si="125"/>
        <v>0</v>
      </c>
      <c r="CA84" s="255">
        <f t="shared" si="125"/>
        <v>0</v>
      </c>
      <c r="CB84" s="255">
        <f t="shared" si="125"/>
        <v>0</v>
      </c>
      <c r="CC84" s="255">
        <f t="shared" si="125"/>
        <v>0</v>
      </c>
      <c r="CD84" s="255">
        <f t="shared" si="125"/>
        <v>0</v>
      </c>
    </row>
    <row r="85" spans="1:82" ht="17.25" hidden="1" customHeight="1" outlineLevel="1">
      <c r="B85" s="91" t="s">
        <v>17</v>
      </c>
      <c r="C85" s="6"/>
      <c r="D85" s="6"/>
      <c r="E85" s="255">
        <f t="shared" ref="E85:AJ85" si="126">IF($C$52=$B$59,E67,E76)</f>
        <v>0</v>
      </c>
      <c r="F85" s="255">
        <f t="shared" si="126"/>
        <v>0</v>
      </c>
      <c r="G85" s="255">
        <f t="shared" si="126"/>
        <v>0</v>
      </c>
      <c r="H85" s="255">
        <f t="shared" si="126"/>
        <v>52</v>
      </c>
      <c r="I85" s="255">
        <f t="shared" si="126"/>
        <v>0</v>
      </c>
      <c r="J85" s="255">
        <f t="shared" si="126"/>
        <v>0</v>
      </c>
      <c r="K85" s="255">
        <f t="shared" si="126"/>
        <v>0</v>
      </c>
      <c r="L85" s="255">
        <f t="shared" si="126"/>
        <v>0</v>
      </c>
      <c r="M85" s="255">
        <f t="shared" si="126"/>
        <v>0</v>
      </c>
      <c r="N85" s="255">
        <f t="shared" si="126"/>
        <v>0</v>
      </c>
      <c r="O85" s="255">
        <f t="shared" si="126"/>
        <v>0</v>
      </c>
      <c r="P85" s="255">
        <f t="shared" si="126"/>
        <v>0</v>
      </c>
      <c r="Q85" s="255">
        <f t="shared" si="126"/>
        <v>0</v>
      </c>
      <c r="R85" s="255">
        <f t="shared" si="126"/>
        <v>0</v>
      </c>
      <c r="S85" s="255">
        <f t="shared" si="126"/>
        <v>0</v>
      </c>
      <c r="T85" s="255">
        <f t="shared" si="126"/>
        <v>0</v>
      </c>
      <c r="U85" s="255">
        <f t="shared" si="126"/>
        <v>0</v>
      </c>
      <c r="V85" s="255">
        <f t="shared" si="126"/>
        <v>0</v>
      </c>
      <c r="W85" s="255">
        <f t="shared" si="126"/>
        <v>0</v>
      </c>
      <c r="X85" s="255">
        <f t="shared" si="126"/>
        <v>0</v>
      </c>
      <c r="Y85" s="255">
        <f t="shared" si="126"/>
        <v>0</v>
      </c>
      <c r="Z85" s="255">
        <f t="shared" si="126"/>
        <v>0</v>
      </c>
      <c r="AA85" s="255">
        <f t="shared" si="126"/>
        <v>0</v>
      </c>
      <c r="AB85" s="255">
        <f t="shared" si="126"/>
        <v>0</v>
      </c>
      <c r="AC85" s="255">
        <f t="shared" si="126"/>
        <v>0</v>
      </c>
      <c r="AD85" s="255">
        <f t="shared" si="126"/>
        <v>0</v>
      </c>
      <c r="AE85" s="255">
        <f t="shared" si="126"/>
        <v>0</v>
      </c>
      <c r="AF85" s="255">
        <f t="shared" si="126"/>
        <v>0</v>
      </c>
      <c r="AG85" s="255">
        <f t="shared" si="126"/>
        <v>0</v>
      </c>
      <c r="AH85" s="255">
        <f t="shared" si="126"/>
        <v>0</v>
      </c>
      <c r="AI85" s="255">
        <f t="shared" si="126"/>
        <v>0</v>
      </c>
      <c r="AJ85" s="255">
        <f t="shared" si="126"/>
        <v>0</v>
      </c>
      <c r="AK85" s="255">
        <f t="shared" ref="AK85:BP85" si="127">IF($C$52=$B$59,AK67,AK76)</f>
        <v>0</v>
      </c>
      <c r="AL85" s="255">
        <f t="shared" si="127"/>
        <v>0</v>
      </c>
      <c r="AM85" s="255">
        <f t="shared" si="127"/>
        <v>0</v>
      </c>
      <c r="AN85" s="255">
        <f t="shared" si="127"/>
        <v>0</v>
      </c>
      <c r="AO85" s="255">
        <f t="shared" si="127"/>
        <v>0</v>
      </c>
      <c r="AP85" s="255">
        <f t="shared" si="127"/>
        <v>0</v>
      </c>
      <c r="AQ85" s="255">
        <f t="shared" si="127"/>
        <v>0</v>
      </c>
      <c r="AR85" s="255">
        <f t="shared" si="127"/>
        <v>0</v>
      </c>
      <c r="AS85" s="255">
        <f t="shared" si="127"/>
        <v>0</v>
      </c>
      <c r="AT85" s="255">
        <f t="shared" si="127"/>
        <v>0</v>
      </c>
      <c r="AU85" s="255">
        <f t="shared" si="127"/>
        <v>0</v>
      </c>
      <c r="AV85" s="255">
        <f t="shared" si="127"/>
        <v>0</v>
      </c>
      <c r="AW85" s="255">
        <f t="shared" si="127"/>
        <v>0</v>
      </c>
      <c r="AX85" s="255">
        <f t="shared" si="127"/>
        <v>0</v>
      </c>
      <c r="AY85" s="255">
        <f t="shared" si="127"/>
        <v>0</v>
      </c>
      <c r="AZ85" s="255">
        <f t="shared" si="127"/>
        <v>0</v>
      </c>
      <c r="BA85" s="255">
        <f t="shared" si="127"/>
        <v>0</v>
      </c>
      <c r="BB85" s="255">
        <f t="shared" si="127"/>
        <v>0</v>
      </c>
      <c r="BC85" s="255">
        <f t="shared" si="127"/>
        <v>0</v>
      </c>
      <c r="BD85" s="255">
        <f t="shared" si="127"/>
        <v>0</v>
      </c>
      <c r="BE85" s="255">
        <f t="shared" si="127"/>
        <v>0</v>
      </c>
      <c r="BF85" s="255">
        <f t="shared" si="127"/>
        <v>0</v>
      </c>
      <c r="BG85" s="255">
        <f t="shared" si="127"/>
        <v>0</v>
      </c>
      <c r="BH85" s="255">
        <f t="shared" si="127"/>
        <v>0</v>
      </c>
      <c r="BI85" s="255">
        <f t="shared" si="127"/>
        <v>0</v>
      </c>
      <c r="BJ85" s="255">
        <f t="shared" si="127"/>
        <v>0</v>
      </c>
      <c r="BK85" s="255">
        <f t="shared" si="127"/>
        <v>0</v>
      </c>
      <c r="BL85" s="255">
        <f t="shared" si="127"/>
        <v>0</v>
      </c>
      <c r="BM85" s="255">
        <f t="shared" si="127"/>
        <v>0</v>
      </c>
      <c r="BN85" s="255">
        <f t="shared" si="127"/>
        <v>0</v>
      </c>
      <c r="BO85" s="255">
        <f t="shared" si="127"/>
        <v>0</v>
      </c>
      <c r="BP85" s="255">
        <f t="shared" si="127"/>
        <v>0</v>
      </c>
      <c r="BQ85" s="255">
        <f t="shared" ref="BQ85:CD85" si="128">IF($C$52=$B$59,BQ67,BQ76)</f>
        <v>0</v>
      </c>
      <c r="BR85" s="255">
        <f t="shared" si="128"/>
        <v>0</v>
      </c>
      <c r="BS85" s="255">
        <f t="shared" si="128"/>
        <v>0</v>
      </c>
      <c r="BT85" s="255">
        <f t="shared" si="128"/>
        <v>0</v>
      </c>
      <c r="BU85" s="255">
        <f t="shared" si="128"/>
        <v>0</v>
      </c>
      <c r="BV85" s="255">
        <f t="shared" si="128"/>
        <v>0</v>
      </c>
      <c r="BW85" s="255">
        <f t="shared" si="128"/>
        <v>0</v>
      </c>
      <c r="BX85" s="255">
        <f t="shared" si="128"/>
        <v>0</v>
      </c>
      <c r="BY85" s="255">
        <f t="shared" si="128"/>
        <v>0</v>
      </c>
      <c r="BZ85" s="255">
        <f t="shared" si="128"/>
        <v>0</v>
      </c>
      <c r="CA85" s="255">
        <f t="shared" si="128"/>
        <v>0</v>
      </c>
      <c r="CB85" s="255">
        <f t="shared" si="128"/>
        <v>0</v>
      </c>
      <c r="CC85" s="255">
        <f t="shared" si="128"/>
        <v>0</v>
      </c>
      <c r="CD85" s="255">
        <f t="shared" si="128"/>
        <v>0</v>
      </c>
    </row>
    <row r="86" spans="1:82" s="8" customFormat="1" collapsed="1">
      <c r="A86"/>
      <c r="B86" s="250" t="s">
        <v>64</v>
      </c>
      <c r="C86" s="238"/>
      <c r="D86" s="233" t="s">
        <v>65</v>
      </c>
      <c r="E86" s="233"/>
    </row>
    <row r="87" spans="1:82">
      <c r="A87" s="273" t="s">
        <v>66</v>
      </c>
      <c r="B87" s="258" t="s">
        <v>67</v>
      </c>
      <c r="C87" s="245"/>
      <c r="D87" s="259">
        <f>'Demand and Revenue'!C11</f>
        <v>0.20189981195784681</v>
      </c>
      <c r="E87" s="260">
        <f t="shared" ref="E87:AJ87" si="129">IF(AND(E37&gt;0,E54&gt;0),E37/E54,0)/365</f>
        <v>0.15077971953047628</v>
      </c>
      <c r="F87" s="260">
        <f t="shared" si="129"/>
        <v>0.14987828722232666</v>
      </c>
      <c r="G87" s="260">
        <f t="shared" si="129"/>
        <v>0.15864032905132508</v>
      </c>
      <c r="H87" s="260">
        <f t="shared" si="129"/>
        <v>0.16088098806815393</v>
      </c>
      <c r="I87" s="260">
        <f t="shared" si="129"/>
        <v>0.16459277526642307</v>
      </c>
      <c r="J87" s="260">
        <f t="shared" si="129"/>
        <v>0.17035019020371731</v>
      </c>
      <c r="K87" s="260">
        <f t="shared" si="129"/>
        <v>0.1745608659129578</v>
      </c>
      <c r="L87" s="260">
        <f t="shared" si="129"/>
        <v>0.17112093928401001</v>
      </c>
      <c r="M87" s="260">
        <f t="shared" si="129"/>
        <v>0.16590627561357582</v>
      </c>
      <c r="N87" s="260">
        <f t="shared" si="129"/>
        <v>0.15396537226381865</v>
      </c>
      <c r="O87" s="260">
        <f t="shared" si="129"/>
        <v>0.1551940024450453</v>
      </c>
      <c r="P87" s="260">
        <f t="shared" si="129"/>
        <v>0.17009395870969563</v>
      </c>
      <c r="Q87" s="260">
        <f t="shared" si="129"/>
        <v>0.17539547710700304</v>
      </c>
      <c r="R87" s="260">
        <f t="shared" si="129"/>
        <v>0.17537016712847778</v>
      </c>
      <c r="S87" s="260">
        <f t="shared" si="129"/>
        <v>0.173302240096226</v>
      </c>
      <c r="T87" s="260">
        <f t="shared" si="129"/>
        <v>0.17204310508740939</v>
      </c>
      <c r="U87" s="260">
        <f t="shared" si="129"/>
        <v>0.17198276065239446</v>
      </c>
      <c r="V87" s="260">
        <f t="shared" si="129"/>
        <v>0.17111746354159107</v>
      </c>
      <c r="W87" s="260">
        <f t="shared" si="129"/>
        <v>0.16913377778239105</v>
      </c>
      <c r="X87" s="260">
        <f t="shared" si="129"/>
        <v>0.17002059592816096</v>
      </c>
      <c r="Y87" s="260">
        <f t="shared" si="129"/>
        <v>0.17374329827763454</v>
      </c>
      <c r="Z87" s="260">
        <f t="shared" si="129"/>
        <v>0.17706648628992891</v>
      </c>
      <c r="AA87" s="260">
        <f t="shared" si="129"/>
        <v>0.17895081877309002</v>
      </c>
      <c r="AB87" s="260">
        <f t="shared" si="129"/>
        <v>0.18244478522764035</v>
      </c>
      <c r="AC87" s="260">
        <f t="shared" si="129"/>
        <v>0.18717304043900096</v>
      </c>
      <c r="AD87" s="260">
        <f t="shared" si="129"/>
        <v>0.19283875407114526</v>
      </c>
      <c r="AE87" s="260">
        <f t="shared" si="129"/>
        <v>0.19967646657880142</v>
      </c>
      <c r="AF87" s="260">
        <f t="shared" si="129"/>
        <v>0.20800208744445908</v>
      </c>
      <c r="AG87" s="260">
        <f t="shared" si="129"/>
        <v>0.21864913185990476</v>
      </c>
      <c r="AH87" s="260">
        <f t="shared" si="129"/>
        <v>0.22890818565872237</v>
      </c>
      <c r="AI87" s="260">
        <f t="shared" si="129"/>
        <v>0.24091234882631501</v>
      </c>
      <c r="AJ87" s="260">
        <f t="shared" si="129"/>
        <v>0.25199814839091317</v>
      </c>
      <c r="AK87" s="260">
        <f t="shared" ref="AK87:BP87" si="130">IF(AND(AK37&gt;0,AK54&gt;0),AK37/AK54,0)/365</f>
        <v>0.26348479914568218</v>
      </c>
      <c r="AL87" s="260">
        <f t="shared" si="130"/>
        <v>0.27578129470891727</v>
      </c>
      <c r="AM87" s="260">
        <f t="shared" si="130"/>
        <v>0.28877641116355646</v>
      </c>
      <c r="AN87" s="260">
        <f t="shared" si="130"/>
        <v>0.30228513671947277</v>
      </c>
      <c r="AO87" s="260">
        <f t="shared" si="130"/>
        <v>0.31618254542896679</v>
      </c>
      <c r="AP87" s="260">
        <f t="shared" si="130"/>
        <v>0.33044077339861755</v>
      </c>
      <c r="AQ87" s="260">
        <f t="shared" si="130"/>
        <v>0.34640865264695087</v>
      </c>
      <c r="AR87" s="260">
        <f t="shared" si="130"/>
        <v>0.36345649735620927</v>
      </c>
      <c r="AS87" s="260">
        <f t="shared" si="130"/>
        <v>0.38108075193724977</v>
      </c>
      <c r="AT87" s="260">
        <f t="shared" si="130"/>
        <v>0.39898311922672342</v>
      </c>
      <c r="AU87" s="260">
        <f t="shared" si="130"/>
        <v>0.41704772062000584</v>
      </c>
      <c r="AV87" s="260">
        <f t="shared" si="130"/>
        <v>0.30697462549679866</v>
      </c>
      <c r="AW87" s="260">
        <f t="shared" si="130"/>
        <v>0.27538516415284275</v>
      </c>
      <c r="AX87" s="260">
        <f t="shared" si="130"/>
        <v>0.29280420750557939</v>
      </c>
      <c r="AY87" s="260">
        <f t="shared" si="130"/>
        <v>0.33131475249190911</v>
      </c>
      <c r="AZ87" s="260">
        <f t="shared" si="130"/>
        <v>0.37260186269439877</v>
      </c>
      <c r="BA87" s="260">
        <f t="shared" si="130"/>
        <v>0.40820681832616224</v>
      </c>
      <c r="BB87" s="260">
        <f t="shared" si="130"/>
        <v>0.43833014410334892</v>
      </c>
      <c r="BC87" s="260">
        <f t="shared" si="130"/>
        <v>0.47509745413752275</v>
      </c>
      <c r="BD87" s="260">
        <f t="shared" si="130"/>
        <v>0</v>
      </c>
      <c r="BE87" s="260">
        <f t="shared" si="130"/>
        <v>0</v>
      </c>
      <c r="BF87" s="260">
        <f t="shared" si="130"/>
        <v>0</v>
      </c>
      <c r="BG87" s="260">
        <f t="shared" si="130"/>
        <v>0</v>
      </c>
      <c r="BH87" s="260">
        <f t="shared" si="130"/>
        <v>0</v>
      </c>
      <c r="BI87" s="260">
        <f t="shared" si="130"/>
        <v>0</v>
      </c>
      <c r="BJ87" s="260">
        <f t="shared" si="130"/>
        <v>0</v>
      </c>
      <c r="BK87" s="260">
        <f t="shared" si="130"/>
        <v>0</v>
      </c>
      <c r="BL87" s="260">
        <f t="shared" si="130"/>
        <v>0</v>
      </c>
      <c r="BM87" s="260">
        <f t="shared" si="130"/>
        <v>0</v>
      </c>
      <c r="BN87" s="260">
        <f t="shared" si="130"/>
        <v>0</v>
      </c>
      <c r="BO87" s="260">
        <f t="shared" si="130"/>
        <v>0</v>
      </c>
      <c r="BP87" s="260">
        <f t="shared" si="130"/>
        <v>0</v>
      </c>
      <c r="BQ87" s="260">
        <f t="shared" ref="BQ87:CD87" si="131">IF(AND(BQ37&gt;0,BQ54&gt;0),BQ37/BQ54,0)/365</f>
        <v>0</v>
      </c>
      <c r="BR87" s="260">
        <f t="shared" si="131"/>
        <v>0</v>
      </c>
      <c r="BS87" s="260">
        <f t="shared" si="131"/>
        <v>0</v>
      </c>
      <c r="BT87" s="260">
        <f t="shared" si="131"/>
        <v>0</v>
      </c>
      <c r="BU87" s="260">
        <f t="shared" si="131"/>
        <v>0</v>
      </c>
      <c r="BV87" s="260">
        <f t="shared" si="131"/>
        <v>0</v>
      </c>
      <c r="BW87" s="260">
        <f t="shared" si="131"/>
        <v>0</v>
      </c>
      <c r="BX87" s="260">
        <f t="shared" si="131"/>
        <v>0</v>
      </c>
      <c r="BY87" s="260">
        <f t="shared" si="131"/>
        <v>0</v>
      </c>
      <c r="BZ87" s="260">
        <f t="shared" si="131"/>
        <v>0</v>
      </c>
      <c r="CA87" s="260">
        <f t="shared" si="131"/>
        <v>0</v>
      </c>
      <c r="CB87" s="260">
        <f t="shared" si="131"/>
        <v>0</v>
      </c>
      <c r="CC87" s="260">
        <f t="shared" si="131"/>
        <v>0</v>
      </c>
      <c r="CD87" s="260">
        <f t="shared" si="131"/>
        <v>0</v>
      </c>
    </row>
    <row r="88" spans="1:82">
      <c r="A88" s="245"/>
      <c r="B88" s="258" t="s">
        <v>48</v>
      </c>
      <c r="C88" s="245"/>
      <c r="D88" s="259">
        <f>'Demand and Revenue'!C12</f>
        <v>6.000716229910112</v>
      </c>
      <c r="E88" s="260">
        <f t="shared" ref="E88:AJ88" si="132">IF(AND(E38&gt;0,E55&gt;0),E38/E55,0)</f>
        <v>4.6010086569946296</v>
      </c>
      <c r="F88" s="260">
        <f t="shared" si="132"/>
        <v>4.3317721277295158</v>
      </c>
      <c r="G88" s="260">
        <f t="shared" si="132"/>
        <v>4.550134796937483</v>
      </c>
      <c r="H88" s="260">
        <f t="shared" si="132"/>
        <v>4.5325305334500792</v>
      </c>
      <c r="I88" s="260">
        <f t="shared" si="132"/>
        <v>4.6394883812377188</v>
      </c>
      <c r="J88" s="260">
        <f t="shared" si="132"/>
        <v>4.9063138699810489</v>
      </c>
      <c r="K88" s="260">
        <f t="shared" si="132"/>
        <v>5.3032776767690128</v>
      </c>
      <c r="L88" s="260">
        <f t="shared" si="132"/>
        <v>5.4525525595080593</v>
      </c>
      <c r="M88" s="260">
        <f t="shared" si="132"/>
        <v>5.4283703553925928</v>
      </c>
      <c r="N88" s="260">
        <f t="shared" si="132"/>
        <v>4.7721889282148888</v>
      </c>
      <c r="O88" s="260">
        <f t="shared" si="132"/>
        <v>4.7117084923267711</v>
      </c>
      <c r="P88" s="260">
        <f t="shared" si="132"/>
        <v>5.188379435046941</v>
      </c>
      <c r="Q88" s="260">
        <f t="shared" si="132"/>
        <v>5.533563414572952</v>
      </c>
      <c r="R88" s="260">
        <f t="shared" si="132"/>
        <v>5.7188403482201515</v>
      </c>
      <c r="S88" s="260">
        <f t="shared" si="132"/>
        <v>5.7388111905225347</v>
      </c>
      <c r="T88" s="260">
        <f t="shared" si="132"/>
        <v>5.7708205325748976</v>
      </c>
      <c r="U88" s="260">
        <f t="shared" si="132"/>
        <v>5.8843984902570323</v>
      </c>
      <c r="V88" s="260">
        <f t="shared" si="132"/>
        <v>5.948761927858671</v>
      </c>
      <c r="W88" s="260">
        <f t="shared" si="132"/>
        <v>5.8955743875346425</v>
      </c>
      <c r="X88" s="260">
        <f t="shared" si="132"/>
        <v>5.9604193604188866</v>
      </c>
      <c r="Y88" s="260">
        <f t="shared" si="132"/>
        <v>6.2493834845616387</v>
      </c>
      <c r="Z88" s="260">
        <f t="shared" si="132"/>
        <v>6.5593170269404588</v>
      </c>
      <c r="AA88" s="260">
        <f t="shared" si="132"/>
        <v>6.7667034195040916</v>
      </c>
      <c r="AB88" s="260">
        <f t="shared" si="132"/>
        <v>7.0271281330363333</v>
      </c>
      <c r="AC88" s="260">
        <f t="shared" si="132"/>
        <v>7.3550941519448205</v>
      </c>
      <c r="AD88" s="260">
        <f t="shared" si="132"/>
        <v>7.7361174454195822</v>
      </c>
      <c r="AE88" s="260">
        <f t="shared" si="132"/>
        <v>8.1836561080278347</v>
      </c>
      <c r="AF88" s="260">
        <f t="shared" si="132"/>
        <v>8.7279142617620309</v>
      </c>
      <c r="AG88" s="260">
        <f t="shared" si="132"/>
        <v>9.4577735446140956</v>
      </c>
      <c r="AH88" s="260">
        <f t="shared" si="132"/>
        <v>10.221345434010463</v>
      </c>
      <c r="AI88" s="260">
        <f t="shared" si="132"/>
        <v>11.190938956685857</v>
      </c>
      <c r="AJ88" s="260">
        <f t="shared" si="132"/>
        <v>12.178539761957973</v>
      </c>
      <c r="AK88" s="260">
        <f t="shared" ref="AK88:BP88" si="133">IF(AND(AK38&gt;0,AK55&gt;0),AK38/AK55,0)</f>
        <v>13.246176723521446</v>
      </c>
      <c r="AL88" s="260">
        <f t="shared" si="133"/>
        <v>14.449627682550908</v>
      </c>
      <c r="AM88" s="260">
        <f t="shared" si="133"/>
        <v>15.8243455018305</v>
      </c>
      <c r="AN88" s="260">
        <f t="shared" si="133"/>
        <v>17.398322946458055</v>
      </c>
      <c r="AO88" s="260">
        <f t="shared" si="133"/>
        <v>19.203941870038182</v>
      </c>
      <c r="AP88" s="260">
        <f t="shared" si="133"/>
        <v>21.287737172192688</v>
      </c>
      <c r="AQ88" s="260">
        <f t="shared" si="133"/>
        <v>23.807379222018312</v>
      </c>
      <c r="AR88" s="260">
        <f t="shared" si="133"/>
        <v>26.894050275169576</v>
      </c>
      <c r="AS88" s="260">
        <f t="shared" si="133"/>
        <v>30.701642942477267</v>
      </c>
      <c r="AT88" s="260">
        <f t="shared" si="133"/>
        <v>35.456611575328928</v>
      </c>
      <c r="AU88" s="260">
        <f t="shared" si="133"/>
        <v>41.527719536105337</v>
      </c>
      <c r="AV88" s="260">
        <f t="shared" si="133"/>
        <v>34.950171295817675</v>
      </c>
      <c r="AW88" s="260">
        <f t="shared" si="133"/>
        <v>29.11532351765948</v>
      </c>
      <c r="AX88" s="260">
        <f t="shared" si="133"/>
        <v>28.785103696385182</v>
      </c>
      <c r="AY88" s="260">
        <f t="shared" si="133"/>
        <v>32.898843676683818</v>
      </c>
      <c r="AZ88" s="260">
        <f t="shared" si="133"/>
        <v>41.147347159273565</v>
      </c>
      <c r="BA88" s="260">
        <f t="shared" si="133"/>
        <v>55.165258617209879</v>
      </c>
      <c r="BB88" s="260">
        <f t="shared" si="133"/>
        <v>82.101951318748092</v>
      </c>
      <c r="BC88" s="260">
        <f t="shared" si="133"/>
        <v>172.48194015028525</v>
      </c>
      <c r="BD88" s="260">
        <f t="shared" si="133"/>
        <v>0</v>
      </c>
      <c r="BE88" s="260">
        <f t="shared" si="133"/>
        <v>0</v>
      </c>
      <c r="BF88" s="260">
        <f t="shared" si="133"/>
        <v>0</v>
      </c>
      <c r="BG88" s="260">
        <f t="shared" si="133"/>
        <v>0</v>
      </c>
      <c r="BH88" s="260">
        <f t="shared" si="133"/>
        <v>0</v>
      </c>
      <c r="BI88" s="260">
        <f t="shared" si="133"/>
        <v>0</v>
      </c>
      <c r="BJ88" s="260">
        <f t="shared" si="133"/>
        <v>0</v>
      </c>
      <c r="BK88" s="260">
        <f t="shared" si="133"/>
        <v>0</v>
      </c>
      <c r="BL88" s="260">
        <f t="shared" si="133"/>
        <v>0</v>
      </c>
      <c r="BM88" s="260">
        <f t="shared" si="133"/>
        <v>0</v>
      </c>
      <c r="BN88" s="260">
        <f t="shared" si="133"/>
        <v>0</v>
      </c>
      <c r="BO88" s="260">
        <f t="shared" si="133"/>
        <v>0</v>
      </c>
      <c r="BP88" s="260">
        <f t="shared" si="133"/>
        <v>0</v>
      </c>
      <c r="BQ88" s="260">
        <f t="shared" ref="BQ88:CD88" si="134">IF(AND(BQ38&gt;0,BQ55&gt;0),BQ38/BQ55,0)</f>
        <v>0</v>
      </c>
      <c r="BR88" s="260">
        <f t="shared" si="134"/>
        <v>0</v>
      </c>
      <c r="BS88" s="260">
        <f t="shared" si="134"/>
        <v>0</v>
      </c>
      <c r="BT88" s="260">
        <f t="shared" si="134"/>
        <v>0</v>
      </c>
      <c r="BU88" s="260">
        <f t="shared" si="134"/>
        <v>0</v>
      </c>
      <c r="BV88" s="260">
        <f t="shared" si="134"/>
        <v>0</v>
      </c>
      <c r="BW88" s="260">
        <f t="shared" si="134"/>
        <v>0</v>
      </c>
      <c r="BX88" s="260">
        <f t="shared" si="134"/>
        <v>0</v>
      </c>
      <c r="BY88" s="260">
        <f t="shared" si="134"/>
        <v>0</v>
      </c>
      <c r="BZ88" s="260">
        <f t="shared" si="134"/>
        <v>0</v>
      </c>
      <c r="CA88" s="260">
        <f t="shared" si="134"/>
        <v>0</v>
      </c>
      <c r="CB88" s="260">
        <f t="shared" si="134"/>
        <v>0</v>
      </c>
      <c r="CC88" s="260">
        <f t="shared" si="134"/>
        <v>0</v>
      </c>
      <c r="CD88" s="260">
        <f t="shared" si="134"/>
        <v>0</v>
      </c>
    </row>
    <row r="89" spans="1:82">
      <c r="A89" s="245"/>
      <c r="B89" s="258" t="s">
        <v>68</v>
      </c>
      <c r="C89" s="245"/>
      <c r="D89" s="259">
        <f>'Demand and Revenue'!C18</f>
        <v>0.20216164516930257</v>
      </c>
      <c r="E89" s="260">
        <f t="shared" ref="E89:AJ89" si="135">IF(AND(E39&gt;0,E56&gt;0),E39/E56,0)/365</f>
        <v>0.15618066389044735</v>
      </c>
      <c r="F89" s="260">
        <f t="shared" si="135"/>
        <v>0.16692394922332407</v>
      </c>
      <c r="G89" s="260">
        <f t="shared" si="135"/>
        <v>0.18985306552394307</v>
      </c>
      <c r="H89" s="260">
        <f t="shared" si="135"/>
        <v>0.20233615683199027</v>
      </c>
      <c r="I89" s="260">
        <f t="shared" si="135"/>
        <v>0.21991372643602877</v>
      </c>
      <c r="J89" s="260">
        <f t="shared" si="135"/>
        <v>0.24396806009889127</v>
      </c>
      <c r="K89" s="260">
        <f t="shared" si="135"/>
        <v>0.26782755493748422</v>
      </c>
      <c r="L89" s="260">
        <f t="shared" si="135"/>
        <v>0.2810247520008663</v>
      </c>
      <c r="M89" s="260">
        <f t="shared" si="135"/>
        <v>0.29137453310971839</v>
      </c>
      <c r="N89" s="260">
        <f t="shared" si="135"/>
        <v>0.28628212615149595</v>
      </c>
      <c r="O89" s="260">
        <f t="shared" si="135"/>
        <v>0.30514678252553479</v>
      </c>
      <c r="P89" s="260">
        <f t="shared" si="135"/>
        <v>0</v>
      </c>
      <c r="Q89" s="260">
        <f t="shared" si="135"/>
        <v>0</v>
      </c>
      <c r="R89" s="260">
        <f t="shared" si="135"/>
        <v>0</v>
      </c>
      <c r="S89" s="260">
        <f t="shared" si="135"/>
        <v>0</v>
      </c>
      <c r="T89" s="260">
        <f t="shared" si="135"/>
        <v>0</v>
      </c>
      <c r="U89" s="260">
        <f t="shared" si="135"/>
        <v>0</v>
      </c>
      <c r="V89" s="260">
        <f t="shared" si="135"/>
        <v>0</v>
      </c>
      <c r="W89" s="260">
        <f t="shared" si="135"/>
        <v>0</v>
      </c>
      <c r="X89" s="260">
        <f t="shared" si="135"/>
        <v>0</v>
      </c>
      <c r="Y89" s="260">
        <f t="shared" si="135"/>
        <v>0</v>
      </c>
      <c r="Z89" s="260">
        <f t="shared" si="135"/>
        <v>0</v>
      </c>
      <c r="AA89" s="260">
        <f t="shared" si="135"/>
        <v>0</v>
      </c>
      <c r="AB89" s="260">
        <f t="shared" si="135"/>
        <v>0</v>
      </c>
      <c r="AC89" s="260">
        <f t="shared" si="135"/>
        <v>0</v>
      </c>
      <c r="AD89" s="260">
        <f t="shared" si="135"/>
        <v>0</v>
      </c>
      <c r="AE89" s="260">
        <f t="shared" si="135"/>
        <v>0</v>
      </c>
      <c r="AF89" s="260">
        <f t="shared" si="135"/>
        <v>0</v>
      </c>
      <c r="AG89" s="260">
        <f t="shared" si="135"/>
        <v>0</v>
      </c>
      <c r="AH89" s="260">
        <f t="shared" si="135"/>
        <v>0</v>
      </c>
      <c r="AI89" s="260">
        <f t="shared" si="135"/>
        <v>0</v>
      </c>
      <c r="AJ89" s="260">
        <f t="shared" si="135"/>
        <v>0</v>
      </c>
      <c r="AK89" s="260">
        <f t="shared" ref="AK89:BP89" si="136">IF(AND(AK39&gt;0,AK56&gt;0),AK39/AK56,0)/365</f>
        <v>0</v>
      </c>
      <c r="AL89" s="260">
        <f t="shared" si="136"/>
        <v>0</v>
      </c>
      <c r="AM89" s="260">
        <f t="shared" si="136"/>
        <v>0</v>
      </c>
      <c r="AN89" s="260">
        <f t="shared" si="136"/>
        <v>0</v>
      </c>
      <c r="AO89" s="260">
        <f t="shared" si="136"/>
        <v>0</v>
      </c>
      <c r="AP89" s="260">
        <f t="shared" si="136"/>
        <v>0</v>
      </c>
      <c r="AQ89" s="260">
        <f t="shared" si="136"/>
        <v>0</v>
      </c>
      <c r="AR89" s="260">
        <f t="shared" si="136"/>
        <v>0</v>
      </c>
      <c r="AS89" s="260">
        <f t="shared" si="136"/>
        <v>0</v>
      </c>
      <c r="AT89" s="260">
        <f t="shared" si="136"/>
        <v>0</v>
      </c>
      <c r="AU89" s="260">
        <f t="shared" si="136"/>
        <v>0</v>
      </c>
      <c r="AV89" s="260">
        <f t="shared" si="136"/>
        <v>0</v>
      </c>
      <c r="AW89" s="260">
        <f t="shared" si="136"/>
        <v>0</v>
      </c>
      <c r="AX89" s="260">
        <f t="shared" si="136"/>
        <v>0</v>
      </c>
      <c r="AY89" s="260">
        <f t="shared" si="136"/>
        <v>0</v>
      </c>
      <c r="AZ89" s="260">
        <f t="shared" si="136"/>
        <v>0</v>
      </c>
      <c r="BA89" s="260">
        <f t="shared" si="136"/>
        <v>0</v>
      </c>
      <c r="BB89" s="260">
        <f t="shared" si="136"/>
        <v>0</v>
      </c>
      <c r="BC89" s="260">
        <f t="shared" si="136"/>
        <v>0</v>
      </c>
      <c r="BD89" s="260">
        <f t="shared" si="136"/>
        <v>0</v>
      </c>
      <c r="BE89" s="260">
        <f t="shared" si="136"/>
        <v>0</v>
      </c>
      <c r="BF89" s="260">
        <f t="shared" si="136"/>
        <v>0</v>
      </c>
      <c r="BG89" s="260">
        <f t="shared" si="136"/>
        <v>0</v>
      </c>
      <c r="BH89" s="260">
        <f t="shared" si="136"/>
        <v>0</v>
      </c>
      <c r="BI89" s="260">
        <f t="shared" si="136"/>
        <v>0</v>
      </c>
      <c r="BJ89" s="260">
        <f t="shared" si="136"/>
        <v>0</v>
      </c>
      <c r="BK89" s="260">
        <f t="shared" si="136"/>
        <v>0</v>
      </c>
      <c r="BL89" s="260">
        <f t="shared" si="136"/>
        <v>0</v>
      </c>
      <c r="BM89" s="260">
        <f t="shared" si="136"/>
        <v>0</v>
      </c>
      <c r="BN89" s="260">
        <f t="shared" si="136"/>
        <v>0</v>
      </c>
      <c r="BO89" s="260">
        <f t="shared" si="136"/>
        <v>0</v>
      </c>
      <c r="BP89" s="260">
        <f t="shared" si="136"/>
        <v>0</v>
      </c>
      <c r="BQ89" s="260">
        <f t="shared" ref="BQ89:CD89" si="137">IF(AND(BQ39&gt;0,BQ56&gt;0),BQ39/BQ56,0)/365</f>
        <v>0</v>
      </c>
      <c r="BR89" s="260">
        <f t="shared" si="137"/>
        <v>0</v>
      </c>
      <c r="BS89" s="260">
        <f t="shared" si="137"/>
        <v>0</v>
      </c>
      <c r="BT89" s="260">
        <f t="shared" si="137"/>
        <v>0</v>
      </c>
      <c r="BU89" s="260">
        <f t="shared" si="137"/>
        <v>0</v>
      </c>
      <c r="BV89" s="260">
        <f t="shared" si="137"/>
        <v>0</v>
      </c>
      <c r="BW89" s="260">
        <f t="shared" si="137"/>
        <v>0</v>
      </c>
      <c r="BX89" s="260">
        <f t="shared" si="137"/>
        <v>0</v>
      </c>
      <c r="BY89" s="260">
        <f t="shared" si="137"/>
        <v>0</v>
      </c>
      <c r="BZ89" s="260">
        <f t="shared" si="137"/>
        <v>0</v>
      </c>
      <c r="CA89" s="260">
        <f t="shared" si="137"/>
        <v>0</v>
      </c>
      <c r="CB89" s="260">
        <f t="shared" si="137"/>
        <v>0</v>
      </c>
      <c r="CC89" s="260">
        <f t="shared" si="137"/>
        <v>0</v>
      </c>
      <c r="CD89" s="260">
        <f t="shared" si="137"/>
        <v>0</v>
      </c>
    </row>
    <row r="90" spans="1:82">
      <c r="A90" s="245"/>
      <c r="B90" s="258" t="s">
        <v>50</v>
      </c>
      <c r="C90" s="245"/>
      <c r="D90" s="259">
        <f>'Demand and Revenue'!C19</f>
        <v>2.4387586749646237</v>
      </c>
      <c r="E90" s="260">
        <f t="shared" ref="E90:AJ90" si="138">IF(AND(E40&gt;0,E57&gt;0),E40/E57,0)</f>
        <v>1.6659052972849333</v>
      </c>
      <c r="F90" s="260">
        <f t="shared" si="138"/>
        <v>1.7013939099241775</v>
      </c>
      <c r="G90" s="260">
        <f t="shared" si="138"/>
        <v>1.964204468786116</v>
      </c>
      <c r="H90" s="260">
        <f t="shared" si="138"/>
        <v>2.0561188109373085</v>
      </c>
      <c r="I90" s="260">
        <f t="shared" si="138"/>
        <v>2.2687901218179056</v>
      </c>
      <c r="J90" s="260">
        <f t="shared" si="138"/>
        <v>2.6457727024724149</v>
      </c>
      <c r="K90" s="260">
        <f t="shared" si="138"/>
        <v>3.2142383868854161</v>
      </c>
      <c r="L90" s="260">
        <f t="shared" si="138"/>
        <v>3.7091221184716905</v>
      </c>
      <c r="M90" s="260">
        <f t="shared" si="138"/>
        <v>4.1314788628033288</v>
      </c>
      <c r="N90" s="260">
        <f t="shared" si="138"/>
        <v>3.8860306746719933</v>
      </c>
      <c r="O90" s="260">
        <f t="shared" si="138"/>
        <v>4.1635932359246297</v>
      </c>
      <c r="P90" s="260">
        <f t="shared" si="138"/>
        <v>0</v>
      </c>
      <c r="Q90" s="260">
        <f t="shared" si="138"/>
        <v>0</v>
      </c>
      <c r="R90" s="260">
        <f t="shared" si="138"/>
        <v>0</v>
      </c>
      <c r="S90" s="260">
        <f t="shared" si="138"/>
        <v>0</v>
      </c>
      <c r="T90" s="260">
        <f t="shared" si="138"/>
        <v>0</v>
      </c>
      <c r="U90" s="260">
        <f t="shared" si="138"/>
        <v>0</v>
      </c>
      <c r="V90" s="260">
        <f t="shared" si="138"/>
        <v>0</v>
      </c>
      <c r="W90" s="260">
        <f t="shared" si="138"/>
        <v>0</v>
      </c>
      <c r="X90" s="260">
        <f t="shared" si="138"/>
        <v>0</v>
      </c>
      <c r="Y90" s="260">
        <f t="shared" si="138"/>
        <v>0</v>
      </c>
      <c r="Z90" s="260">
        <f t="shared" si="138"/>
        <v>0</v>
      </c>
      <c r="AA90" s="260">
        <f t="shared" si="138"/>
        <v>0</v>
      </c>
      <c r="AB90" s="260">
        <f t="shared" si="138"/>
        <v>0</v>
      </c>
      <c r="AC90" s="260">
        <f t="shared" si="138"/>
        <v>0</v>
      </c>
      <c r="AD90" s="260">
        <f t="shared" si="138"/>
        <v>0</v>
      </c>
      <c r="AE90" s="260">
        <f t="shared" si="138"/>
        <v>0</v>
      </c>
      <c r="AF90" s="260">
        <f t="shared" si="138"/>
        <v>0</v>
      </c>
      <c r="AG90" s="260">
        <f t="shared" si="138"/>
        <v>0</v>
      </c>
      <c r="AH90" s="260">
        <f t="shared" si="138"/>
        <v>0</v>
      </c>
      <c r="AI90" s="260">
        <f t="shared" si="138"/>
        <v>0</v>
      </c>
      <c r="AJ90" s="260">
        <f t="shared" si="138"/>
        <v>0</v>
      </c>
      <c r="AK90" s="260">
        <f t="shared" ref="AK90:BP90" si="139">IF(AND(AK40&gt;0,AK57&gt;0),AK40/AK57,0)</f>
        <v>0</v>
      </c>
      <c r="AL90" s="260">
        <f t="shared" si="139"/>
        <v>0</v>
      </c>
      <c r="AM90" s="260">
        <f t="shared" si="139"/>
        <v>0</v>
      </c>
      <c r="AN90" s="260">
        <f t="shared" si="139"/>
        <v>0</v>
      </c>
      <c r="AO90" s="260">
        <f t="shared" si="139"/>
        <v>0</v>
      </c>
      <c r="AP90" s="260">
        <f t="shared" si="139"/>
        <v>0</v>
      </c>
      <c r="AQ90" s="260">
        <f t="shared" si="139"/>
        <v>0</v>
      </c>
      <c r="AR90" s="260">
        <f t="shared" si="139"/>
        <v>0</v>
      </c>
      <c r="AS90" s="260">
        <f t="shared" si="139"/>
        <v>0</v>
      </c>
      <c r="AT90" s="260">
        <f t="shared" si="139"/>
        <v>0</v>
      </c>
      <c r="AU90" s="260">
        <f t="shared" si="139"/>
        <v>0</v>
      </c>
      <c r="AV90" s="260">
        <f t="shared" si="139"/>
        <v>0</v>
      </c>
      <c r="AW90" s="260">
        <f t="shared" si="139"/>
        <v>0</v>
      </c>
      <c r="AX90" s="260">
        <f t="shared" si="139"/>
        <v>0</v>
      </c>
      <c r="AY90" s="260">
        <f t="shared" si="139"/>
        <v>0</v>
      </c>
      <c r="AZ90" s="260">
        <f t="shared" si="139"/>
        <v>0</v>
      </c>
      <c r="BA90" s="260">
        <f t="shared" si="139"/>
        <v>0</v>
      </c>
      <c r="BB90" s="260">
        <f t="shared" si="139"/>
        <v>0</v>
      </c>
      <c r="BC90" s="260">
        <f t="shared" si="139"/>
        <v>0</v>
      </c>
      <c r="BD90" s="260">
        <f t="shared" si="139"/>
        <v>0</v>
      </c>
      <c r="BE90" s="260">
        <f t="shared" si="139"/>
        <v>0</v>
      </c>
      <c r="BF90" s="260">
        <f t="shared" si="139"/>
        <v>0</v>
      </c>
      <c r="BG90" s="260">
        <f t="shared" si="139"/>
        <v>0</v>
      </c>
      <c r="BH90" s="260">
        <f t="shared" si="139"/>
        <v>0</v>
      </c>
      <c r="BI90" s="260">
        <f t="shared" si="139"/>
        <v>0</v>
      </c>
      <c r="BJ90" s="260">
        <f t="shared" si="139"/>
        <v>0</v>
      </c>
      <c r="BK90" s="260">
        <f t="shared" si="139"/>
        <v>0</v>
      </c>
      <c r="BL90" s="260">
        <f t="shared" si="139"/>
        <v>0</v>
      </c>
      <c r="BM90" s="260">
        <f t="shared" si="139"/>
        <v>0</v>
      </c>
      <c r="BN90" s="260">
        <f t="shared" si="139"/>
        <v>0</v>
      </c>
      <c r="BO90" s="260">
        <f t="shared" si="139"/>
        <v>0</v>
      </c>
      <c r="BP90" s="260">
        <f t="shared" si="139"/>
        <v>0</v>
      </c>
      <c r="BQ90" s="260">
        <f t="shared" ref="BQ90:CD90" si="140">IF(AND(BQ40&gt;0,BQ57&gt;0),BQ40/BQ57,0)</f>
        <v>0</v>
      </c>
      <c r="BR90" s="260">
        <f t="shared" si="140"/>
        <v>0</v>
      </c>
      <c r="BS90" s="260">
        <f t="shared" si="140"/>
        <v>0</v>
      </c>
      <c r="BT90" s="260">
        <f t="shared" si="140"/>
        <v>0</v>
      </c>
      <c r="BU90" s="260">
        <f t="shared" si="140"/>
        <v>0</v>
      </c>
      <c r="BV90" s="260">
        <f t="shared" si="140"/>
        <v>0</v>
      </c>
      <c r="BW90" s="260">
        <f t="shared" si="140"/>
        <v>0</v>
      </c>
      <c r="BX90" s="260">
        <f t="shared" si="140"/>
        <v>0</v>
      </c>
      <c r="BY90" s="260">
        <f t="shared" si="140"/>
        <v>0</v>
      </c>
      <c r="BZ90" s="260">
        <f t="shared" si="140"/>
        <v>0</v>
      </c>
      <c r="CA90" s="260">
        <f t="shared" si="140"/>
        <v>0</v>
      </c>
      <c r="CB90" s="260">
        <f t="shared" si="140"/>
        <v>0</v>
      </c>
      <c r="CC90" s="260">
        <f t="shared" si="140"/>
        <v>0</v>
      </c>
      <c r="CD90" s="260">
        <f t="shared" si="140"/>
        <v>0</v>
      </c>
    </row>
    <row r="91" spans="1:82">
      <c r="A91" s="245"/>
      <c r="B91" s="258" t="s">
        <v>51</v>
      </c>
      <c r="C91" s="245"/>
      <c r="D91" s="259">
        <f>'Demand and Revenue'!C23</f>
        <v>917.35005917927674</v>
      </c>
      <c r="E91" s="260">
        <f t="shared" ref="E91:AJ91" si="141">IF(AND(E41&gt;0,E58&gt;0),E41/E58,0)</f>
        <v>695.68803707900588</v>
      </c>
      <c r="F91" s="260">
        <f t="shared" si="141"/>
        <v>723.35287799947469</v>
      </c>
      <c r="G91" s="260">
        <f t="shared" si="141"/>
        <v>741.49477277530502</v>
      </c>
      <c r="H91" s="260">
        <f t="shared" si="141"/>
        <v>763.68451013721324</v>
      </c>
      <c r="I91" s="260">
        <f t="shared" si="141"/>
        <v>772.65533561486779</v>
      </c>
      <c r="J91" s="260">
        <f t="shared" si="141"/>
        <v>0</v>
      </c>
      <c r="K91" s="260">
        <f t="shared" si="141"/>
        <v>0</v>
      </c>
      <c r="L91" s="260">
        <f t="shared" si="141"/>
        <v>0</v>
      </c>
      <c r="M91" s="260">
        <f t="shared" si="141"/>
        <v>0</v>
      </c>
      <c r="N91" s="260">
        <f t="shared" si="141"/>
        <v>0</v>
      </c>
      <c r="O91" s="260">
        <f t="shared" si="141"/>
        <v>0</v>
      </c>
      <c r="P91" s="260">
        <f t="shared" si="141"/>
        <v>0</v>
      </c>
      <c r="Q91" s="260">
        <f t="shared" si="141"/>
        <v>0</v>
      </c>
      <c r="R91" s="260">
        <f t="shared" si="141"/>
        <v>0</v>
      </c>
      <c r="S91" s="260">
        <f t="shared" si="141"/>
        <v>0</v>
      </c>
      <c r="T91" s="260">
        <f t="shared" si="141"/>
        <v>0</v>
      </c>
      <c r="U91" s="260">
        <f t="shared" si="141"/>
        <v>0</v>
      </c>
      <c r="V91" s="260">
        <f t="shared" si="141"/>
        <v>0</v>
      </c>
      <c r="W91" s="260">
        <f t="shared" si="141"/>
        <v>0</v>
      </c>
      <c r="X91" s="260">
        <f t="shared" si="141"/>
        <v>0</v>
      </c>
      <c r="Y91" s="260">
        <f t="shared" si="141"/>
        <v>0</v>
      </c>
      <c r="Z91" s="260">
        <f t="shared" si="141"/>
        <v>0</v>
      </c>
      <c r="AA91" s="260">
        <f t="shared" si="141"/>
        <v>0</v>
      </c>
      <c r="AB91" s="260">
        <f t="shared" si="141"/>
        <v>0</v>
      </c>
      <c r="AC91" s="260">
        <f t="shared" si="141"/>
        <v>0</v>
      </c>
      <c r="AD91" s="260">
        <f t="shared" si="141"/>
        <v>0</v>
      </c>
      <c r="AE91" s="260">
        <f t="shared" si="141"/>
        <v>0</v>
      </c>
      <c r="AF91" s="260">
        <f t="shared" si="141"/>
        <v>0</v>
      </c>
      <c r="AG91" s="260">
        <f t="shared" si="141"/>
        <v>0</v>
      </c>
      <c r="AH91" s="260">
        <f t="shared" si="141"/>
        <v>0</v>
      </c>
      <c r="AI91" s="260">
        <f t="shared" si="141"/>
        <v>0</v>
      </c>
      <c r="AJ91" s="260">
        <f t="shared" si="141"/>
        <v>0</v>
      </c>
      <c r="AK91" s="260">
        <f t="shared" ref="AK91:BP91" si="142">IF(AND(AK41&gt;0,AK58&gt;0),AK41/AK58,0)</f>
        <v>0</v>
      </c>
      <c r="AL91" s="260">
        <f t="shared" si="142"/>
        <v>0</v>
      </c>
      <c r="AM91" s="260">
        <f t="shared" si="142"/>
        <v>0</v>
      </c>
      <c r="AN91" s="260">
        <f t="shared" si="142"/>
        <v>0</v>
      </c>
      <c r="AO91" s="260">
        <f t="shared" si="142"/>
        <v>0</v>
      </c>
      <c r="AP91" s="260">
        <f t="shared" si="142"/>
        <v>0</v>
      </c>
      <c r="AQ91" s="260">
        <f t="shared" si="142"/>
        <v>0</v>
      </c>
      <c r="AR91" s="260">
        <f t="shared" si="142"/>
        <v>0</v>
      </c>
      <c r="AS91" s="260">
        <f t="shared" si="142"/>
        <v>0</v>
      </c>
      <c r="AT91" s="260">
        <f t="shared" si="142"/>
        <v>0</v>
      </c>
      <c r="AU91" s="260">
        <f t="shared" si="142"/>
        <v>0</v>
      </c>
      <c r="AV91" s="260">
        <f t="shared" si="142"/>
        <v>0</v>
      </c>
      <c r="AW91" s="260">
        <f t="shared" si="142"/>
        <v>0</v>
      </c>
      <c r="AX91" s="260">
        <f t="shared" si="142"/>
        <v>0</v>
      </c>
      <c r="AY91" s="260">
        <f t="shared" si="142"/>
        <v>0</v>
      </c>
      <c r="AZ91" s="260">
        <f t="shared" si="142"/>
        <v>0</v>
      </c>
      <c r="BA91" s="260">
        <f t="shared" si="142"/>
        <v>0</v>
      </c>
      <c r="BB91" s="260">
        <f t="shared" si="142"/>
        <v>0</v>
      </c>
      <c r="BC91" s="260">
        <f t="shared" si="142"/>
        <v>0</v>
      </c>
      <c r="BD91" s="260">
        <f t="shared" si="142"/>
        <v>0</v>
      </c>
      <c r="BE91" s="260">
        <f t="shared" si="142"/>
        <v>0</v>
      </c>
      <c r="BF91" s="260">
        <f t="shared" si="142"/>
        <v>0</v>
      </c>
      <c r="BG91" s="260">
        <f t="shared" si="142"/>
        <v>0</v>
      </c>
      <c r="BH91" s="260">
        <f t="shared" si="142"/>
        <v>0</v>
      </c>
      <c r="BI91" s="260">
        <f t="shared" si="142"/>
        <v>0</v>
      </c>
      <c r="BJ91" s="260">
        <f t="shared" si="142"/>
        <v>0</v>
      </c>
      <c r="BK91" s="260">
        <f t="shared" si="142"/>
        <v>0</v>
      </c>
      <c r="BL91" s="260">
        <f t="shared" si="142"/>
        <v>0</v>
      </c>
      <c r="BM91" s="260">
        <f t="shared" si="142"/>
        <v>0</v>
      </c>
      <c r="BN91" s="260">
        <f t="shared" si="142"/>
        <v>0</v>
      </c>
      <c r="BO91" s="260">
        <f t="shared" si="142"/>
        <v>0</v>
      </c>
      <c r="BP91" s="260">
        <f t="shared" si="142"/>
        <v>0</v>
      </c>
      <c r="BQ91" s="260">
        <f t="shared" ref="BQ91:CD91" si="143">IF(AND(BQ41&gt;0,BQ58&gt;0),BQ41/BQ58,0)</f>
        <v>0</v>
      </c>
      <c r="BR91" s="260">
        <f t="shared" si="143"/>
        <v>0</v>
      </c>
      <c r="BS91" s="260">
        <f t="shared" si="143"/>
        <v>0</v>
      </c>
      <c r="BT91" s="260">
        <f t="shared" si="143"/>
        <v>0</v>
      </c>
      <c r="BU91" s="260">
        <f t="shared" si="143"/>
        <v>0</v>
      </c>
      <c r="BV91" s="260">
        <f t="shared" si="143"/>
        <v>0</v>
      </c>
      <c r="BW91" s="260">
        <f t="shared" si="143"/>
        <v>0</v>
      </c>
      <c r="BX91" s="260">
        <f t="shared" si="143"/>
        <v>0</v>
      </c>
      <c r="BY91" s="260">
        <f t="shared" si="143"/>
        <v>0</v>
      </c>
      <c r="BZ91" s="260">
        <f t="shared" si="143"/>
        <v>0</v>
      </c>
      <c r="CA91" s="260">
        <f t="shared" si="143"/>
        <v>0</v>
      </c>
      <c r="CB91" s="260">
        <f t="shared" si="143"/>
        <v>0</v>
      </c>
      <c r="CC91" s="260">
        <f t="shared" si="143"/>
        <v>0</v>
      </c>
      <c r="CD91" s="260">
        <f t="shared" si="143"/>
        <v>0</v>
      </c>
    </row>
    <row r="92" spans="1:82" s="8" customFormat="1">
      <c r="A92"/>
      <c r="B92" s="272" t="s">
        <v>69</v>
      </c>
      <c r="C92" s="238"/>
      <c r="E92" s="233"/>
    </row>
    <row r="93" spans="1:82" ht="12.75" hidden="1" customHeight="1" outlineLevel="1">
      <c r="B93" s="7" t="s">
        <v>54</v>
      </c>
      <c r="C93" s="6"/>
      <c r="E93" s="1"/>
      <c r="F93" s="1"/>
    </row>
    <row r="94" spans="1:82" ht="12.75" hidden="1" customHeight="1" outlineLevel="1">
      <c r="B94" s="230" t="s">
        <v>70</v>
      </c>
      <c r="C94" s="6"/>
      <c r="D94" s="231">
        <f t="shared" ref="D94:AI94" si="144">D87*D44*365</f>
        <v>53345937.298318893</v>
      </c>
      <c r="E94" s="231">
        <f t="shared" si="144"/>
        <v>40008568.781005703</v>
      </c>
      <c r="F94" s="231">
        <f t="shared" si="144"/>
        <v>39934908.307049856</v>
      </c>
      <c r="G94" s="231">
        <f t="shared" si="144"/>
        <v>42456556.466364287</v>
      </c>
      <c r="H94" s="231">
        <f t="shared" si="144"/>
        <v>43246920.219567098</v>
      </c>
      <c r="I94" s="231">
        <f t="shared" si="144"/>
        <v>44439123.170738459</v>
      </c>
      <c r="J94" s="231">
        <f t="shared" si="144"/>
        <v>46197171.100867733</v>
      </c>
      <c r="K94" s="231">
        <f t="shared" si="144"/>
        <v>47537135.598866262</v>
      </c>
      <c r="L94" s="231">
        <f t="shared" si="144"/>
        <v>46801305.134441838</v>
      </c>
      <c r="M94" s="231">
        <f t="shared" si="144"/>
        <v>45155656.585907176</v>
      </c>
      <c r="N94" s="231">
        <f t="shared" si="144"/>
        <v>41703055.390057005</v>
      </c>
      <c r="O94" s="231">
        <f t="shared" si="144"/>
        <v>41832555.770146348</v>
      </c>
      <c r="P94" s="231">
        <f t="shared" si="144"/>
        <v>45625536.41669172</v>
      </c>
      <c r="Q94" s="231">
        <f t="shared" si="144"/>
        <v>46809974.172261633</v>
      </c>
      <c r="R94" s="231">
        <f t="shared" si="144"/>
        <v>46552028.319520138</v>
      </c>
      <c r="S94" s="231">
        <f t="shared" si="144"/>
        <v>45723658.977291912</v>
      </c>
      <c r="T94" s="231">
        <f t="shared" si="144"/>
        <v>45028521.838070542</v>
      </c>
      <c r="U94" s="231">
        <f t="shared" si="144"/>
        <v>44511628.503076039</v>
      </c>
      <c r="V94" s="231">
        <f t="shared" si="144"/>
        <v>43678105.701144412</v>
      </c>
      <c r="W94" s="231">
        <f t="shared" si="144"/>
        <v>42494056.447001778</v>
      </c>
      <c r="X94" s="231">
        <f t="shared" si="144"/>
        <v>41857118.446206301</v>
      </c>
      <c r="Y94" s="231">
        <f t="shared" si="144"/>
        <v>41766252.130224288</v>
      </c>
      <c r="Z94" s="231">
        <f t="shared" si="144"/>
        <v>41456249.028090529</v>
      </c>
      <c r="AA94" s="231">
        <f t="shared" si="144"/>
        <v>40658454.508955449</v>
      </c>
      <c r="AB94" s="231">
        <f t="shared" si="144"/>
        <v>40055078.64823468</v>
      </c>
      <c r="AC94" s="231">
        <f t="shared" si="144"/>
        <v>39486046.879648998</v>
      </c>
      <c r="AD94" s="231">
        <f t="shared" si="144"/>
        <v>38844828.838558942</v>
      </c>
      <c r="AE94" s="231">
        <f t="shared" si="144"/>
        <v>38150693.515474677</v>
      </c>
      <c r="AF94" s="231">
        <f t="shared" si="144"/>
        <v>37443088.075255163</v>
      </c>
      <c r="AG94" s="231">
        <f t="shared" si="144"/>
        <v>36941764.420202978</v>
      </c>
      <c r="AH94" s="231">
        <f t="shared" si="144"/>
        <v>36192950.442522399</v>
      </c>
      <c r="AI94" s="231">
        <f t="shared" si="144"/>
        <v>35592570.963883311</v>
      </c>
      <c r="AJ94" s="231">
        <f t="shared" ref="AJ94:BO94" si="145">AJ87*AJ44*365</f>
        <v>34766530.210519493</v>
      </c>
      <c r="AK94" s="231">
        <f t="shared" si="145"/>
        <v>33939830.704144478</v>
      </c>
      <c r="AL94" s="231">
        <f t="shared" si="145"/>
        <v>33170841.826760255</v>
      </c>
      <c r="AM94" s="231">
        <f t="shared" si="145"/>
        <v>32441261.051433075</v>
      </c>
      <c r="AN94" s="231">
        <f t="shared" si="145"/>
        <v>31728849.900224835</v>
      </c>
      <c r="AO94" s="231">
        <f t="shared" si="145"/>
        <v>31021135.111767385</v>
      </c>
      <c r="AP94" s="231">
        <f t="shared" si="145"/>
        <v>30318107.709683362</v>
      </c>
      <c r="AQ94" s="231">
        <f t="shared" si="145"/>
        <v>29737361.273307487</v>
      </c>
      <c r="AR94" s="231">
        <f t="shared" si="145"/>
        <v>29207684.833667379</v>
      </c>
      <c r="AS94" s="231">
        <f t="shared" si="145"/>
        <v>28684013.918001764</v>
      </c>
      <c r="AT94" s="231">
        <f t="shared" si="145"/>
        <v>28146156.852681901</v>
      </c>
      <c r="AU94" s="231">
        <f t="shared" si="145"/>
        <v>27590854.143832162</v>
      </c>
      <c r="AV94" s="231">
        <f t="shared" si="145"/>
        <v>19058304.334301844</v>
      </c>
      <c r="AW94" s="231">
        <f t="shared" si="145"/>
        <v>16055875.316192808</v>
      </c>
      <c r="AX94" s="231">
        <f t="shared" si="145"/>
        <v>16043768.647045391</v>
      </c>
      <c r="AY94" s="231">
        <f t="shared" si="145"/>
        <v>17074124.016289659</v>
      </c>
      <c r="AZ94" s="231">
        <f t="shared" si="145"/>
        <v>18074358.816641342</v>
      </c>
      <c r="BA94" s="231">
        <f t="shared" si="145"/>
        <v>18652327.070803199</v>
      </c>
      <c r="BB94" s="231">
        <f t="shared" si="145"/>
        <v>18881909.694671609</v>
      </c>
      <c r="BC94" s="231">
        <f t="shared" si="145"/>
        <v>19311960.099201418</v>
      </c>
      <c r="BD94" s="231">
        <f t="shared" si="145"/>
        <v>0</v>
      </c>
      <c r="BE94" s="231">
        <f t="shared" si="145"/>
        <v>0</v>
      </c>
      <c r="BF94" s="231">
        <f t="shared" si="145"/>
        <v>0</v>
      </c>
      <c r="BG94" s="231">
        <f t="shared" si="145"/>
        <v>0</v>
      </c>
      <c r="BH94" s="231">
        <f t="shared" si="145"/>
        <v>0</v>
      </c>
      <c r="BI94" s="231">
        <f t="shared" si="145"/>
        <v>0</v>
      </c>
      <c r="BJ94" s="231">
        <f t="shared" si="145"/>
        <v>0</v>
      </c>
      <c r="BK94" s="231">
        <f t="shared" si="145"/>
        <v>0</v>
      </c>
      <c r="BL94" s="231">
        <f t="shared" si="145"/>
        <v>0</v>
      </c>
      <c r="BM94" s="231">
        <f t="shared" si="145"/>
        <v>0</v>
      </c>
      <c r="BN94" s="231">
        <f t="shared" si="145"/>
        <v>0</v>
      </c>
      <c r="BO94" s="231">
        <f t="shared" si="145"/>
        <v>0</v>
      </c>
      <c r="BP94" s="231">
        <f t="shared" ref="BP94:CD94" si="146">BP87*BP44*365</f>
        <v>0</v>
      </c>
      <c r="BQ94" s="231">
        <f t="shared" si="146"/>
        <v>0</v>
      </c>
      <c r="BR94" s="231">
        <f t="shared" si="146"/>
        <v>0</v>
      </c>
      <c r="BS94" s="231">
        <f t="shared" si="146"/>
        <v>0</v>
      </c>
      <c r="BT94" s="231">
        <f t="shared" si="146"/>
        <v>0</v>
      </c>
      <c r="BU94" s="231">
        <f t="shared" si="146"/>
        <v>0</v>
      </c>
      <c r="BV94" s="231">
        <f t="shared" si="146"/>
        <v>0</v>
      </c>
      <c r="BW94" s="231">
        <f t="shared" si="146"/>
        <v>0</v>
      </c>
      <c r="BX94" s="231">
        <f t="shared" si="146"/>
        <v>0</v>
      </c>
      <c r="BY94" s="231">
        <f t="shared" si="146"/>
        <v>0</v>
      </c>
      <c r="BZ94" s="231">
        <f t="shared" si="146"/>
        <v>0</v>
      </c>
      <c r="CA94" s="231">
        <f t="shared" si="146"/>
        <v>0</v>
      </c>
      <c r="CB94" s="231">
        <f t="shared" si="146"/>
        <v>0</v>
      </c>
      <c r="CC94" s="231">
        <f t="shared" si="146"/>
        <v>0</v>
      </c>
      <c r="CD94" s="231">
        <f t="shared" si="146"/>
        <v>0</v>
      </c>
    </row>
    <row r="95" spans="1:82" ht="12.75" hidden="1" customHeight="1" outlineLevel="1">
      <c r="B95" s="230" t="s">
        <v>71</v>
      </c>
      <c r="C95" s="6"/>
      <c r="D95" s="231">
        <f t="shared" ref="D95:AI95" si="147">D45*D88</f>
        <v>186044123.35389724</v>
      </c>
      <c r="E95" s="231">
        <f t="shared" si="147"/>
        <v>151798297.42715949</v>
      </c>
      <c r="F95" s="231">
        <f t="shared" si="147"/>
        <v>144628207.05082557</v>
      </c>
      <c r="G95" s="231">
        <f t="shared" si="147"/>
        <v>155423226.90889102</v>
      </c>
      <c r="H95" s="231">
        <f t="shared" si="147"/>
        <v>155427020.23783088</v>
      </c>
      <c r="I95" s="231">
        <f t="shared" si="147"/>
        <v>156431542.66402957</v>
      </c>
      <c r="J95" s="231">
        <f t="shared" si="147"/>
        <v>157880370.07664761</v>
      </c>
      <c r="K95" s="231">
        <f t="shared" si="147"/>
        <v>163686005.98247409</v>
      </c>
      <c r="L95" s="231">
        <f t="shared" si="147"/>
        <v>164674940.00817701</v>
      </c>
      <c r="M95" s="231">
        <f t="shared" si="147"/>
        <v>172664277.44629812</v>
      </c>
      <c r="N95" s="231">
        <f t="shared" si="147"/>
        <v>154254413.53174874</v>
      </c>
      <c r="O95" s="231">
        <f t="shared" si="147"/>
        <v>150863016.84164813</v>
      </c>
      <c r="P95" s="231">
        <f t="shared" si="147"/>
        <v>160061009.74453437</v>
      </c>
      <c r="Q95" s="231">
        <f t="shared" si="147"/>
        <v>164547830.98278031</v>
      </c>
      <c r="R95" s="231">
        <f t="shared" si="147"/>
        <v>166633884.73526821</v>
      </c>
      <c r="S95" s="231">
        <f t="shared" si="147"/>
        <v>164129273.16421008</v>
      </c>
      <c r="T95" s="231">
        <f t="shared" si="147"/>
        <v>160620105.35894001</v>
      </c>
      <c r="U95" s="231">
        <f t="shared" si="147"/>
        <v>159494696.05581892</v>
      </c>
      <c r="V95" s="231">
        <f t="shared" si="147"/>
        <v>158607289.38720813</v>
      </c>
      <c r="W95" s="231">
        <f t="shared" si="147"/>
        <v>153873140.45009115</v>
      </c>
      <c r="X95" s="231">
        <f t="shared" si="147"/>
        <v>148813197.80968314</v>
      </c>
      <c r="Y95" s="231">
        <f t="shared" si="147"/>
        <v>148252435.00097206</v>
      </c>
      <c r="Z95" s="231">
        <f t="shared" si="147"/>
        <v>148685626.2844907</v>
      </c>
      <c r="AA95" s="231">
        <f t="shared" si="147"/>
        <v>146336853.41386947</v>
      </c>
      <c r="AB95" s="231">
        <f t="shared" si="147"/>
        <v>144180103.8429344</v>
      </c>
      <c r="AC95" s="231">
        <f t="shared" si="147"/>
        <v>142321418.02912998</v>
      </c>
      <c r="AD95" s="231">
        <f t="shared" si="147"/>
        <v>140236174.50074235</v>
      </c>
      <c r="AE95" s="231">
        <f t="shared" si="147"/>
        <v>137832614.59581932</v>
      </c>
      <c r="AF95" s="231">
        <f t="shared" si="147"/>
        <v>134926359.23429266</v>
      </c>
      <c r="AG95" s="231">
        <f t="shared" si="147"/>
        <v>133561974.92961413</v>
      </c>
      <c r="AH95" s="231">
        <f t="shared" si="147"/>
        <v>130668421.89387931</v>
      </c>
      <c r="AI95" s="231">
        <f t="shared" si="147"/>
        <v>129319660.30658074</v>
      </c>
      <c r="AJ95" s="231">
        <f t="shared" ref="AJ95:BO95" si="148">AJ45*AJ88</f>
        <v>127150179.90942584</v>
      </c>
      <c r="AK95" s="231">
        <f t="shared" si="148"/>
        <v>124740481.48763214</v>
      </c>
      <c r="AL95" s="231">
        <f t="shared" si="148"/>
        <v>122404657.98058407</v>
      </c>
      <c r="AM95" s="231">
        <f t="shared" si="148"/>
        <v>120202331.156067</v>
      </c>
      <c r="AN95" s="231">
        <f t="shared" si="148"/>
        <v>118106766.92611901</v>
      </c>
      <c r="AO95" s="231">
        <f t="shared" si="148"/>
        <v>116080489.60670604</v>
      </c>
      <c r="AP95" s="231">
        <f t="shared" si="148"/>
        <v>114113832.38627462</v>
      </c>
      <c r="AQ95" s="231">
        <f t="shared" si="148"/>
        <v>112430669.46052766</v>
      </c>
      <c r="AR95" s="231">
        <f t="shared" si="148"/>
        <v>110999383.73606855</v>
      </c>
      <c r="AS95" s="231">
        <f t="shared" si="148"/>
        <v>109733899.65305898</v>
      </c>
      <c r="AT95" s="231">
        <f t="shared" si="148"/>
        <v>108564317.95814249</v>
      </c>
      <c r="AU95" s="231">
        <f t="shared" si="148"/>
        <v>107446988.01611023</v>
      </c>
      <c r="AV95" s="231">
        <f t="shared" si="148"/>
        <v>90994888.247160926</v>
      </c>
      <c r="AW95" s="231">
        <f t="shared" si="148"/>
        <v>76238694.185819998</v>
      </c>
      <c r="AX95" s="231">
        <f t="shared" si="148"/>
        <v>70221034.5334097</v>
      </c>
      <c r="AY95" s="231">
        <f t="shared" si="148"/>
        <v>69324582.43465963</v>
      </c>
      <c r="AZ95" s="231">
        <f t="shared" si="148"/>
        <v>70275084.326525524</v>
      </c>
      <c r="BA95" s="231">
        <f t="shared" si="148"/>
        <v>71216331.194892809</v>
      </c>
      <c r="BB95" s="231">
        <f t="shared" si="148"/>
        <v>69942052.290228605</v>
      </c>
      <c r="BC95" s="231">
        <f t="shared" si="148"/>
        <v>39426642.730389461</v>
      </c>
      <c r="BD95" s="231">
        <f t="shared" si="148"/>
        <v>0</v>
      </c>
      <c r="BE95" s="231">
        <f t="shared" si="148"/>
        <v>0</v>
      </c>
      <c r="BF95" s="231">
        <f t="shared" si="148"/>
        <v>0</v>
      </c>
      <c r="BG95" s="231">
        <f t="shared" si="148"/>
        <v>0</v>
      </c>
      <c r="BH95" s="231">
        <f t="shared" si="148"/>
        <v>0</v>
      </c>
      <c r="BI95" s="231">
        <f t="shared" si="148"/>
        <v>0</v>
      </c>
      <c r="BJ95" s="231">
        <f t="shared" si="148"/>
        <v>0</v>
      </c>
      <c r="BK95" s="231">
        <f t="shared" si="148"/>
        <v>0</v>
      </c>
      <c r="BL95" s="231">
        <f t="shared" si="148"/>
        <v>0</v>
      </c>
      <c r="BM95" s="231">
        <f t="shared" si="148"/>
        <v>0</v>
      </c>
      <c r="BN95" s="231">
        <f t="shared" si="148"/>
        <v>0</v>
      </c>
      <c r="BO95" s="231">
        <f t="shared" si="148"/>
        <v>0</v>
      </c>
      <c r="BP95" s="231">
        <f t="shared" ref="BP95:CD95" si="149">BP45*BP88</f>
        <v>0</v>
      </c>
      <c r="BQ95" s="231">
        <f t="shared" si="149"/>
        <v>0</v>
      </c>
      <c r="BR95" s="231">
        <f t="shared" si="149"/>
        <v>0</v>
      </c>
      <c r="BS95" s="231">
        <f t="shared" si="149"/>
        <v>0</v>
      </c>
      <c r="BT95" s="231">
        <f t="shared" si="149"/>
        <v>0</v>
      </c>
      <c r="BU95" s="231">
        <f t="shared" si="149"/>
        <v>0</v>
      </c>
      <c r="BV95" s="231">
        <f t="shared" si="149"/>
        <v>0</v>
      </c>
      <c r="BW95" s="231">
        <f t="shared" si="149"/>
        <v>0</v>
      </c>
      <c r="BX95" s="231">
        <f t="shared" si="149"/>
        <v>0</v>
      </c>
      <c r="BY95" s="231">
        <f t="shared" si="149"/>
        <v>0</v>
      </c>
      <c r="BZ95" s="231">
        <f t="shared" si="149"/>
        <v>0</v>
      </c>
      <c r="CA95" s="231">
        <f t="shared" si="149"/>
        <v>0</v>
      </c>
      <c r="CB95" s="231">
        <f t="shared" si="149"/>
        <v>0</v>
      </c>
      <c r="CC95" s="231">
        <f t="shared" si="149"/>
        <v>0</v>
      </c>
      <c r="CD95" s="231">
        <f t="shared" si="149"/>
        <v>0</v>
      </c>
    </row>
    <row r="96" spans="1:82" ht="12.75" hidden="1" customHeight="1" outlineLevel="1">
      <c r="B96" s="179" t="s">
        <v>72</v>
      </c>
      <c r="C96" s="6"/>
      <c r="D96" s="232">
        <f t="shared" ref="D96" si="150">SUM(D94:D95)</f>
        <v>239390060.65221614</v>
      </c>
      <c r="E96" s="232">
        <f t="shared" ref="E96:F96" si="151">SUM(E94:E95)</f>
        <v>191806866.2081652</v>
      </c>
      <c r="F96" s="232">
        <f t="shared" si="151"/>
        <v>184563115.35787541</v>
      </c>
      <c r="G96" s="232">
        <f t="shared" ref="G96:BR96" si="152">SUM(G94:G95)</f>
        <v>197879783.37525532</v>
      </c>
      <c r="H96" s="232">
        <f t="shared" si="152"/>
        <v>198673940.45739797</v>
      </c>
      <c r="I96" s="232">
        <f t="shared" si="152"/>
        <v>200870665.83476803</v>
      </c>
      <c r="J96" s="232">
        <f t="shared" si="152"/>
        <v>204077541.17751533</v>
      </c>
      <c r="K96" s="232">
        <f t="shared" si="152"/>
        <v>211223141.58134034</v>
      </c>
      <c r="L96" s="232">
        <f t="shared" si="152"/>
        <v>211476245.14261883</v>
      </c>
      <c r="M96" s="232">
        <f t="shared" si="152"/>
        <v>217819934.03220528</v>
      </c>
      <c r="N96" s="232">
        <f t="shared" si="152"/>
        <v>195957468.92180574</v>
      </c>
      <c r="O96" s="232">
        <f t="shared" si="152"/>
        <v>192695572.61179447</v>
      </c>
      <c r="P96" s="232">
        <f t="shared" si="152"/>
        <v>205686546.16122609</v>
      </c>
      <c r="Q96" s="232">
        <f t="shared" si="152"/>
        <v>211357805.15504193</v>
      </c>
      <c r="R96" s="232">
        <f t="shared" si="152"/>
        <v>213185913.05478835</v>
      </c>
      <c r="S96" s="232">
        <f t="shared" si="152"/>
        <v>209852932.14150199</v>
      </c>
      <c r="T96" s="232">
        <f t="shared" si="152"/>
        <v>205648627.19701055</v>
      </c>
      <c r="U96" s="232">
        <f t="shared" si="152"/>
        <v>204006324.55889496</v>
      </c>
      <c r="V96" s="232">
        <f t="shared" si="152"/>
        <v>202285395.08835256</v>
      </c>
      <c r="W96" s="232">
        <f t="shared" si="152"/>
        <v>196367196.89709294</v>
      </c>
      <c r="X96" s="232">
        <f t="shared" si="152"/>
        <v>190670316.25588945</v>
      </c>
      <c r="Y96" s="232">
        <f t="shared" si="152"/>
        <v>190018687.13119635</v>
      </c>
      <c r="Z96" s="232">
        <f t="shared" si="152"/>
        <v>190141875.31258124</v>
      </c>
      <c r="AA96" s="232">
        <f t="shared" si="152"/>
        <v>186995307.92282492</v>
      </c>
      <c r="AB96" s="232">
        <f t="shared" si="152"/>
        <v>184235182.4911691</v>
      </c>
      <c r="AC96" s="232">
        <f t="shared" si="152"/>
        <v>181807464.90877897</v>
      </c>
      <c r="AD96" s="232">
        <f t="shared" si="152"/>
        <v>179081003.33930129</v>
      </c>
      <c r="AE96" s="232">
        <f t="shared" si="152"/>
        <v>175983308.111294</v>
      </c>
      <c r="AF96" s="232">
        <f t="shared" si="152"/>
        <v>172369447.30954781</v>
      </c>
      <c r="AG96" s="232">
        <f t="shared" si="152"/>
        <v>170503739.3498171</v>
      </c>
      <c r="AH96" s="232">
        <f t="shared" si="152"/>
        <v>166861372.3364017</v>
      </c>
      <c r="AI96" s="232">
        <f t="shared" si="152"/>
        <v>164912231.27046406</v>
      </c>
      <c r="AJ96" s="232">
        <f t="shared" si="152"/>
        <v>161916710.11994535</v>
      </c>
      <c r="AK96" s="232">
        <f t="shared" si="152"/>
        <v>158680312.19177663</v>
      </c>
      <c r="AL96" s="232">
        <f t="shared" si="152"/>
        <v>155575499.80734432</v>
      </c>
      <c r="AM96" s="232">
        <f t="shared" si="152"/>
        <v>152643592.20750007</v>
      </c>
      <c r="AN96" s="232">
        <f t="shared" si="152"/>
        <v>149835616.82634383</v>
      </c>
      <c r="AO96" s="232">
        <f t="shared" si="152"/>
        <v>147101624.71847343</v>
      </c>
      <c r="AP96" s="232">
        <f t="shared" si="152"/>
        <v>144431940.09595799</v>
      </c>
      <c r="AQ96" s="232">
        <f t="shared" si="152"/>
        <v>142168030.73383516</v>
      </c>
      <c r="AR96" s="232">
        <f t="shared" si="152"/>
        <v>140207068.56973591</v>
      </c>
      <c r="AS96" s="232">
        <f t="shared" si="152"/>
        <v>138417913.57106075</v>
      </c>
      <c r="AT96" s="232">
        <f t="shared" si="152"/>
        <v>136710474.81082439</v>
      </c>
      <c r="AU96" s="232">
        <f t="shared" si="152"/>
        <v>135037842.15994239</v>
      </c>
      <c r="AV96" s="232">
        <f t="shared" si="152"/>
        <v>110053192.58146277</v>
      </c>
      <c r="AW96" s="232">
        <f t="shared" si="152"/>
        <v>92294569.502012804</v>
      </c>
      <c r="AX96" s="232">
        <f t="shared" si="152"/>
        <v>86264803.180455089</v>
      </c>
      <c r="AY96" s="232">
        <f t="shared" si="152"/>
        <v>86398706.450949281</v>
      </c>
      <c r="AZ96" s="232">
        <f t="shared" si="152"/>
        <v>88349443.14316687</v>
      </c>
      <c r="BA96" s="232">
        <f t="shared" si="152"/>
        <v>89868658.265696004</v>
      </c>
      <c r="BB96" s="232">
        <f t="shared" si="152"/>
        <v>88823961.984900206</v>
      </c>
      <c r="BC96" s="232">
        <f t="shared" si="152"/>
        <v>58738602.829590879</v>
      </c>
      <c r="BD96" s="232">
        <f t="shared" si="152"/>
        <v>0</v>
      </c>
      <c r="BE96" s="232">
        <f t="shared" si="152"/>
        <v>0</v>
      </c>
      <c r="BF96" s="232">
        <f t="shared" si="152"/>
        <v>0</v>
      </c>
      <c r="BG96" s="232">
        <f t="shared" si="152"/>
        <v>0</v>
      </c>
      <c r="BH96" s="232">
        <f t="shared" si="152"/>
        <v>0</v>
      </c>
      <c r="BI96" s="232">
        <f t="shared" si="152"/>
        <v>0</v>
      </c>
      <c r="BJ96" s="232">
        <f t="shared" si="152"/>
        <v>0</v>
      </c>
      <c r="BK96" s="232">
        <f t="shared" si="152"/>
        <v>0</v>
      </c>
      <c r="BL96" s="232">
        <f t="shared" si="152"/>
        <v>0</v>
      </c>
      <c r="BM96" s="232">
        <f t="shared" si="152"/>
        <v>0</v>
      </c>
      <c r="BN96" s="232">
        <f t="shared" si="152"/>
        <v>0</v>
      </c>
      <c r="BO96" s="232">
        <f t="shared" si="152"/>
        <v>0</v>
      </c>
      <c r="BP96" s="232">
        <f t="shared" si="152"/>
        <v>0</v>
      </c>
      <c r="BQ96" s="232">
        <f t="shared" si="152"/>
        <v>0</v>
      </c>
      <c r="BR96" s="232">
        <f t="shared" si="152"/>
        <v>0</v>
      </c>
      <c r="BS96" s="232">
        <f t="shared" ref="BS96:CD96" si="153">SUM(BS94:BS95)</f>
        <v>0</v>
      </c>
      <c r="BT96" s="232">
        <f t="shared" si="153"/>
        <v>0</v>
      </c>
      <c r="BU96" s="232">
        <f t="shared" si="153"/>
        <v>0</v>
      </c>
      <c r="BV96" s="232">
        <f t="shared" si="153"/>
        <v>0</v>
      </c>
      <c r="BW96" s="232">
        <f t="shared" si="153"/>
        <v>0</v>
      </c>
      <c r="BX96" s="232">
        <f t="shared" si="153"/>
        <v>0</v>
      </c>
      <c r="BY96" s="232">
        <f t="shared" si="153"/>
        <v>0</v>
      </c>
      <c r="BZ96" s="232">
        <f t="shared" si="153"/>
        <v>0</v>
      </c>
      <c r="CA96" s="232">
        <f t="shared" si="153"/>
        <v>0</v>
      </c>
      <c r="CB96" s="232">
        <f t="shared" si="153"/>
        <v>0</v>
      </c>
      <c r="CC96" s="232">
        <f t="shared" si="153"/>
        <v>0</v>
      </c>
      <c r="CD96" s="232">
        <f t="shared" si="153"/>
        <v>0</v>
      </c>
    </row>
    <row r="97" spans="1:82" ht="12.75" hidden="1" customHeight="1" outlineLevel="1">
      <c r="B97" s="7" t="s">
        <v>73</v>
      </c>
      <c r="C97" s="6"/>
    </row>
    <row r="98" spans="1:82" ht="12.75" hidden="1" customHeight="1" outlineLevel="1">
      <c r="B98" s="230" t="s">
        <v>70</v>
      </c>
      <c r="C98" s="6"/>
      <c r="D98" s="1">
        <f t="shared" ref="D98:AI98" si="154">D89*D47*365</f>
        <v>1818683.3875885403</v>
      </c>
      <c r="E98" s="1">
        <f t="shared" si="154"/>
        <v>1318024.4531342927</v>
      </c>
      <c r="F98" s="1">
        <f t="shared" si="154"/>
        <v>1322072.5628146729</v>
      </c>
      <c r="G98" s="1">
        <f t="shared" si="154"/>
        <v>1439956.9171928249</v>
      </c>
      <c r="H98" s="1">
        <f t="shared" si="154"/>
        <v>1455250.4593363814</v>
      </c>
      <c r="I98" s="1">
        <f t="shared" si="154"/>
        <v>1487955.6707084076</v>
      </c>
      <c r="J98" s="1">
        <f t="shared" si="154"/>
        <v>1553672.9947903601</v>
      </c>
      <c r="K98" s="1">
        <f t="shared" si="154"/>
        <v>1606272.2727920348</v>
      </c>
      <c r="L98" s="1">
        <f t="shared" si="154"/>
        <v>1588676.0249169429</v>
      </c>
      <c r="M98" s="1">
        <f t="shared" si="154"/>
        <v>1553865.6358679007</v>
      </c>
      <c r="N98" s="1">
        <f t="shared" si="154"/>
        <v>1441748.1266367794</v>
      </c>
      <c r="O98" s="1">
        <f t="shared" si="154"/>
        <v>1452661.0400504377</v>
      </c>
      <c r="P98" s="1">
        <f t="shared" si="154"/>
        <v>0</v>
      </c>
      <c r="Q98" s="1">
        <f t="shared" si="154"/>
        <v>0</v>
      </c>
      <c r="R98" s="1">
        <f t="shared" si="154"/>
        <v>0</v>
      </c>
      <c r="S98" s="1">
        <f t="shared" si="154"/>
        <v>0</v>
      </c>
      <c r="T98" s="1">
        <f t="shared" si="154"/>
        <v>0</v>
      </c>
      <c r="U98" s="1">
        <f t="shared" si="154"/>
        <v>0</v>
      </c>
      <c r="V98" s="1">
        <f t="shared" si="154"/>
        <v>0</v>
      </c>
      <c r="W98" s="1">
        <f t="shared" si="154"/>
        <v>0</v>
      </c>
      <c r="X98" s="1">
        <f t="shared" si="154"/>
        <v>0</v>
      </c>
      <c r="Y98" s="1">
        <f t="shared" si="154"/>
        <v>0</v>
      </c>
      <c r="Z98" s="1">
        <f t="shared" si="154"/>
        <v>0</v>
      </c>
      <c r="AA98" s="1">
        <f t="shared" si="154"/>
        <v>0</v>
      </c>
      <c r="AB98" s="1">
        <f t="shared" si="154"/>
        <v>0</v>
      </c>
      <c r="AC98" s="1">
        <f t="shared" si="154"/>
        <v>0</v>
      </c>
      <c r="AD98" s="1">
        <f t="shared" si="154"/>
        <v>0</v>
      </c>
      <c r="AE98" s="1">
        <f t="shared" si="154"/>
        <v>0</v>
      </c>
      <c r="AF98" s="1">
        <f t="shared" si="154"/>
        <v>0</v>
      </c>
      <c r="AG98" s="1">
        <f t="shared" si="154"/>
        <v>0</v>
      </c>
      <c r="AH98" s="1">
        <f t="shared" si="154"/>
        <v>0</v>
      </c>
      <c r="AI98" s="1">
        <f t="shared" si="154"/>
        <v>0</v>
      </c>
      <c r="AJ98" s="1">
        <f t="shared" ref="AJ98:BO98" si="155">AJ89*AJ47*365</f>
        <v>0</v>
      </c>
      <c r="AK98" s="1">
        <f t="shared" si="155"/>
        <v>0</v>
      </c>
      <c r="AL98" s="1">
        <f t="shared" si="155"/>
        <v>0</v>
      </c>
      <c r="AM98" s="1">
        <f t="shared" si="155"/>
        <v>0</v>
      </c>
      <c r="AN98" s="1">
        <f t="shared" si="155"/>
        <v>0</v>
      </c>
      <c r="AO98" s="1">
        <f t="shared" si="155"/>
        <v>0</v>
      </c>
      <c r="AP98" s="1">
        <f t="shared" si="155"/>
        <v>0</v>
      </c>
      <c r="AQ98" s="1">
        <f t="shared" si="155"/>
        <v>0</v>
      </c>
      <c r="AR98" s="1">
        <f t="shared" si="155"/>
        <v>0</v>
      </c>
      <c r="AS98" s="1">
        <f t="shared" si="155"/>
        <v>0</v>
      </c>
      <c r="AT98" s="1">
        <f t="shared" si="155"/>
        <v>0</v>
      </c>
      <c r="AU98" s="1">
        <f t="shared" si="155"/>
        <v>0</v>
      </c>
      <c r="AV98" s="1">
        <f t="shared" si="155"/>
        <v>0</v>
      </c>
      <c r="AW98" s="1">
        <f t="shared" si="155"/>
        <v>0</v>
      </c>
      <c r="AX98" s="1">
        <f t="shared" si="155"/>
        <v>0</v>
      </c>
      <c r="AY98" s="1">
        <f t="shared" si="155"/>
        <v>0</v>
      </c>
      <c r="AZ98" s="1">
        <f t="shared" si="155"/>
        <v>0</v>
      </c>
      <c r="BA98" s="1">
        <f t="shared" si="155"/>
        <v>0</v>
      </c>
      <c r="BB98" s="1">
        <f t="shared" si="155"/>
        <v>0</v>
      </c>
      <c r="BC98" s="1">
        <f t="shared" si="155"/>
        <v>0</v>
      </c>
      <c r="BD98" s="1">
        <f t="shared" si="155"/>
        <v>0</v>
      </c>
      <c r="BE98" s="1">
        <f t="shared" si="155"/>
        <v>0</v>
      </c>
      <c r="BF98" s="1">
        <f t="shared" si="155"/>
        <v>0</v>
      </c>
      <c r="BG98" s="1">
        <f t="shared" si="155"/>
        <v>0</v>
      </c>
      <c r="BH98" s="1">
        <f t="shared" si="155"/>
        <v>0</v>
      </c>
      <c r="BI98" s="1">
        <f t="shared" si="155"/>
        <v>0</v>
      </c>
      <c r="BJ98" s="1">
        <f t="shared" si="155"/>
        <v>0</v>
      </c>
      <c r="BK98" s="1">
        <f t="shared" si="155"/>
        <v>0</v>
      </c>
      <c r="BL98" s="1">
        <f t="shared" si="155"/>
        <v>0</v>
      </c>
      <c r="BM98" s="1">
        <f t="shared" si="155"/>
        <v>0</v>
      </c>
      <c r="BN98" s="1">
        <f t="shared" si="155"/>
        <v>0</v>
      </c>
      <c r="BO98" s="1">
        <f t="shared" si="155"/>
        <v>0</v>
      </c>
      <c r="BP98" s="1">
        <f t="shared" ref="BP98:CD98" si="156">BP89*BP47*365</f>
        <v>0</v>
      </c>
      <c r="BQ98" s="1">
        <f t="shared" si="156"/>
        <v>0</v>
      </c>
      <c r="BR98" s="1">
        <f t="shared" si="156"/>
        <v>0</v>
      </c>
      <c r="BS98" s="1">
        <f t="shared" si="156"/>
        <v>0</v>
      </c>
      <c r="BT98" s="1">
        <f t="shared" si="156"/>
        <v>0</v>
      </c>
      <c r="BU98" s="1">
        <f t="shared" si="156"/>
        <v>0</v>
      </c>
      <c r="BV98" s="1">
        <f t="shared" si="156"/>
        <v>0</v>
      </c>
      <c r="BW98" s="1">
        <f t="shared" si="156"/>
        <v>0</v>
      </c>
      <c r="BX98" s="1">
        <f t="shared" si="156"/>
        <v>0</v>
      </c>
      <c r="BY98" s="1">
        <f t="shared" si="156"/>
        <v>0</v>
      </c>
      <c r="BZ98" s="1">
        <f t="shared" si="156"/>
        <v>0</v>
      </c>
      <c r="CA98" s="1">
        <f t="shared" si="156"/>
        <v>0</v>
      </c>
      <c r="CB98" s="1">
        <f t="shared" si="156"/>
        <v>0</v>
      </c>
      <c r="CC98" s="1">
        <f t="shared" si="156"/>
        <v>0</v>
      </c>
      <c r="CD98" s="1">
        <f t="shared" si="156"/>
        <v>0</v>
      </c>
    </row>
    <row r="99" spans="1:82" ht="12.75" hidden="1" customHeight="1" outlineLevel="1">
      <c r="B99" s="230" t="s">
        <v>71</v>
      </c>
      <c r="C99" s="6"/>
      <c r="D99" s="1">
        <f t="shared" ref="D99:AI99" si="157">D48*D90</f>
        <v>20045220.515856825</v>
      </c>
      <c r="E99" s="1">
        <f t="shared" si="157"/>
        <v>13390352.687642738</v>
      </c>
      <c r="F99" s="1">
        <f t="shared" si="157"/>
        <v>12670097.507573787</v>
      </c>
      <c r="G99" s="1">
        <f t="shared" si="157"/>
        <v>14243461.050506003</v>
      </c>
      <c r="H99" s="1">
        <f t="shared" si="157"/>
        <v>13950983.665680397</v>
      </c>
      <c r="I99" s="1">
        <f t="shared" si="157"/>
        <v>13885886.931917274</v>
      </c>
      <c r="J99" s="1">
        <f t="shared" si="157"/>
        <v>14046871.61780791</v>
      </c>
      <c r="K99" s="1">
        <f t="shared" si="157"/>
        <v>14878413.661984822</v>
      </c>
      <c r="L99" s="1">
        <f t="shared" si="157"/>
        <v>15249974.803078078</v>
      </c>
      <c r="M99" s="1">
        <f t="shared" si="157"/>
        <v>16683628.103952987</v>
      </c>
      <c r="N99" s="1">
        <f t="shared" si="157"/>
        <v>14751521.974203894</v>
      </c>
      <c r="O99" s="1">
        <f t="shared" si="157"/>
        <v>0</v>
      </c>
      <c r="P99" s="1">
        <f t="shared" si="157"/>
        <v>0</v>
      </c>
      <c r="Q99" s="1">
        <f t="shared" si="157"/>
        <v>0</v>
      </c>
      <c r="R99" s="1">
        <f t="shared" si="157"/>
        <v>0</v>
      </c>
      <c r="S99" s="1">
        <f t="shared" si="157"/>
        <v>0</v>
      </c>
      <c r="T99" s="1">
        <f t="shared" si="157"/>
        <v>0</v>
      </c>
      <c r="U99" s="1">
        <f t="shared" si="157"/>
        <v>0</v>
      </c>
      <c r="V99" s="1">
        <f t="shared" si="157"/>
        <v>0</v>
      </c>
      <c r="W99" s="1">
        <f t="shared" si="157"/>
        <v>0</v>
      </c>
      <c r="X99" s="1">
        <f t="shared" si="157"/>
        <v>0</v>
      </c>
      <c r="Y99" s="1">
        <f t="shared" si="157"/>
        <v>0</v>
      </c>
      <c r="Z99" s="1">
        <f t="shared" si="157"/>
        <v>0</v>
      </c>
      <c r="AA99" s="1">
        <f t="shared" si="157"/>
        <v>0</v>
      </c>
      <c r="AB99" s="1">
        <f t="shared" si="157"/>
        <v>0</v>
      </c>
      <c r="AC99" s="1">
        <f t="shared" si="157"/>
        <v>0</v>
      </c>
      <c r="AD99" s="1">
        <f t="shared" si="157"/>
        <v>0</v>
      </c>
      <c r="AE99" s="1">
        <f t="shared" si="157"/>
        <v>0</v>
      </c>
      <c r="AF99" s="1">
        <f t="shared" si="157"/>
        <v>0</v>
      </c>
      <c r="AG99" s="1">
        <f t="shared" si="157"/>
        <v>0</v>
      </c>
      <c r="AH99" s="1">
        <f t="shared" si="157"/>
        <v>0</v>
      </c>
      <c r="AI99" s="1">
        <f t="shared" si="157"/>
        <v>0</v>
      </c>
      <c r="AJ99" s="1">
        <f t="shared" ref="AJ99:BO99" si="158">AJ48*AJ90</f>
        <v>0</v>
      </c>
      <c r="AK99" s="1">
        <f t="shared" si="158"/>
        <v>0</v>
      </c>
      <c r="AL99" s="1">
        <f t="shared" si="158"/>
        <v>0</v>
      </c>
      <c r="AM99" s="1">
        <f t="shared" si="158"/>
        <v>0</v>
      </c>
      <c r="AN99" s="1">
        <f t="shared" si="158"/>
        <v>0</v>
      </c>
      <c r="AO99" s="1">
        <f t="shared" si="158"/>
        <v>0</v>
      </c>
      <c r="AP99" s="1">
        <f t="shared" si="158"/>
        <v>0</v>
      </c>
      <c r="AQ99" s="1">
        <f t="shared" si="158"/>
        <v>0</v>
      </c>
      <c r="AR99" s="1">
        <f t="shared" si="158"/>
        <v>0</v>
      </c>
      <c r="AS99" s="1">
        <f t="shared" si="158"/>
        <v>0</v>
      </c>
      <c r="AT99" s="1">
        <f t="shared" si="158"/>
        <v>0</v>
      </c>
      <c r="AU99" s="1">
        <f t="shared" si="158"/>
        <v>0</v>
      </c>
      <c r="AV99" s="1">
        <f t="shared" si="158"/>
        <v>0</v>
      </c>
      <c r="AW99" s="1">
        <f t="shared" si="158"/>
        <v>0</v>
      </c>
      <c r="AX99" s="1">
        <f t="shared" si="158"/>
        <v>0</v>
      </c>
      <c r="AY99" s="1">
        <f t="shared" si="158"/>
        <v>0</v>
      </c>
      <c r="AZ99" s="1">
        <f t="shared" si="158"/>
        <v>0</v>
      </c>
      <c r="BA99" s="1">
        <f t="shared" si="158"/>
        <v>0</v>
      </c>
      <c r="BB99" s="1">
        <f t="shared" si="158"/>
        <v>0</v>
      </c>
      <c r="BC99" s="1">
        <f t="shared" si="158"/>
        <v>0</v>
      </c>
      <c r="BD99" s="1">
        <f t="shared" si="158"/>
        <v>0</v>
      </c>
      <c r="BE99" s="1">
        <f t="shared" si="158"/>
        <v>0</v>
      </c>
      <c r="BF99" s="1">
        <f t="shared" si="158"/>
        <v>0</v>
      </c>
      <c r="BG99" s="1">
        <f t="shared" si="158"/>
        <v>0</v>
      </c>
      <c r="BH99" s="1">
        <f t="shared" si="158"/>
        <v>0</v>
      </c>
      <c r="BI99" s="1">
        <f t="shared" si="158"/>
        <v>0</v>
      </c>
      <c r="BJ99" s="1">
        <f t="shared" si="158"/>
        <v>0</v>
      </c>
      <c r="BK99" s="1">
        <f t="shared" si="158"/>
        <v>0</v>
      </c>
      <c r="BL99" s="1">
        <f t="shared" si="158"/>
        <v>0</v>
      </c>
      <c r="BM99" s="1">
        <f t="shared" si="158"/>
        <v>0</v>
      </c>
      <c r="BN99" s="1">
        <f t="shared" si="158"/>
        <v>0</v>
      </c>
      <c r="BO99" s="1">
        <f t="shared" si="158"/>
        <v>0</v>
      </c>
      <c r="BP99" s="1">
        <f t="shared" ref="BP99:CD99" si="159">BP48*BP90</f>
        <v>0</v>
      </c>
      <c r="BQ99" s="1">
        <f t="shared" si="159"/>
        <v>0</v>
      </c>
      <c r="BR99" s="1">
        <f t="shared" si="159"/>
        <v>0</v>
      </c>
      <c r="BS99" s="1">
        <f t="shared" si="159"/>
        <v>0</v>
      </c>
      <c r="BT99" s="1">
        <f t="shared" si="159"/>
        <v>0</v>
      </c>
      <c r="BU99" s="1">
        <f t="shared" si="159"/>
        <v>0</v>
      </c>
      <c r="BV99" s="1">
        <f t="shared" si="159"/>
        <v>0</v>
      </c>
      <c r="BW99" s="1">
        <f t="shared" si="159"/>
        <v>0</v>
      </c>
      <c r="BX99" s="1">
        <f t="shared" si="159"/>
        <v>0</v>
      </c>
      <c r="BY99" s="1">
        <f t="shared" si="159"/>
        <v>0</v>
      </c>
      <c r="BZ99" s="1">
        <f t="shared" si="159"/>
        <v>0</v>
      </c>
      <c r="CA99" s="1">
        <f t="shared" si="159"/>
        <v>0</v>
      </c>
      <c r="CB99" s="1">
        <f t="shared" si="159"/>
        <v>0</v>
      </c>
      <c r="CC99" s="1">
        <f t="shared" si="159"/>
        <v>0</v>
      </c>
      <c r="CD99" s="1">
        <f t="shared" si="159"/>
        <v>0</v>
      </c>
    </row>
    <row r="100" spans="1:82" ht="12.75" hidden="1" customHeight="1" outlineLevel="1">
      <c r="B100" s="179" t="s">
        <v>74</v>
      </c>
      <c r="C100" s="6"/>
      <c r="D100" s="232">
        <f t="shared" ref="D100:E100" si="160">SUM(D98:D99)</f>
        <v>21863903.903445367</v>
      </c>
      <c r="E100" s="232">
        <f t="shared" si="160"/>
        <v>14708377.140777031</v>
      </c>
      <c r="F100" s="232">
        <f t="shared" ref="F100:G100" si="161">SUM(F98:F99)</f>
        <v>13992170.070388461</v>
      </c>
      <c r="G100" s="232">
        <f t="shared" si="161"/>
        <v>15683417.967698827</v>
      </c>
      <c r="H100" s="232">
        <f t="shared" ref="H100:BS100" si="162">SUM(H98:H99)</f>
        <v>15406234.125016779</v>
      </c>
      <c r="I100" s="232">
        <f t="shared" si="162"/>
        <v>15373842.602625683</v>
      </c>
      <c r="J100" s="232">
        <f t="shared" si="162"/>
        <v>15600544.61259827</v>
      </c>
      <c r="K100" s="232">
        <f t="shared" si="162"/>
        <v>16484685.934776857</v>
      </c>
      <c r="L100" s="232">
        <f t="shared" si="162"/>
        <v>16838650.827995021</v>
      </c>
      <c r="M100" s="232">
        <f t="shared" si="162"/>
        <v>18237493.739820886</v>
      </c>
      <c r="N100" s="232">
        <f t="shared" si="162"/>
        <v>16193270.100840673</v>
      </c>
      <c r="O100" s="232">
        <f t="shared" si="162"/>
        <v>1452661.0400504377</v>
      </c>
      <c r="P100" s="232">
        <f t="shared" si="162"/>
        <v>0</v>
      </c>
      <c r="Q100" s="232">
        <f t="shared" si="162"/>
        <v>0</v>
      </c>
      <c r="R100" s="232">
        <f t="shared" si="162"/>
        <v>0</v>
      </c>
      <c r="S100" s="232">
        <f t="shared" si="162"/>
        <v>0</v>
      </c>
      <c r="T100" s="232">
        <f t="shared" si="162"/>
        <v>0</v>
      </c>
      <c r="U100" s="232">
        <f t="shared" si="162"/>
        <v>0</v>
      </c>
      <c r="V100" s="232">
        <f t="shared" si="162"/>
        <v>0</v>
      </c>
      <c r="W100" s="232">
        <f t="shared" si="162"/>
        <v>0</v>
      </c>
      <c r="X100" s="232">
        <f t="shared" si="162"/>
        <v>0</v>
      </c>
      <c r="Y100" s="232">
        <f t="shared" si="162"/>
        <v>0</v>
      </c>
      <c r="Z100" s="232">
        <f t="shared" si="162"/>
        <v>0</v>
      </c>
      <c r="AA100" s="232">
        <f t="shared" si="162"/>
        <v>0</v>
      </c>
      <c r="AB100" s="232">
        <f t="shared" si="162"/>
        <v>0</v>
      </c>
      <c r="AC100" s="232">
        <f t="shared" si="162"/>
        <v>0</v>
      </c>
      <c r="AD100" s="232">
        <f t="shared" si="162"/>
        <v>0</v>
      </c>
      <c r="AE100" s="232">
        <f t="shared" si="162"/>
        <v>0</v>
      </c>
      <c r="AF100" s="232">
        <f t="shared" si="162"/>
        <v>0</v>
      </c>
      <c r="AG100" s="232">
        <f t="shared" si="162"/>
        <v>0</v>
      </c>
      <c r="AH100" s="232">
        <f t="shared" si="162"/>
        <v>0</v>
      </c>
      <c r="AI100" s="232">
        <f t="shared" si="162"/>
        <v>0</v>
      </c>
      <c r="AJ100" s="232">
        <f t="shared" si="162"/>
        <v>0</v>
      </c>
      <c r="AK100" s="232">
        <f t="shared" si="162"/>
        <v>0</v>
      </c>
      <c r="AL100" s="232">
        <f t="shared" si="162"/>
        <v>0</v>
      </c>
      <c r="AM100" s="232">
        <f t="shared" si="162"/>
        <v>0</v>
      </c>
      <c r="AN100" s="232">
        <f t="shared" si="162"/>
        <v>0</v>
      </c>
      <c r="AO100" s="232">
        <f t="shared" si="162"/>
        <v>0</v>
      </c>
      <c r="AP100" s="232">
        <f t="shared" si="162"/>
        <v>0</v>
      </c>
      <c r="AQ100" s="232">
        <f t="shared" si="162"/>
        <v>0</v>
      </c>
      <c r="AR100" s="232">
        <f t="shared" si="162"/>
        <v>0</v>
      </c>
      <c r="AS100" s="232">
        <f t="shared" si="162"/>
        <v>0</v>
      </c>
      <c r="AT100" s="232">
        <f t="shared" si="162"/>
        <v>0</v>
      </c>
      <c r="AU100" s="232">
        <f t="shared" si="162"/>
        <v>0</v>
      </c>
      <c r="AV100" s="232">
        <f t="shared" si="162"/>
        <v>0</v>
      </c>
      <c r="AW100" s="232">
        <f t="shared" si="162"/>
        <v>0</v>
      </c>
      <c r="AX100" s="232">
        <f t="shared" si="162"/>
        <v>0</v>
      </c>
      <c r="AY100" s="232">
        <f t="shared" si="162"/>
        <v>0</v>
      </c>
      <c r="AZ100" s="232">
        <f t="shared" si="162"/>
        <v>0</v>
      </c>
      <c r="BA100" s="232">
        <f t="shared" si="162"/>
        <v>0</v>
      </c>
      <c r="BB100" s="232">
        <f t="shared" si="162"/>
        <v>0</v>
      </c>
      <c r="BC100" s="232">
        <f t="shared" si="162"/>
        <v>0</v>
      </c>
      <c r="BD100" s="232">
        <f t="shared" si="162"/>
        <v>0</v>
      </c>
      <c r="BE100" s="232">
        <f t="shared" si="162"/>
        <v>0</v>
      </c>
      <c r="BF100" s="232">
        <f t="shared" si="162"/>
        <v>0</v>
      </c>
      <c r="BG100" s="232">
        <f t="shared" si="162"/>
        <v>0</v>
      </c>
      <c r="BH100" s="232">
        <f t="shared" si="162"/>
        <v>0</v>
      </c>
      <c r="BI100" s="232">
        <f t="shared" si="162"/>
        <v>0</v>
      </c>
      <c r="BJ100" s="232">
        <f t="shared" si="162"/>
        <v>0</v>
      </c>
      <c r="BK100" s="232">
        <f t="shared" si="162"/>
        <v>0</v>
      </c>
      <c r="BL100" s="232">
        <f t="shared" si="162"/>
        <v>0</v>
      </c>
      <c r="BM100" s="232">
        <f t="shared" si="162"/>
        <v>0</v>
      </c>
      <c r="BN100" s="232">
        <f t="shared" si="162"/>
        <v>0</v>
      </c>
      <c r="BO100" s="232">
        <f t="shared" si="162"/>
        <v>0</v>
      </c>
      <c r="BP100" s="232">
        <f t="shared" si="162"/>
        <v>0</v>
      </c>
      <c r="BQ100" s="232">
        <f t="shared" si="162"/>
        <v>0</v>
      </c>
      <c r="BR100" s="232">
        <f t="shared" si="162"/>
        <v>0</v>
      </c>
      <c r="BS100" s="232">
        <f t="shared" si="162"/>
        <v>0</v>
      </c>
      <c r="BT100" s="232">
        <f t="shared" ref="BT100:CD100" si="163">SUM(BT98:BT99)</f>
        <v>0</v>
      </c>
      <c r="BU100" s="232">
        <f t="shared" si="163"/>
        <v>0</v>
      </c>
      <c r="BV100" s="232">
        <f t="shared" si="163"/>
        <v>0</v>
      </c>
      <c r="BW100" s="232">
        <f t="shared" si="163"/>
        <v>0</v>
      </c>
      <c r="BX100" s="232">
        <f t="shared" si="163"/>
        <v>0</v>
      </c>
      <c r="BY100" s="232">
        <f t="shared" si="163"/>
        <v>0</v>
      </c>
      <c r="BZ100" s="232">
        <f t="shared" si="163"/>
        <v>0</v>
      </c>
      <c r="CA100" s="232">
        <f t="shared" si="163"/>
        <v>0</v>
      </c>
      <c r="CB100" s="232">
        <f t="shared" si="163"/>
        <v>0</v>
      </c>
      <c r="CC100" s="232">
        <f t="shared" si="163"/>
        <v>0</v>
      </c>
      <c r="CD100" s="232">
        <f t="shared" si="163"/>
        <v>0</v>
      </c>
    </row>
    <row r="101" spans="1:82" ht="12.75" hidden="1" customHeight="1" outlineLevel="1">
      <c r="B101" s="7" t="s">
        <v>51</v>
      </c>
      <c r="C101" s="6"/>
    </row>
    <row r="102" spans="1:82" ht="12.75" hidden="1" customHeight="1" outlineLevel="1">
      <c r="B102" s="179" t="s">
        <v>75</v>
      </c>
      <c r="C102" s="6"/>
      <c r="D102" s="240">
        <f t="shared" ref="D102:AI102" si="164">D91*D50</f>
        <v>4621267.3348381175</v>
      </c>
      <c r="E102" s="240">
        <f t="shared" si="164"/>
        <v>3504616.7695973981</v>
      </c>
      <c r="F102" s="240">
        <f t="shared" si="164"/>
        <v>3643981.9164025728</v>
      </c>
      <c r="G102" s="240">
        <f t="shared" si="164"/>
        <v>3735374.0135422652</v>
      </c>
      <c r="H102" s="240">
        <f t="shared" si="164"/>
        <v>3847157.6313805492</v>
      </c>
      <c r="I102" s="240">
        <f t="shared" si="164"/>
        <v>3892349.3031219868</v>
      </c>
      <c r="J102" s="240">
        <f t="shared" si="164"/>
        <v>0</v>
      </c>
      <c r="K102" s="240">
        <f t="shared" si="164"/>
        <v>0</v>
      </c>
      <c r="L102" s="240">
        <f t="shared" si="164"/>
        <v>0</v>
      </c>
      <c r="M102" s="240">
        <f t="shared" si="164"/>
        <v>0</v>
      </c>
      <c r="N102" s="240">
        <f t="shared" si="164"/>
        <v>0</v>
      </c>
      <c r="O102" s="240">
        <f t="shared" si="164"/>
        <v>0</v>
      </c>
      <c r="P102" s="240">
        <f t="shared" si="164"/>
        <v>0</v>
      </c>
      <c r="Q102" s="240">
        <f t="shared" si="164"/>
        <v>0</v>
      </c>
      <c r="R102" s="240">
        <f t="shared" si="164"/>
        <v>0</v>
      </c>
      <c r="S102" s="240">
        <f t="shared" si="164"/>
        <v>0</v>
      </c>
      <c r="T102" s="240">
        <f t="shared" si="164"/>
        <v>0</v>
      </c>
      <c r="U102" s="240">
        <f t="shared" si="164"/>
        <v>0</v>
      </c>
      <c r="V102" s="240">
        <f t="shared" si="164"/>
        <v>0</v>
      </c>
      <c r="W102" s="240">
        <f t="shared" si="164"/>
        <v>0</v>
      </c>
      <c r="X102" s="240">
        <f t="shared" si="164"/>
        <v>0</v>
      </c>
      <c r="Y102" s="240">
        <f t="shared" si="164"/>
        <v>0</v>
      </c>
      <c r="Z102" s="240">
        <f t="shared" si="164"/>
        <v>0</v>
      </c>
      <c r="AA102" s="240">
        <f t="shared" si="164"/>
        <v>0</v>
      </c>
      <c r="AB102" s="240">
        <f t="shared" si="164"/>
        <v>0</v>
      </c>
      <c r="AC102" s="240">
        <f t="shared" si="164"/>
        <v>0</v>
      </c>
      <c r="AD102" s="240">
        <f t="shared" si="164"/>
        <v>0</v>
      </c>
      <c r="AE102" s="240">
        <f t="shared" si="164"/>
        <v>0</v>
      </c>
      <c r="AF102" s="240">
        <f t="shared" si="164"/>
        <v>0</v>
      </c>
      <c r="AG102" s="240">
        <f t="shared" si="164"/>
        <v>0</v>
      </c>
      <c r="AH102" s="240">
        <f t="shared" si="164"/>
        <v>0</v>
      </c>
      <c r="AI102" s="240">
        <f t="shared" si="164"/>
        <v>0</v>
      </c>
      <c r="AJ102" s="240">
        <f t="shared" ref="AJ102:BO102" si="165">AJ91*AJ50</f>
        <v>0</v>
      </c>
      <c r="AK102" s="240">
        <f t="shared" si="165"/>
        <v>0</v>
      </c>
      <c r="AL102" s="240">
        <f t="shared" si="165"/>
        <v>0</v>
      </c>
      <c r="AM102" s="240">
        <f t="shared" si="165"/>
        <v>0</v>
      </c>
      <c r="AN102" s="240">
        <f t="shared" si="165"/>
        <v>0</v>
      </c>
      <c r="AO102" s="240">
        <f t="shared" si="165"/>
        <v>0</v>
      </c>
      <c r="AP102" s="240">
        <f t="shared" si="165"/>
        <v>0</v>
      </c>
      <c r="AQ102" s="240">
        <f t="shared" si="165"/>
        <v>0</v>
      </c>
      <c r="AR102" s="240">
        <f t="shared" si="165"/>
        <v>0</v>
      </c>
      <c r="AS102" s="240">
        <f t="shared" si="165"/>
        <v>0</v>
      </c>
      <c r="AT102" s="240">
        <f t="shared" si="165"/>
        <v>0</v>
      </c>
      <c r="AU102" s="240">
        <f t="shared" si="165"/>
        <v>0</v>
      </c>
      <c r="AV102" s="240">
        <f t="shared" si="165"/>
        <v>0</v>
      </c>
      <c r="AW102" s="240">
        <f t="shared" si="165"/>
        <v>0</v>
      </c>
      <c r="AX102" s="240">
        <f t="shared" si="165"/>
        <v>0</v>
      </c>
      <c r="AY102" s="240">
        <f t="shared" si="165"/>
        <v>0</v>
      </c>
      <c r="AZ102" s="240">
        <f t="shared" si="165"/>
        <v>0</v>
      </c>
      <c r="BA102" s="240">
        <f t="shared" si="165"/>
        <v>0</v>
      </c>
      <c r="BB102" s="240">
        <f t="shared" si="165"/>
        <v>0</v>
      </c>
      <c r="BC102" s="240">
        <f t="shared" si="165"/>
        <v>0</v>
      </c>
      <c r="BD102" s="240">
        <f t="shared" si="165"/>
        <v>0</v>
      </c>
      <c r="BE102" s="240">
        <f t="shared" si="165"/>
        <v>0</v>
      </c>
      <c r="BF102" s="240">
        <f t="shared" si="165"/>
        <v>0</v>
      </c>
      <c r="BG102" s="240">
        <f t="shared" si="165"/>
        <v>0</v>
      </c>
      <c r="BH102" s="240">
        <f t="shared" si="165"/>
        <v>0</v>
      </c>
      <c r="BI102" s="240">
        <f t="shared" si="165"/>
        <v>0</v>
      </c>
      <c r="BJ102" s="240">
        <f t="shared" si="165"/>
        <v>0</v>
      </c>
      <c r="BK102" s="240">
        <f t="shared" si="165"/>
        <v>0</v>
      </c>
      <c r="BL102" s="240">
        <f t="shared" si="165"/>
        <v>0</v>
      </c>
      <c r="BM102" s="240">
        <f t="shared" si="165"/>
        <v>0</v>
      </c>
      <c r="BN102" s="240">
        <f t="shared" si="165"/>
        <v>0</v>
      </c>
      <c r="BO102" s="240">
        <f t="shared" si="165"/>
        <v>0</v>
      </c>
      <c r="BP102" s="240">
        <f t="shared" ref="BP102:CD102" si="166">BP91*BP50</f>
        <v>0</v>
      </c>
      <c r="BQ102" s="240">
        <f t="shared" si="166"/>
        <v>0</v>
      </c>
      <c r="BR102" s="240">
        <f t="shared" si="166"/>
        <v>0</v>
      </c>
      <c r="BS102" s="240">
        <f t="shared" si="166"/>
        <v>0</v>
      </c>
      <c r="BT102" s="240">
        <f t="shared" si="166"/>
        <v>0</v>
      </c>
      <c r="BU102" s="240">
        <f t="shared" si="166"/>
        <v>0</v>
      </c>
      <c r="BV102" s="240">
        <f t="shared" si="166"/>
        <v>0</v>
      </c>
      <c r="BW102" s="240">
        <f t="shared" si="166"/>
        <v>0</v>
      </c>
      <c r="BX102" s="240">
        <f t="shared" si="166"/>
        <v>0</v>
      </c>
      <c r="BY102" s="240">
        <f t="shared" si="166"/>
        <v>0</v>
      </c>
      <c r="BZ102" s="240">
        <f t="shared" si="166"/>
        <v>0</v>
      </c>
      <c r="CA102" s="240">
        <f t="shared" si="166"/>
        <v>0</v>
      </c>
      <c r="CB102" s="240">
        <f t="shared" si="166"/>
        <v>0</v>
      </c>
      <c r="CC102" s="240">
        <f t="shared" si="166"/>
        <v>0</v>
      </c>
      <c r="CD102" s="240">
        <f t="shared" si="166"/>
        <v>0</v>
      </c>
    </row>
    <row r="103" spans="1:82" ht="12.75" hidden="1" customHeight="1" outlineLevel="1">
      <c r="B103" s="7" t="s">
        <v>76</v>
      </c>
    </row>
    <row r="104" spans="1:82" ht="12.75" hidden="1" customHeight="1" outlineLevel="1">
      <c r="B104" s="91" t="s">
        <v>47</v>
      </c>
      <c r="E104" s="251">
        <f t="shared" ref="E104:AJ104" si="167">IF(AND(E$117=1,E$119=1),D94/D109,0)</f>
        <v>0.20064274855165656</v>
      </c>
      <c r="F104" s="251">
        <f t="shared" si="167"/>
        <v>0.19049897832721166</v>
      </c>
      <c r="G104" s="251">
        <f t="shared" si="167"/>
        <v>0.19750273495787346</v>
      </c>
      <c r="H104" s="251">
        <f t="shared" si="167"/>
        <v>0.1953835012342385</v>
      </c>
      <c r="I104" s="251">
        <f t="shared" si="167"/>
        <v>0.19844651783806616</v>
      </c>
      <c r="J104" s="251">
        <f t="shared" si="167"/>
        <v>0.20187043472347854</v>
      </c>
      <c r="K104" s="251">
        <f t="shared" si="167"/>
        <v>0.21029485455825467</v>
      </c>
      <c r="L104" s="251">
        <f t="shared" si="167"/>
        <v>0.20876373077469887</v>
      </c>
      <c r="M104" s="251">
        <f t="shared" si="167"/>
        <v>0.20498577167065601</v>
      </c>
      <c r="N104" s="251">
        <f t="shared" si="167"/>
        <v>0.19129097953874391</v>
      </c>
      <c r="O104" s="251">
        <f t="shared" si="167"/>
        <v>0.19657275568389765</v>
      </c>
      <c r="P104" s="251">
        <f t="shared" si="167"/>
        <v>0.2154670943087863</v>
      </c>
      <c r="Q104" s="251">
        <f t="shared" si="167"/>
        <v>0.22182071345069129</v>
      </c>
      <c r="R104" s="251">
        <f t="shared" si="167"/>
        <v>0.22147265457229784</v>
      </c>
      <c r="S104" s="251">
        <f t="shared" si="167"/>
        <v>0.21836352905530096</v>
      </c>
      <c r="T104" s="251">
        <f t="shared" si="167"/>
        <v>0.21788429883105398</v>
      </c>
      <c r="U104" s="251">
        <f t="shared" si="167"/>
        <v>0.21895853355215156</v>
      </c>
      <c r="V104" s="251">
        <f t="shared" si="167"/>
        <v>0.21818749295797393</v>
      </c>
      <c r="W104" s="251">
        <f t="shared" si="167"/>
        <v>0.21592317963472868</v>
      </c>
      <c r="X104" s="251">
        <f t="shared" si="167"/>
        <v>0.21640099323346235</v>
      </c>
      <c r="Y104" s="251">
        <f t="shared" si="167"/>
        <v>0.21952613950685371</v>
      </c>
      <c r="Z104" s="251">
        <f t="shared" si="167"/>
        <v>0.21980076149766906</v>
      </c>
      <c r="AA104" s="251">
        <f t="shared" si="167"/>
        <v>0.21802798021182379</v>
      </c>
      <c r="AB104" s="251">
        <f t="shared" si="167"/>
        <v>0.2174303460370014</v>
      </c>
      <c r="AC104" s="251">
        <f t="shared" si="167"/>
        <v>0.21741275529799869</v>
      </c>
      <c r="AD104" s="251">
        <f t="shared" si="167"/>
        <v>0.21718605943634348</v>
      </c>
      <c r="AE104" s="251">
        <f t="shared" si="167"/>
        <v>0.21691205719324902</v>
      </c>
      <c r="AF104" s="251">
        <f t="shared" si="167"/>
        <v>0.21678586409654096</v>
      </c>
      <c r="AG104" s="251">
        <f t="shared" si="167"/>
        <v>0.21722578252521399</v>
      </c>
      <c r="AH104" s="251">
        <f t="shared" si="167"/>
        <v>0.2166624882308929</v>
      </c>
      <c r="AI104" s="251">
        <f t="shared" si="167"/>
        <v>0.21690430766418139</v>
      </c>
      <c r="AJ104" s="251">
        <f t="shared" si="167"/>
        <v>0.21582735670776151</v>
      </c>
      <c r="AK104" s="251">
        <f t="shared" ref="AK104:BP104" si="168">IF(AND(AK$117=1,AK$119=1),AJ94/AJ109,0)</f>
        <v>0.21471860553963204</v>
      </c>
      <c r="AL104" s="251">
        <f t="shared" si="168"/>
        <v>0.21388810139928222</v>
      </c>
      <c r="AM104" s="251">
        <f t="shared" si="168"/>
        <v>0.21321378923954673</v>
      </c>
      <c r="AN104" s="251">
        <f t="shared" si="168"/>
        <v>0.21252946541858891</v>
      </c>
      <c r="AO104" s="251">
        <f t="shared" si="168"/>
        <v>0.21175772871811827</v>
      </c>
      <c r="AP104" s="251">
        <f t="shared" si="168"/>
        <v>0.21088234185812949</v>
      </c>
      <c r="AQ104" s="251">
        <f t="shared" si="168"/>
        <v>0.20991276368329992</v>
      </c>
      <c r="AR104" s="251">
        <f t="shared" si="168"/>
        <v>0.20917052251347087</v>
      </c>
      <c r="AS104" s="251">
        <f t="shared" si="168"/>
        <v>0.20831820486383051</v>
      </c>
      <c r="AT104" s="251">
        <f t="shared" si="168"/>
        <v>0.20722761366631939</v>
      </c>
      <c r="AU104" s="251">
        <f t="shared" si="168"/>
        <v>0.2058814943889973</v>
      </c>
      <c r="AV104" s="251">
        <f t="shared" si="168"/>
        <v>0.20431942411485535</v>
      </c>
      <c r="AW104" s="251">
        <f t="shared" si="168"/>
        <v>0.17317357077301185</v>
      </c>
      <c r="AX104" s="251">
        <f t="shared" si="168"/>
        <v>0.17396338054150254</v>
      </c>
      <c r="AY104" s="251">
        <f t="shared" si="168"/>
        <v>0.18598278852481528</v>
      </c>
      <c r="AZ104" s="251">
        <f t="shared" si="168"/>
        <v>0.19762013481050283</v>
      </c>
      <c r="BA104" s="251">
        <f t="shared" si="168"/>
        <v>0.20457807286178975</v>
      </c>
      <c r="BB104" s="251">
        <f t="shared" si="168"/>
        <v>0.20755096861085581</v>
      </c>
      <c r="BC104" s="251">
        <f t="shared" si="168"/>
        <v>0.21257675600961679</v>
      </c>
      <c r="BD104" s="251">
        <f t="shared" si="168"/>
        <v>0</v>
      </c>
      <c r="BE104" s="251">
        <f t="shared" si="168"/>
        <v>0</v>
      </c>
      <c r="BF104" s="251">
        <f t="shared" si="168"/>
        <v>0</v>
      </c>
      <c r="BG104" s="251">
        <f t="shared" si="168"/>
        <v>0</v>
      </c>
      <c r="BH104" s="251">
        <f t="shared" si="168"/>
        <v>0</v>
      </c>
      <c r="BI104" s="251">
        <f t="shared" si="168"/>
        <v>0</v>
      </c>
      <c r="BJ104" s="251">
        <f t="shared" si="168"/>
        <v>0</v>
      </c>
      <c r="BK104" s="251">
        <f t="shared" si="168"/>
        <v>0</v>
      </c>
      <c r="BL104" s="251">
        <f t="shared" si="168"/>
        <v>0</v>
      </c>
      <c r="BM104" s="251">
        <f t="shared" si="168"/>
        <v>0</v>
      </c>
      <c r="BN104" s="251">
        <f t="shared" si="168"/>
        <v>0</v>
      </c>
      <c r="BO104" s="251">
        <f t="shared" si="168"/>
        <v>0</v>
      </c>
      <c r="BP104" s="251">
        <f t="shared" si="168"/>
        <v>0</v>
      </c>
      <c r="BQ104" s="251">
        <f t="shared" ref="BQ104:CD104" si="169">IF(AND(BQ$117=1,BQ$119=1),BP94/BP109,0)</f>
        <v>0</v>
      </c>
      <c r="BR104" s="251">
        <f t="shared" si="169"/>
        <v>0</v>
      </c>
      <c r="BS104" s="251">
        <f t="shared" si="169"/>
        <v>0</v>
      </c>
      <c r="BT104" s="251">
        <f t="shared" si="169"/>
        <v>0</v>
      </c>
      <c r="BU104" s="251">
        <f t="shared" si="169"/>
        <v>0</v>
      </c>
      <c r="BV104" s="251">
        <f t="shared" si="169"/>
        <v>0</v>
      </c>
      <c r="BW104" s="251">
        <f t="shared" si="169"/>
        <v>0</v>
      </c>
      <c r="BX104" s="251">
        <f t="shared" si="169"/>
        <v>0</v>
      </c>
      <c r="BY104" s="251">
        <f t="shared" si="169"/>
        <v>0</v>
      </c>
      <c r="BZ104" s="251">
        <f t="shared" si="169"/>
        <v>0</v>
      </c>
      <c r="CA104" s="251">
        <f t="shared" si="169"/>
        <v>0</v>
      </c>
      <c r="CB104" s="251">
        <f t="shared" si="169"/>
        <v>0</v>
      </c>
      <c r="CC104" s="251">
        <f t="shared" si="169"/>
        <v>0</v>
      </c>
      <c r="CD104" s="251">
        <f t="shared" si="169"/>
        <v>0</v>
      </c>
    </row>
    <row r="105" spans="1:82" ht="12.75" hidden="1" customHeight="1" outlineLevel="1">
      <c r="B105" s="91" t="s">
        <v>48</v>
      </c>
      <c r="E105" s="134">
        <f t="shared" ref="E105:AJ105" si="170">IF(AND(E$117=1,E$119=1),D95/D109,0)</f>
        <v>0.69974221378589818</v>
      </c>
      <c r="F105" s="134">
        <f t="shared" si="170"/>
        <v>0.72278068055793077</v>
      </c>
      <c r="G105" s="134">
        <f t="shared" si="170"/>
        <v>0.7152756236465192</v>
      </c>
      <c r="H105" s="134">
        <f t="shared" si="170"/>
        <v>0.71525193689791233</v>
      </c>
      <c r="I105" s="134">
        <f t="shared" si="170"/>
        <v>0.71320572164555684</v>
      </c>
      <c r="J105" s="134">
        <f t="shared" si="170"/>
        <v>0.7106104096771555</v>
      </c>
      <c r="K105" s="134">
        <f t="shared" si="170"/>
        <v>0.7186896658754155</v>
      </c>
      <c r="L105" s="134">
        <f t="shared" si="170"/>
        <v>0.71884224520515594</v>
      </c>
      <c r="M105" s="134">
        <f t="shared" si="170"/>
        <v>0.72126235700964569</v>
      </c>
      <c r="N105" s="134">
        <f t="shared" si="170"/>
        <v>0.73145030459727645</v>
      </c>
      <c r="O105" s="134">
        <f t="shared" si="170"/>
        <v>0.72709816728605681</v>
      </c>
      <c r="P105" s="134">
        <f t="shared" si="170"/>
        <v>0.77705067928757088</v>
      </c>
      <c r="Q105" s="134">
        <f t="shared" si="170"/>
        <v>0.77817928654930868</v>
      </c>
      <c r="R105" s="134">
        <f t="shared" si="170"/>
        <v>0.77852734542770219</v>
      </c>
      <c r="S105" s="134">
        <f t="shared" si="170"/>
        <v>0.78163647094469901</v>
      </c>
      <c r="T105" s="134">
        <f t="shared" si="170"/>
        <v>0.78211570116894602</v>
      </c>
      <c r="U105" s="134">
        <f t="shared" si="170"/>
        <v>0.78104146644784844</v>
      </c>
      <c r="V105" s="134">
        <f t="shared" si="170"/>
        <v>0.78181250704202598</v>
      </c>
      <c r="W105" s="134">
        <f t="shared" si="170"/>
        <v>0.78407682036527127</v>
      </c>
      <c r="X105" s="134">
        <f t="shared" si="170"/>
        <v>0.7835990067665376</v>
      </c>
      <c r="Y105" s="134">
        <f t="shared" si="170"/>
        <v>0.78047386049314627</v>
      </c>
      <c r="Z105" s="134">
        <f t="shared" si="170"/>
        <v>0.78019923850233097</v>
      </c>
      <c r="AA105" s="134">
        <f t="shared" si="170"/>
        <v>0.78197201978817621</v>
      </c>
      <c r="AB105" s="134">
        <f t="shared" si="170"/>
        <v>0.7825696539629986</v>
      </c>
      <c r="AC105" s="134">
        <f t="shared" si="170"/>
        <v>0.78258724470200125</v>
      </c>
      <c r="AD105" s="134">
        <f t="shared" si="170"/>
        <v>0.78281394056365661</v>
      </c>
      <c r="AE105" s="134">
        <f t="shared" si="170"/>
        <v>0.78308794280675098</v>
      </c>
      <c r="AF105" s="134">
        <f t="shared" si="170"/>
        <v>0.78321413590345901</v>
      </c>
      <c r="AG105" s="134">
        <f t="shared" si="170"/>
        <v>0.78277421747478604</v>
      </c>
      <c r="AH105" s="134">
        <f t="shared" si="170"/>
        <v>0.78333751176910715</v>
      </c>
      <c r="AI105" s="134">
        <f t="shared" si="170"/>
        <v>0.78309569233581866</v>
      </c>
      <c r="AJ105" s="134">
        <f t="shared" si="170"/>
        <v>0.78417264329223835</v>
      </c>
      <c r="AK105" s="134">
        <f t="shared" ref="AK105:BP105" si="171">IF(AND(AK$117=1,AK$119=1),AJ95/AJ109,0)</f>
        <v>0.78528139446036782</v>
      </c>
      <c r="AL105" s="134">
        <f t="shared" si="171"/>
        <v>0.78611189860071773</v>
      </c>
      <c r="AM105" s="134">
        <f t="shared" si="171"/>
        <v>0.7867862107604533</v>
      </c>
      <c r="AN105" s="134">
        <f t="shared" si="171"/>
        <v>0.78747053458141114</v>
      </c>
      <c r="AO105" s="134">
        <f t="shared" si="171"/>
        <v>0.78824227128188185</v>
      </c>
      <c r="AP105" s="134">
        <f t="shared" si="171"/>
        <v>0.7891176581418704</v>
      </c>
      <c r="AQ105" s="134">
        <f t="shared" si="171"/>
        <v>0.79008723631669997</v>
      </c>
      <c r="AR105" s="134">
        <f t="shared" si="171"/>
        <v>0.79082947748652899</v>
      </c>
      <c r="AS105" s="134">
        <f t="shared" si="171"/>
        <v>0.79168179513616954</v>
      </c>
      <c r="AT105" s="134">
        <f t="shared" si="171"/>
        <v>0.79277238633368052</v>
      </c>
      <c r="AU105" s="134">
        <f t="shared" si="171"/>
        <v>0.79411850561100261</v>
      </c>
      <c r="AV105" s="134">
        <f t="shared" si="171"/>
        <v>0.79568057588514463</v>
      </c>
      <c r="AW105" s="134">
        <f t="shared" si="171"/>
        <v>0.82682642922698812</v>
      </c>
      <c r="AX105" s="134">
        <f t="shared" si="171"/>
        <v>0.82603661945849749</v>
      </c>
      <c r="AY105" s="134">
        <f t="shared" si="171"/>
        <v>0.8140172114751848</v>
      </c>
      <c r="AZ105" s="134">
        <f t="shared" si="171"/>
        <v>0.80237986518949722</v>
      </c>
      <c r="BA105" s="134">
        <f t="shared" si="171"/>
        <v>0.79542192713821025</v>
      </c>
      <c r="BB105" s="134">
        <f t="shared" si="171"/>
        <v>0.79244903138914424</v>
      </c>
      <c r="BC105" s="134">
        <f t="shared" si="171"/>
        <v>0.78742324399038333</v>
      </c>
      <c r="BD105" s="134">
        <f t="shared" si="171"/>
        <v>0</v>
      </c>
      <c r="BE105" s="134">
        <f t="shared" si="171"/>
        <v>0</v>
      </c>
      <c r="BF105" s="134">
        <f t="shared" si="171"/>
        <v>0</v>
      </c>
      <c r="BG105" s="134">
        <f t="shared" si="171"/>
        <v>0</v>
      </c>
      <c r="BH105" s="134">
        <f t="shared" si="171"/>
        <v>0</v>
      </c>
      <c r="BI105" s="134">
        <f t="shared" si="171"/>
        <v>0</v>
      </c>
      <c r="BJ105" s="134">
        <f t="shared" si="171"/>
        <v>0</v>
      </c>
      <c r="BK105" s="134">
        <f t="shared" si="171"/>
        <v>0</v>
      </c>
      <c r="BL105" s="134">
        <f t="shared" si="171"/>
        <v>0</v>
      </c>
      <c r="BM105" s="134">
        <f t="shared" si="171"/>
        <v>0</v>
      </c>
      <c r="BN105" s="134">
        <f t="shared" si="171"/>
        <v>0</v>
      </c>
      <c r="BO105" s="134">
        <f t="shared" si="171"/>
        <v>0</v>
      </c>
      <c r="BP105" s="134">
        <f t="shared" si="171"/>
        <v>0</v>
      </c>
      <c r="BQ105" s="134">
        <f t="shared" ref="BQ105:CD105" si="172">IF(AND(BQ$117=1,BQ$119=1),BP95/BP109,0)</f>
        <v>0</v>
      </c>
      <c r="BR105" s="134">
        <f t="shared" si="172"/>
        <v>0</v>
      </c>
      <c r="BS105" s="134">
        <f t="shared" si="172"/>
        <v>0</v>
      </c>
      <c r="BT105" s="134">
        <f t="shared" si="172"/>
        <v>0</v>
      </c>
      <c r="BU105" s="134">
        <f t="shared" si="172"/>
        <v>0</v>
      </c>
      <c r="BV105" s="134">
        <f t="shared" si="172"/>
        <v>0</v>
      </c>
      <c r="BW105" s="134">
        <f t="shared" si="172"/>
        <v>0</v>
      </c>
      <c r="BX105" s="134">
        <f t="shared" si="172"/>
        <v>0</v>
      </c>
      <c r="BY105" s="134">
        <f t="shared" si="172"/>
        <v>0</v>
      </c>
      <c r="BZ105" s="134">
        <f t="shared" si="172"/>
        <v>0</v>
      </c>
      <c r="CA105" s="134">
        <f t="shared" si="172"/>
        <v>0</v>
      </c>
      <c r="CB105" s="134">
        <f t="shared" si="172"/>
        <v>0</v>
      </c>
      <c r="CC105" s="134">
        <f t="shared" si="172"/>
        <v>0</v>
      </c>
      <c r="CD105" s="134">
        <f t="shared" si="172"/>
        <v>0</v>
      </c>
    </row>
    <row r="106" spans="1:82" ht="12.75" hidden="1" customHeight="1" outlineLevel="1">
      <c r="B106" s="91" t="s">
        <v>49</v>
      </c>
      <c r="E106" s="134">
        <f t="shared" ref="E106:AJ106" si="173">IF(AND(E$122=1,E$124=1),D98/D109,0)</f>
        <v>6.8403640860295054E-3</v>
      </c>
      <c r="F106" s="134">
        <f t="shared" si="173"/>
        <v>6.2757134129618596E-3</v>
      </c>
      <c r="G106" s="134">
        <f t="shared" si="173"/>
        <v>6.5384636659493126E-3</v>
      </c>
      <c r="H106" s="134">
        <f t="shared" si="173"/>
        <v>6.6266284297099307E-3</v>
      </c>
      <c r="I106" s="134">
        <f t="shared" si="173"/>
        <v>6.6776867525213555E-3</v>
      </c>
      <c r="J106" s="134">
        <f t="shared" si="173"/>
        <v>6.7592300806906293E-3</v>
      </c>
      <c r="K106" s="134">
        <f t="shared" si="173"/>
        <v>7.0724987847662754E-3</v>
      </c>
      <c r="L106" s="134">
        <f t="shared" si="173"/>
        <v>7.0540933542495039E-3</v>
      </c>
      <c r="M106" s="134">
        <f t="shared" si="173"/>
        <v>6.9582670818001272E-3</v>
      </c>
      <c r="N106" s="134">
        <f t="shared" si="173"/>
        <v>6.5825746325108457E-3</v>
      </c>
      <c r="O106" s="134">
        <f t="shared" si="173"/>
        <v>6.7958666242632195E-3</v>
      </c>
      <c r="P106" s="134">
        <f t="shared" si="173"/>
        <v>0</v>
      </c>
      <c r="Q106" s="134">
        <f t="shared" si="173"/>
        <v>0</v>
      </c>
      <c r="R106" s="134">
        <f t="shared" si="173"/>
        <v>0</v>
      </c>
      <c r="S106" s="134">
        <f t="shared" si="173"/>
        <v>0</v>
      </c>
      <c r="T106" s="134">
        <f t="shared" si="173"/>
        <v>0</v>
      </c>
      <c r="U106" s="134">
        <f t="shared" si="173"/>
        <v>0</v>
      </c>
      <c r="V106" s="134">
        <f t="shared" si="173"/>
        <v>0</v>
      </c>
      <c r="W106" s="134">
        <f t="shared" si="173"/>
        <v>0</v>
      </c>
      <c r="X106" s="134">
        <f t="shared" si="173"/>
        <v>0</v>
      </c>
      <c r="Y106" s="134">
        <f t="shared" si="173"/>
        <v>0</v>
      </c>
      <c r="Z106" s="134">
        <f t="shared" si="173"/>
        <v>0</v>
      </c>
      <c r="AA106" s="134">
        <f t="shared" si="173"/>
        <v>0</v>
      </c>
      <c r="AB106" s="134">
        <f t="shared" si="173"/>
        <v>0</v>
      </c>
      <c r="AC106" s="134">
        <f t="shared" si="173"/>
        <v>0</v>
      </c>
      <c r="AD106" s="134">
        <f t="shared" si="173"/>
        <v>0</v>
      </c>
      <c r="AE106" s="134">
        <f t="shared" si="173"/>
        <v>0</v>
      </c>
      <c r="AF106" s="134">
        <f t="shared" si="173"/>
        <v>0</v>
      </c>
      <c r="AG106" s="134">
        <f t="shared" si="173"/>
        <v>0</v>
      </c>
      <c r="AH106" s="134">
        <f t="shared" si="173"/>
        <v>0</v>
      </c>
      <c r="AI106" s="134">
        <f t="shared" si="173"/>
        <v>0</v>
      </c>
      <c r="AJ106" s="134">
        <f t="shared" si="173"/>
        <v>0</v>
      </c>
      <c r="AK106" s="134">
        <f t="shared" ref="AK106:BP106" si="174">IF(AND(AK$122=1,AK$124=1),AJ98/AJ109,0)</f>
        <v>0</v>
      </c>
      <c r="AL106" s="134">
        <f t="shared" si="174"/>
        <v>0</v>
      </c>
      <c r="AM106" s="134">
        <f t="shared" si="174"/>
        <v>0</v>
      </c>
      <c r="AN106" s="134">
        <f t="shared" si="174"/>
        <v>0</v>
      </c>
      <c r="AO106" s="134">
        <f t="shared" si="174"/>
        <v>0</v>
      </c>
      <c r="AP106" s="134">
        <f t="shared" si="174"/>
        <v>0</v>
      </c>
      <c r="AQ106" s="134">
        <f t="shared" si="174"/>
        <v>0</v>
      </c>
      <c r="AR106" s="134">
        <f t="shared" si="174"/>
        <v>0</v>
      </c>
      <c r="AS106" s="134">
        <f t="shared" si="174"/>
        <v>0</v>
      </c>
      <c r="AT106" s="134">
        <f t="shared" si="174"/>
        <v>0</v>
      </c>
      <c r="AU106" s="134">
        <f t="shared" si="174"/>
        <v>0</v>
      </c>
      <c r="AV106" s="134">
        <f t="shared" si="174"/>
        <v>0</v>
      </c>
      <c r="AW106" s="134">
        <f t="shared" si="174"/>
        <v>0</v>
      </c>
      <c r="AX106" s="134">
        <f t="shared" si="174"/>
        <v>0</v>
      </c>
      <c r="AY106" s="134">
        <f t="shared" si="174"/>
        <v>0</v>
      </c>
      <c r="AZ106" s="134">
        <f t="shared" si="174"/>
        <v>0</v>
      </c>
      <c r="BA106" s="134">
        <f t="shared" si="174"/>
        <v>0</v>
      </c>
      <c r="BB106" s="134">
        <f t="shared" si="174"/>
        <v>0</v>
      </c>
      <c r="BC106" s="134">
        <f t="shared" si="174"/>
        <v>0</v>
      </c>
      <c r="BD106" s="134">
        <f t="shared" si="174"/>
        <v>0</v>
      </c>
      <c r="BE106" s="134">
        <f t="shared" si="174"/>
        <v>0</v>
      </c>
      <c r="BF106" s="134">
        <f t="shared" si="174"/>
        <v>0</v>
      </c>
      <c r="BG106" s="134">
        <f t="shared" si="174"/>
        <v>0</v>
      </c>
      <c r="BH106" s="134">
        <f t="shared" si="174"/>
        <v>0</v>
      </c>
      <c r="BI106" s="134">
        <f t="shared" si="174"/>
        <v>0</v>
      </c>
      <c r="BJ106" s="134">
        <f t="shared" si="174"/>
        <v>0</v>
      </c>
      <c r="BK106" s="134">
        <f t="shared" si="174"/>
        <v>0</v>
      </c>
      <c r="BL106" s="134">
        <f t="shared" si="174"/>
        <v>0</v>
      </c>
      <c r="BM106" s="134">
        <f t="shared" si="174"/>
        <v>0</v>
      </c>
      <c r="BN106" s="134">
        <f t="shared" si="174"/>
        <v>0</v>
      </c>
      <c r="BO106" s="134">
        <f t="shared" si="174"/>
        <v>0</v>
      </c>
      <c r="BP106" s="134">
        <f t="shared" si="174"/>
        <v>0</v>
      </c>
      <c r="BQ106" s="134">
        <f t="shared" ref="BQ106:CD106" si="175">IF(AND(BQ$122=1,BQ$124=1),BP98/BP109,0)</f>
        <v>0</v>
      </c>
      <c r="BR106" s="134">
        <f t="shared" si="175"/>
        <v>0</v>
      </c>
      <c r="BS106" s="134">
        <f t="shared" si="175"/>
        <v>0</v>
      </c>
      <c r="BT106" s="134">
        <f t="shared" si="175"/>
        <v>0</v>
      </c>
      <c r="BU106" s="134">
        <f t="shared" si="175"/>
        <v>0</v>
      </c>
      <c r="BV106" s="134">
        <f t="shared" si="175"/>
        <v>0</v>
      </c>
      <c r="BW106" s="134">
        <f t="shared" si="175"/>
        <v>0</v>
      </c>
      <c r="BX106" s="134">
        <f t="shared" si="175"/>
        <v>0</v>
      </c>
      <c r="BY106" s="134">
        <f t="shared" si="175"/>
        <v>0</v>
      </c>
      <c r="BZ106" s="134">
        <f t="shared" si="175"/>
        <v>0</v>
      </c>
      <c r="CA106" s="134">
        <f t="shared" si="175"/>
        <v>0</v>
      </c>
      <c r="CB106" s="134">
        <f t="shared" si="175"/>
        <v>0</v>
      </c>
      <c r="CC106" s="134">
        <f t="shared" si="175"/>
        <v>0</v>
      </c>
      <c r="CD106" s="134">
        <f t="shared" si="175"/>
        <v>0</v>
      </c>
    </row>
    <row r="107" spans="1:82" ht="12.75" hidden="1" customHeight="1" outlineLevel="1">
      <c r="B107" s="91" t="s">
        <v>50</v>
      </c>
      <c r="E107" s="134">
        <f t="shared" ref="E107:AJ107" si="176">IF(AND(E$122=1,E$124=1),D99/D109,0)</f>
        <v>7.5393335337503059E-2</v>
      </c>
      <c r="F107" s="134">
        <f t="shared" si="176"/>
        <v>6.3757554547864859E-2</v>
      </c>
      <c r="G107" s="134">
        <f t="shared" si="176"/>
        <v>6.2661441230528747E-2</v>
      </c>
      <c r="H107" s="134">
        <f t="shared" si="176"/>
        <v>6.5547880501003825E-2</v>
      </c>
      <c r="I107" s="134">
        <f t="shared" si="176"/>
        <v>6.4016677137101519E-2</v>
      </c>
      <c r="J107" s="134">
        <f t="shared" si="176"/>
        <v>6.3078428003570108E-2</v>
      </c>
      <c r="K107" s="134">
        <f t="shared" si="176"/>
        <v>6.3942980781563588E-2</v>
      </c>
      <c r="L107" s="134">
        <f t="shared" si="176"/>
        <v>6.5339930665895635E-2</v>
      </c>
      <c r="M107" s="134">
        <f t="shared" si="176"/>
        <v>6.679360423789818E-2</v>
      </c>
      <c r="N107" s="134">
        <f t="shared" si="176"/>
        <v>7.0676141231468884E-2</v>
      </c>
      <c r="O107" s="134">
        <f t="shared" si="176"/>
        <v>6.953321040578235E-2</v>
      </c>
      <c r="P107" s="134">
        <f t="shared" si="176"/>
        <v>0</v>
      </c>
      <c r="Q107" s="134">
        <f t="shared" si="176"/>
        <v>0</v>
      </c>
      <c r="R107" s="134">
        <f t="shared" si="176"/>
        <v>0</v>
      </c>
      <c r="S107" s="134">
        <f t="shared" si="176"/>
        <v>0</v>
      </c>
      <c r="T107" s="134">
        <f t="shared" si="176"/>
        <v>0</v>
      </c>
      <c r="U107" s="134">
        <f t="shared" si="176"/>
        <v>0</v>
      </c>
      <c r="V107" s="134">
        <f t="shared" si="176"/>
        <v>0</v>
      </c>
      <c r="W107" s="134">
        <f t="shared" si="176"/>
        <v>0</v>
      </c>
      <c r="X107" s="134">
        <f t="shared" si="176"/>
        <v>0</v>
      </c>
      <c r="Y107" s="134">
        <f t="shared" si="176"/>
        <v>0</v>
      </c>
      <c r="Z107" s="134">
        <f t="shared" si="176"/>
        <v>0</v>
      </c>
      <c r="AA107" s="134">
        <f t="shared" si="176"/>
        <v>0</v>
      </c>
      <c r="AB107" s="134">
        <f t="shared" si="176"/>
        <v>0</v>
      </c>
      <c r="AC107" s="134">
        <f t="shared" si="176"/>
        <v>0</v>
      </c>
      <c r="AD107" s="134">
        <f t="shared" si="176"/>
        <v>0</v>
      </c>
      <c r="AE107" s="134">
        <f t="shared" si="176"/>
        <v>0</v>
      </c>
      <c r="AF107" s="134">
        <f t="shared" si="176"/>
        <v>0</v>
      </c>
      <c r="AG107" s="134">
        <f t="shared" si="176"/>
        <v>0</v>
      </c>
      <c r="AH107" s="134">
        <f t="shared" si="176"/>
        <v>0</v>
      </c>
      <c r="AI107" s="134">
        <f t="shared" si="176"/>
        <v>0</v>
      </c>
      <c r="AJ107" s="134">
        <f t="shared" si="176"/>
        <v>0</v>
      </c>
      <c r="AK107" s="134">
        <f t="shared" ref="AK107:BP107" si="177">IF(AND(AK$122=1,AK$124=1),AJ99/AJ109,0)</f>
        <v>0</v>
      </c>
      <c r="AL107" s="134">
        <f t="shared" si="177"/>
        <v>0</v>
      </c>
      <c r="AM107" s="134">
        <f t="shared" si="177"/>
        <v>0</v>
      </c>
      <c r="AN107" s="134">
        <f t="shared" si="177"/>
        <v>0</v>
      </c>
      <c r="AO107" s="134">
        <f t="shared" si="177"/>
        <v>0</v>
      </c>
      <c r="AP107" s="134">
        <f t="shared" si="177"/>
        <v>0</v>
      </c>
      <c r="AQ107" s="134">
        <f t="shared" si="177"/>
        <v>0</v>
      </c>
      <c r="AR107" s="134">
        <f t="shared" si="177"/>
        <v>0</v>
      </c>
      <c r="AS107" s="134">
        <f t="shared" si="177"/>
        <v>0</v>
      </c>
      <c r="AT107" s="134">
        <f t="shared" si="177"/>
        <v>0</v>
      </c>
      <c r="AU107" s="134">
        <f t="shared" si="177"/>
        <v>0</v>
      </c>
      <c r="AV107" s="134">
        <f t="shared" si="177"/>
        <v>0</v>
      </c>
      <c r="AW107" s="134">
        <f t="shared" si="177"/>
        <v>0</v>
      </c>
      <c r="AX107" s="134">
        <f t="shared" si="177"/>
        <v>0</v>
      </c>
      <c r="AY107" s="134">
        <f t="shared" si="177"/>
        <v>0</v>
      </c>
      <c r="AZ107" s="134">
        <f t="shared" si="177"/>
        <v>0</v>
      </c>
      <c r="BA107" s="134">
        <f t="shared" si="177"/>
        <v>0</v>
      </c>
      <c r="BB107" s="134">
        <f t="shared" si="177"/>
        <v>0</v>
      </c>
      <c r="BC107" s="134">
        <f t="shared" si="177"/>
        <v>0</v>
      </c>
      <c r="BD107" s="134">
        <f t="shared" si="177"/>
        <v>0</v>
      </c>
      <c r="BE107" s="134">
        <f t="shared" si="177"/>
        <v>0</v>
      </c>
      <c r="BF107" s="134">
        <f t="shared" si="177"/>
        <v>0</v>
      </c>
      <c r="BG107" s="134">
        <f t="shared" si="177"/>
        <v>0</v>
      </c>
      <c r="BH107" s="134">
        <f t="shared" si="177"/>
        <v>0</v>
      </c>
      <c r="BI107" s="134">
        <f t="shared" si="177"/>
        <v>0</v>
      </c>
      <c r="BJ107" s="134">
        <f t="shared" si="177"/>
        <v>0</v>
      </c>
      <c r="BK107" s="134">
        <f t="shared" si="177"/>
        <v>0</v>
      </c>
      <c r="BL107" s="134">
        <f t="shared" si="177"/>
        <v>0</v>
      </c>
      <c r="BM107" s="134">
        <f t="shared" si="177"/>
        <v>0</v>
      </c>
      <c r="BN107" s="134">
        <f t="shared" si="177"/>
        <v>0</v>
      </c>
      <c r="BO107" s="134">
        <f t="shared" si="177"/>
        <v>0</v>
      </c>
      <c r="BP107" s="134">
        <f t="shared" si="177"/>
        <v>0</v>
      </c>
      <c r="BQ107" s="134">
        <f t="shared" ref="BQ107:CD107" si="178">IF(AND(BQ$122=1,BQ$124=1),BP99/BP109,0)</f>
        <v>0</v>
      </c>
      <c r="BR107" s="134">
        <f t="shared" si="178"/>
        <v>0</v>
      </c>
      <c r="BS107" s="134">
        <f t="shared" si="178"/>
        <v>0</v>
      </c>
      <c r="BT107" s="134">
        <f t="shared" si="178"/>
        <v>0</v>
      </c>
      <c r="BU107" s="134">
        <f t="shared" si="178"/>
        <v>0</v>
      </c>
      <c r="BV107" s="134">
        <f t="shared" si="178"/>
        <v>0</v>
      </c>
      <c r="BW107" s="134">
        <f t="shared" si="178"/>
        <v>0</v>
      </c>
      <c r="BX107" s="134">
        <f t="shared" si="178"/>
        <v>0</v>
      </c>
      <c r="BY107" s="134">
        <f t="shared" si="178"/>
        <v>0</v>
      </c>
      <c r="BZ107" s="134">
        <f t="shared" si="178"/>
        <v>0</v>
      </c>
      <c r="CA107" s="134">
        <f t="shared" si="178"/>
        <v>0</v>
      </c>
      <c r="CB107" s="134">
        <f t="shared" si="178"/>
        <v>0</v>
      </c>
      <c r="CC107" s="134">
        <f t="shared" si="178"/>
        <v>0</v>
      </c>
      <c r="CD107" s="134">
        <f t="shared" si="178"/>
        <v>0</v>
      </c>
    </row>
    <row r="108" spans="1:82" ht="14.25" hidden="1" customHeight="1" outlineLevel="1">
      <c r="B108" s="91" t="s">
        <v>51</v>
      </c>
      <c r="E108" s="251">
        <f t="shared" ref="E108:AJ108" si="179">IF(AND(E$122=1,E$124=1),D102/D111,0)</f>
        <v>1.7381338238912681E-2</v>
      </c>
      <c r="F108" s="251">
        <f t="shared" si="179"/>
        <v>1.7381338238912681E-2</v>
      </c>
      <c r="G108" s="251">
        <f t="shared" si="179"/>
        <v>1.7381338238912681E-2</v>
      </c>
      <c r="H108" s="251">
        <f t="shared" si="179"/>
        <v>1.7381338238912681E-2</v>
      </c>
      <c r="I108" s="251">
        <f t="shared" si="179"/>
        <v>1.7381338238912681E-2</v>
      </c>
      <c r="J108" s="251">
        <f t="shared" si="179"/>
        <v>1.7381338238912681E-2</v>
      </c>
      <c r="K108" s="251">
        <f t="shared" si="179"/>
        <v>0</v>
      </c>
      <c r="L108" s="251">
        <f t="shared" si="179"/>
        <v>0</v>
      </c>
      <c r="M108" s="251">
        <f t="shared" si="179"/>
        <v>0</v>
      </c>
      <c r="N108" s="251">
        <f t="shared" si="179"/>
        <v>0</v>
      </c>
      <c r="O108" s="251">
        <f t="shared" si="179"/>
        <v>0</v>
      </c>
      <c r="P108" s="251">
        <f t="shared" si="179"/>
        <v>0</v>
      </c>
      <c r="Q108" s="251">
        <f t="shared" si="179"/>
        <v>0</v>
      </c>
      <c r="R108" s="251">
        <f t="shared" si="179"/>
        <v>0</v>
      </c>
      <c r="S108" s="251">
        <f t="shared" si="179"/>
        <v>0</v>
      </c>
      <c r="T108" s="251">
        <f t="shared" si="179"/>
        <v>0</v>
      </c>
      <c r="U108" s="251">
        <f t="shared" si="179"/>
        <v>0</v>
      </c>
      <c r="V108" s="251">
        <f t="shared" si="179"/>
        <v>0</v>
      </c>
      <c r="W108" s="251">
        <f t="shared" si="179"/>
        <v>0</v>
      </c>
      <c r="X108" s="251">
        <f t="shared" si="179"/>
        <v>0</v>
      </c>
      <c r="Y108" s="251">
        <f t="shared" si="179"/>
        <v>0</v>
      </c>
      <c r="Z108" s="251">
        <f t="shared" si="179"/>
        <v>0</v>
      </c>
      <c r="AA108" s="251">
        <f t="shared" si="179"/>
        <v>0</v>
      </c>
      <c r="AB108" s="251">
        <f t="shared" si="179"/>
        <v>0</v>
      </c>
      <c r="AC108" s="251">
        <f t="shared" si="179"/>
        <v>0</v>
      </c>
      <c r="AD108" s="251">
        <f t="shared" si="179"/>
        <v>0</v>
      </c>
      <c r="AE108" s="251">
        <f t="shared" si="179"/>
        <v>0</v>
      </c>
      <c r="AF108" s="251">
        <f t="shared" si="179"/>
        <v>0</v>
      </c>
      <c r="AG108" s="251">
        <f t="shared" si="179"/>
        <v>0</v>
      </c>
      <c r="AH108" s="251">
        <f t="shared" si="179"/>
        <v>0</v>
      </c>
      <c r="AI108" s="251">
        <f t="shared" si="179"/>
        <v>0</v>
      </c>
      <c r="AJ108" s="251">
        <f t="shared" si="179"/>
        <v>0</v>
      </c>
      <c r="AK108" s="251">
        <f t="shared" ref="AK108:BP108" si="180">IF(AND(AK$122=1,AK$124=1),AJ102/AJ111,0)</f>
        <v>0</v>
      </c>
      <c r="AL108" s="251">
        <f t="shared" si="180"/>
        <v>0</v>
      </c>
      <c r="AM108" s="251">
        <f t="shared" si="180"/>
        <v>0</v>
      </c>
      <c r="AN108" s="251">
        <f t="shared" si="180"/>
        <v>0</v>
      </c>
      <c r="AO108" s="251">
        <f t="shared" si="180"/>
        <v>0</v>
      </c>
      <c r="AP108" s="251">
        <f t="shared" si="180"/>
        <v>0</v>
      </c>
      <c r="AQ108" s="251">
        <f t="shared" si="180"/>
        <v>0</v>
      </c>
      <c r="AR108" s="251">
        <f t="shared" si="180"/>
        <v>0</v>
      </c>
      <c r="AS108" s="251">
        <f t="shared" si="180"/>
        <v>0</v>
      </c>
      <c r="AT108" s="251">
        <f t="shared" si="180"/>
        <v>0</v>
      </c>
      <c r="AU108" s="251">
        <f t="shared" si="180"/>
        <v>0</v>
      </c>
      <c r="AV108" s="251">
        <f t="shared" si="180"/>
        <v>0</v>
      </c>
      <c r="AW108" s="251">
        <f t="shared" si="180"/>
        <v>0</v>
      </c>
      <c r="AX108" s="251">
        <f t="shared" si="180"/>
        <v>0</v>
      </c>
      <c r="AY108" s="251">
        <f t="shared" si="180"/>
        <v>0</v>
      </c>
      <c r="AZ108" s="251">
        <f t="shared" si="180"/>
        <v>0</v>
      </c>
      <c r="BA108" s="251">
        <f t="shared" si="180"/>
        <v>0</v>
      </c>
      <c r="BB108" s="251">
        <f t="shared" si="180"/>
        <v>0</v>
      </c>
      <c r="BC108" s="251">
        <f t="shared" si="180"/>
        <v>0</v>
      </c>
      <c r="BD108" s="251">
        <f t="shared" si="180"/>
        <v>0</v>
      </c>
      <c r="BE108" s="251">
        <f t="shared" si="180"/>
        <v>0</v>
      </c>
      <c r="BF108" s="251">
        <f t="shared" si="180"/>
        <v>0</v>
      </c>
      <c r="BG108" s="251">
        <f t="shared" si="180"/>
        <v>0</v>
      </c>
      <c r="BH108" s="251">
        <f t="shared" si="180"/>
        <v>0</v>
      </c>
      <c r="BI108" s="251">
        <f t="shared" si="180"/>
        <v>0</v>
      </c>
      <c r="BJ108" s="251">
        <f t="shared" si="180"/>
        <v>0</v>
      </c>
      <c r="BK108" s="251">
        <f t="shared" si="180"/>
        <v>0</v>
      </c>
      <c r="BL108" s="251">
        <f t="shared" si="180"/>
        <v>0</v>
      </c>
      <c r="BM108" s="251">
        <f t="shared" si="180"/>
        <v>0</v>
      </c>
      <c r="BN108" s="251">
        <f t="shared" si="180"/>
        <v>0</v>
      </c>
      <c r="BO108" s="251">
        <f t="shared" si="180"/>
        <v>0</v>
      </c>
      <c r="BP108" s="251">
        <f t="shared" si="180"/>
        <v>0</v>
      </c>
      <c r="BQ108" s="251">
        <f t="shared" ref="BQ108:CD108" si="181">IF(AND(BQ$122=1,BQ$124=1),BP102/BP111,0)</f>
        <v>0</v>
      </c>
      <c r="BR108" s="251">
        <f t="shared" si="181"/>
        <v>0</v>
      </c>
      <c r="BS108" s="251">
        <f t="shared" si="181"/>
        <v>0</v>
      </c>
      <c r="BT108" s="251">
        <f t="shared" si="181"/>
        <v>0</v>
      </c>
      <c r="BU108" s="251">
        <f t="shared" si="181"/>
        <v>0</v>
      </c>
      <c r="BV108" s="251">
        <f t="shared" si="181"/>
        <v>0</v>
      </c>
      <c r="BW108" s="251">
        <f t="shared" si="181"/>
        <v>0</v>
      </c>
      <c r="BX108" s="251">
        <f t="shared" si="181"/>
        <v>0</v>
      </c>
      <c r="BY108" s="251">
        <f t="shared" si="181"/>
        <v>0</v>
      </c>
      <c r="BZ108" s="251">
        <f t="shared" si="181"/>
        <v>0</v>
      </c>
      <c r="CA108" s="251">
        <f t="shared" si="181"/>
        <v>0</v>
      </c>
      <c r="CB108" s="251">
        <f t="shared" si="181"/>
        <v>0</v>
      </c>
      <c r="CC108" s="251">
        <f t="shared" si="181"/>
        <v>0</v>
      </c>
      <c r="CD108" s="251">
        <f t="shared" si="181"/>
        <v>0</v>
      </c>
    </row>
    <row r="109" spans="1:82" collapsed="1">
      <c r="B109" s="54" t="s">
        <v>77</v>
      </c>
      <c r="C109" s="267">
        <f>NPV('NSP Inputs'!$C$258,'ACIL Input-Out Interface'!E109:CD109)</f>
        <v>4989117488.2180023</v>
      </c>
      <c r="D109" s="4">
        <f t="shared" ref="D109:AI109" si="182">D96+D100+D102</f>
        <v>265875231.89049962</v>
      </c>
      <c r="E109" s="4">
        <f t="shared" si="182"/>
        <v>210019860.11853963</v>
      </c>
      <c r="F109" s="4">
        <f t="shared" si="182"/>
        <v>202199267.34466645</v>
      </c>
      <c r="G109" s="4">
        <f t="shared" si="182"/>
        <v>217298575.35649642</v>
      </c>
      <c r="H109" s="4">
        <f t="shared" si="182"/>
        <v>217927332.2137953</v>
      </c>
      <c r="I109" s="4">
        <f t="shared" si="182"/>
        <v>220136857.74051571</v>
      </c>
      <c r="J109" s="4">
        <f t="shared" si="182"/>
        <v>219678085.7901136</v>
      </c>
      <c r="K109" s="4">
        <f t="shared" si="182"/>
        <v>227707827.51611722</v>
      </c>
      <c r="L109" s="4">
        <f t="shared" si="182"/>
        <v>228314895.97061387</v>
      </c>
      <c r="M109" s="4">
        <f t="shared" si="182"/>
        <v>236057427.77202618</v>
      </c>
      <c r="N109" s="4">
        <f t="shared" si="182"/>
        <v>212150739.02264643</v>
      </c>
      <c r="O109" s="4">
        <f t="shared" si="182"/>
        <v>194148233.65184492</v>
      </c>
      <c r="P109" s="4">
        <f t="shared" si="182"/>
        <v>205686546.16122609</v>
      </c>
      <c r="Q109" s="4">
        <f t="shared" si="182"/>
        <v>211357805.15504193</v>
      </c>
      <c r="R109" s="4">
        <f t="shared" si="182"/>
        <v>213185913.05478835</v>
      </c>
      <c r="S109" s="4">
        <f t="shared" si="182"/>
        <v>209852932.14150199</v>
      </c>
      <c r="T109" s="4">
        <f t="shared" si="182"/>
        <v>205648627.19701055</v>
      </c>
      <c r="U109" s="4">
        <f t="shared" si="182"/>
        <v>204006324.55889496</v>
      </c>
      <c r="V109" s="4">
        <f t="shared" si="182"/>
        <v>202285395.08835256</v>
      </c>
      <c r="W109" s="4">
        <f t="shared" si="182"/>
        <v>196367196.89709294</v>
      </c>
      <c r="X109" s="4">
        <f t="shared" si="182"/>
        <v>190670316.25588945</v>
      </c>
      <c r="Y109" s="4">
        <f t="shared" si="182"/>
        <v>190018687.13119635</v>
      </c>
      <c r="Z109" s="4">
        <f t="shared" si="182"/>
        <v>190141875.31258124</v>
      </c>
      <c r="AA109" s="4">
        <f t="shared" si="182"/>
        <v>186995307.92282492</v>
      </c>
      <c r="AB109" s="4">
        <f t="shared" si="182"/>
        <v>184235182.4911691</v>
      </c>
      <c r="AC109" s="4">
        <f t="shared" si="182"/>
        <v>181807464.90877897</v>
      </c>
      <c r="AD109" s="4">
        <f t="shared" si="182"/>
        <v>179081003.33930129</v>
      </c>
      <c r="AE109" s="4">
        <f t="shared" si="182"/>
        <v>175983308.111294</v>
      </c>
      <c r="AF109" s="4">
        <f t="shared" si="182"/>
        <v>172369447.30954781</v>
      </c>
      <c r="AG109" s="4">
        <f t="shared" si="182"/>
        <v>170503739.3498171</v>
      </c>
      <c r="AH109" s="4">
        <f t="shared" si="182"/>
        <v>166861372.3364017</v>
      </c>
      <c r="AI109" s="4">
        <f t="shared" si="182"/>
        <v>164912231.27046406</v>
      </c>
      <c r="AJ109" s="4">
        <f t="shared" ref="AJ109:BO109" si="183">AJ96+AJ100+AJ102</f>
        <v>161916710.11994535</v>
      </c>
      <c r="AK109" s="4">
        <f t="shared" si="183"/>
        <v>158680312.19177663</v>
      </c>
      <c r="AL109" s="4">
        <f t="shared" si="183"/>
        <v>155575499.80734432</v>
      </c>
      <c r="AM109" s="4">
        <f t="shared" si="183"/>
        <v>152643592.20750007</v>
      </c>
      <c r="AN109" s="4">
        <f t="shared" si="183"/>
        <v>149835616.82634383</v>
      </c>
      <c r="AO109" s="4">
        <f t="shared" si="183"/>
        <v>147101624.71847343</v>
      </c>
      <c r="AP109" s="4">
        <f t="shared" si="183"/>
        <v>144431940.09595799</v>
      </c>
      <c r="AQ109" s="4">
        <f t="shared" si="183"/>
        <v>142168030.73383516</v>
      </c>
      <c r="AR109" s="4">
        <f t="shared" si="183"/>
        <v>140207068.56973591</v>
      </c>
      <c r="AS109" s="4">
        <f t="shared" si="183"/>
        <v>138417913.57106075</v>
      </c>
      <c r="AT109" s="4">
        <f t="shared" si="183"/>
        <v>136710474.81082439</v>
      </c>
      <c r="AU109" s="4">
        <f t="shared" si="183"/>
        <v>135037842.15994239</v>
      </c>
      <c r="AV109" s="4">
        <f t="shared" si="183"/>
        <v>110053192.58146277</v>
      </c>
      <c r="AW109" s="4">
        <f t="shared" si="183"/>
        <v>92294569.502012804</v>
      </c>
      <c r="AX109" s="4">
        <f t="shared" si="183"/>
        <v>86264803.180455089</v>
      </c>
      <c r="AY109" s="4">
        <f t="shared" si="183"/>
        <v>86398706.450949281</v>
      </c>
      <c r="AZ109" s="4">
        <f t="shared" si="183"/>
        <v>88349443.14316687</v>
      </c>
      <c r="BA109" s="4">
        <f t="shared" si="183"/>
        <v>89868658.265696004</v>
      </c>
      <c r="BB109" s="4">
        <f t="shared" si="183"/>
        <v>88823961.984900206</v>
      </c>
      <c r="BC109" s="4">
        <f t="shared" si="183"/>
        <v>58738602.829590879</v>
      </c>
      <c r="BD109" s="4">
        <f t="shared" si="183"/>
        <v>0</v>
      </c>
      <c r="BE109" s="4">
        <f t="shared" si="183"/>
        <v>0</v>
      </c>
      <c r="BF109" s="4">
        <f t="shared" si="183"/>
        <v>0</v>
      </c>
      <c r="BG109" s="4">
        <f t="shared" si="183"/>
        <v>0</v>
      </c>
      <c r="BH109" s="4">
        <f t="shared" si="183"/>
        <v>0</v>
      </c>
      <c r="BI109" s="4">
        <f t="shared" si="183"/>
        <v>0</v>
      </c>
      <c r="BJ109" s="4">
        <f t="shared" si="183"/>
        <v>0</v>
      </c>
      <c r="BK109" s="4">
        <f t="shared" si="183"/>
        <v>0</v>
      </c>
      <c r="BL109" s="4">
        <f t="shared" si="183"/>
        <v>0</v>
      </c>
      <c r="BM109" s="4">
        <f t="shared" si="183"/>
        <v>0</v>
      </c>
      <c r="BN109" s="4">
        <f t="shared" si="183"/>
        <v>0</v>
      </c>
      <c r="BO109" s="4">
        <f t="shared" si="183"/>
        <v>0</v>
      </c>
      <c r="BP109" s="4">
        <f t="shared" ref="BP109:CD109" si="184">BP96+BP100+BP102</f>
        <v>0</v>
      </c>
      <c r="BQ109" s="4">
        <f t="shared" si="184"/>
        <v>0</v>
      </c>
      <c r="BR109" s="4">
        <f t="shared" si="184"/>
        <v>0</v>
      </c>
      <c r="BS109" s="4">
        <f t="shared" si="184"/>
        <v>0</v>
      </c>
      <c r="BT109" s="4">
        <f t="shared" si="184"/>
        <v>0</v>
      </c>
      <c r="BU109" s="4">
        <f t="shared" si="184"/>
        <v>0</v>
      </c>
      <c r="BV109" s="4">
        <f t="shared" si="184"/>
        <v>0</v>
      </c>
      <c r="BW109" s="4">
        <f t="shared" si="184"/>
        <v>0</v>
      </c>
      <c r="BX109" s="4">
        <f t="shared" si="184"/>
        <v>0</v>
      </c>
      <c r="BY109" s="4">
        <f t="shared" si="184"/>
        <v>0</v>
      </c>
      <c r="BZ109" s="4">
        <f t="shared" si="184"/>
        <v>0</v>
      </c>
      <c r="CA109" s="4">
        <f t="shared" si="184"/>
        <v>0</v>
      </c>
      <c r="CB109" s="4">
        <f t="shared" si="184"/>
        <v>0</v>
      </c>
      <c r="CC109" s="4">
        <f t="shared" si="184"/>
        <v>0</v>
      </c>
      <c r="CD109" s="4">
        <f t="shared" si="184"/>
        <v>0</v>
      </c>
    </row>
    <row r="110" spans="1:82" s="8" customFormat="1">
      <c r="A110"/>
      <c r="B110" s="250" t="s">
        <v>78</v>
      </c>
      <c r="C110" s="238" t="s">
        <v>79</v>
      </c>
      <c r="E110" s="233"/>
    </row>
    <row r="111" spans="1:82" ht="12" customHeight="1" outlineLevel="1">
      <c r="B111" s="54" t="s">
        <v>80</v>
      </c>
      <c r="C111" s="267">
        <f>NPV('NSP Inputs'!$C$258,'ACIL Input-Out Interface'!E111:CD111)</f>
        <v>5521919694.3339787</v>
      </c>
      <c r="D111" s="4">
        <f t="shared" ref="D111:AI111" si="185">D35</f>
        <v>265875231.89049962</v>
      </c>
      <c r="E111" s="4">
        <f t="shared" si="185"/>
        <v>201631009.15621072</v>
      </c>
      <c r="F111" s="4">
        <f t="shared" si="185"/>
        <v>209649099.87451738</v>
      </c>
      <c r="G111" s="4">
        <f t="shared" si="185"/>
        <v>214907158.59723917</v>
      </c>
      <c r="H111" s="4">
        <f t="shared" si="185"/>
        <v>221338402.0551236</v>
      </c>
      <c r="I111" s="4">
        <f t="shared" si="185"/>
        <v>223938413.11987951</v>
      </c>
      <c r="J111" s="4">
        <f t="shared" si="185"/>
        <v>228834002.83961195</v>
      </c>
      <c r="K111" s="4">
        <f t="shared" si="185"/>
        <v>226100026.28407699</v>
      </c>
      <c r="L111" s="4">
        <f t="shared" si="185"/>
        <v>224150674.44642025</v>
      </c>
      <c r="M111" s="4">
        <f t="shared" si="185"/>
        <v>222307741.60882097</v>
      </c>
      <c r="N111" s="4">
        <f t="shared" si="185"/>
        <v>218002861.57551825</v>
      </c>
      <c r="O111" s="4">
        <f t="shared" si="185"/>
        <v>212804912.59380254</v>
      </c>
      <c r="P111" s="4">
        <f t="shared" si="185"/>
        <v>211754081.2290394</v>
      </c>
      <c r="Q111" s="4">
        <f t="shared" si="185"/>
        <v>211059358.24821183</v>
      </c>
      <c r="R111" s="4">
        <f t="shared" si="185"/>
        <v>210254520.0518328</v>
      </c>
      <c r="S111" s="4">
        <f t="shared" si="185"/>
        <v>209535301.10005549</v>
      </c>
      <c r="T111" s="4">
        <f t="shared" si="185"/>
        <v>207055048.65144426</v>
      </c>
      <c r="U111" s="4">
        <f t="shared" si="185"/>
        <v>203919548.9720915</v>
      </c>
      <c r="V111" s="4">
        <f t="shared" si="185"/>
        <v>200694816.06541324</v>
      </c>
      <c r="W111" s="4">
        <f t="shared" si="185"/>
        <v>197150026.9480567</v>
      </c>
      <c r="X111" s="4">
        <f t="shared" si="185"/>
        <v>194248658.88602853</v>
      </c>
      <c r="Y111" s="4">
        <f t="shared" si="185"/>
        <v>190843029.46760333</v>
      </c>
      <c r="Z111" s="4">
        <f t="shared" si="185"/>
        <v>188982487.64962575</v>
      </c>
      <c r="AA111" s="4">
        <f t="shared" si="185"/>
        <v>187025342.24073836</v>
      </c>
      <c r="AB111" s="4">
        <f t="shared" si="185"/>
        <v>184836846.58393645</v>
      </c>
      <c r="AC111" s="4">
        <f t="shared" si="185"/>
        <v>182416702.4402734</v>
      </c>
      <c r="AD111" s="4">
        <f t="shared" si="185"/>
        <v>179687117.08174968</v>
      </c>
      <c r="AE111" s="4">
        <f t="shared" si="185"/>
        <v>176664319.16640541</v>
      </c>
      <c r="AF111" s="4">
        <f t="shared" si="185"/>
        <v>173367082.83474967</v>
      </c>
      <c r="AG111" s="4">
        <f t="shared" si="185"/>
        <v>170070652.7076548</v>
      </c>
      <c r="AH111" s="4">
        <f t="shared" si="185"/>
        <v>166820284.78976017</v>
      </c>
      <c r="AI111" s="4">
        <f t="shared" si="185"/>
        <v>163568214.58347958</v>
      </c>
      <c r="AJ111" s="4">
        <f t="shared" ref="AJ111:BO111" si="186">AJ35</f>
        <v>160392355.79434407</v>
      </c>
      <c r="AK111" s="4">
        <f t="shared" si="186"/>
        <v>157299337.1446712</v>
      </c>
      <c r="AL111" s="4">
        <f t="shared" si="186"/>
        <v>154285267.01297027</v>
      </c>
      <c r="AM111" s="4">
        <f t="shared" si="186"/>
        <v>151350901.42469144</v>
      </c>
      <c r="AN111" s="4">
        <f t="shared" si="186"/>
        <v>148492174.50849548</v>
      </c>
      <c r="AO111" s="4">
        <f t="shared" si="186"/>
        <v>145709243.67860705</v>
      </c>
      <c r="AP111" s="4">
        <f t="shared" si="186"/>
        <v>142998710.04011911</v>
      </c>
      <c r="AQ111" s="4">
        <f t="shared" si="186"/>
        <v>140914129.56123275</v>
      </c>
      <c r="AR111" s="4">
        <f t="shared" si="186"/>
        <v>138902656.08010921</v>
      </c>
      <c r="AS111" s="4">
        <f t="shared" si="186"/>
        <v>136974069.58395821</v>
      </c>
      <c r="AT111" s="4">
        <f t="shared" si="186"/>
        <v>135119158.93838963</v>
      </c>
      <c r="AU111" s="4">
        <f t="shared" si="186"/>
        <v>133328081.90551776</v>
      </c>
      <c r="AV111" s="4">
        <f t="shared" si="186"/>
        <v>92805341.708070993</v>
      </c>
      <c r="AW111" s="4">
        <f t="shared" si="186"/>
        <v>92250697.224968284</v>
      </c>
      <c r="AX111" s="4">
        <f t="shared" si="186"/>
        <v>91768644.547841042</v>
      </c>
      <c r="AY111" s="4">
        <f t="shared" si="186"/>
        <v>91358107.115799963</v>
      </c>
      <c r="AZ111" s="4">
        <f t="shared" si="186"/>
        <v>91020600.597635925</v>
      </c>
      <c r="BA111" s="4">
        <f t="shared" si="186"/>
        <v>90754053.778071284</v>
      </c>
      <c r="BB111" s="4">
        <f t="shared" si="186"/>
        <v>90555032.044400603</v>
      </c>
      <c r="BC111" s="4">
        <f t="shared" si="186"/>
        <v>90427013.484051406</v>
      </c>
      <c r="BD111" s="4">
        <f t="shared" si="186"/>
        <v>90367439.948469162</v>
      </c>
      <c r="BE111" s="4">
        <f t="shared" si="186"/>
        <v>94484545.965928882</v>
      </c>
      <c r="BF111" s="4">
        <f t="shared" si="186"/>
        <v>96057679.400015756</v>
      </c>
      <c r="BG111" s="4">
        <f t="shared" si="186"/>
        <v>97679416.863654688</v>
      </c>
      <c r="BH111" s="4">
        <f t="shared" si="186"/>
        <v>99359320.724300027</v>
      </c>
      <c r="BI111" s="4">
        <f t="shared" si="186"/>
        <v>101088183.73748182</v>
      </c>
      <c r="BJ111" s="4">
        <f t="shared" si="186"/>
        <v>102867779.95172943</v>
      </c>
      <c r="BK111" s="4">
        <f t="shared" si="186"/>
        <v>104700669.2176367</v>
      </c>
      <c r="BL111" s="4">
        <f t="shared" si="186"/>
        <v>106588140.60243794</v>
      </c>
      <c r="BM111" s="4">
        <f t="shared" si="186"/>
        <v>108529673.06107649</v>
      </c>
      <c r="BN111" s="4">
        <f t="shared" si="186"/>
        <v>109380265.99353184</v>
      </c>
      <c r="BO111" s="4">
        <f t="shared" si="186"/>
        <v>110460572.41371357</v>
      </c>
      <c r="BP111" s="4">
        <f t="shared" ref="BP111:CD111" si="187">BP35</f>
        <v>112010433.33198871</v>
      </c>
      <c r="BQ111" s="4">
        <f t="shared" si="187"/>
        <v>113730994.29354247</v>
      </c>
      <c r="BR111" s="4">
        <f t="shared" si="187"/>
        <v>115504795.39195625</v>
      </c>
      <c r="BS111" s="4">
        <f t="shared" si="187"/>
        <v>117544473.98065919</v>
      </c>
      <c r="BT111" s="4">
        <f t="shared" si="187"/>
        <v>119655158.34168427</v>
      </c>
      <c r="BU111" s="4">
        <f t="shared" si="187"/>
        <v>121854884.77461313</v>
      </c>
      <c r="BV111" s="4">
        <f t="shared" si="187"/>
        <v>124118170.61327648</v>
      </c>
      <c r="BW111" s="4">
        <f t="shared" si="187"/>
        <v>126744101.46181452</v>
      </c>
      <c r="BX111" s="4">
        <f t="shared" si="187"/>
        <v>129442471.82841444</v>
      </c>
      <c r="BY111" s="4">
        <f t="shared" si="187"/>
        <v>132218953.70728597</v>
      </c>
      <c r="BZ111" s="4">
        <f t="shared" si="187"/>
        <v>135071571.98175806</v>
      </c>
      <c r="CA111" s="4">
        <f t="shared" si="187"/>
        <v>138003076.8507579</v>
      </c>
      <c r="CB111" s="4">
        <f t="shared" si="187"/>
        <v>141015467.40149787</v>
      </c>
      <c r="CC111" s="4">
        <f t="shared" si="187"/>
        <v>144111839.98362738</v>
      </c>
      <c r="CD111" s="4">
        <f t="shared" si="187"/>
        <v>147292397.41447011</v>
      </c>
    </row>
    <row r="112" spans="1:82" ht="12" customHeight="1" outlineLevel="1">
      <c r="B112" s="54" t="s">
        <v>81</v>
      </c>
      <c r="C112" s="242"/>
      <c r="E112" s="4">
        <f t="shared" ref="E112:AJ112" si="188">(E109-E111)*E118*E119</f>
        <v>8388850.9623289108</v>
      </c>
      <c r="F112" s="4">
        <f t="shared" si="188"/>
        <v>-7449832.52985093</v>
      </c>
      <c r="G112" s="4">
        <f t="shared" si="188"/>
        <v>2391416.759257257</v>
      </c>
      <c r="H112" s="4">
        <f t="shared" si="188"/>
        <v>-3411069.8413282931</v>
      </c>
      <c r="I112" s="4">
        <f t="shared" si="188"/>
        <v>-3801555.3793638051</v>
      </c>
      <c r="J112" s="4">
        <f t="shared" si="188"/>
        <v>-9155917.0494983494</v>
      </c>
      <c r="K112" s="4">
        <f t="shared" si="188"/>
        <v>1607801.2320402265</v>
      </c>
      <c r="L112" s="4">
        <f t="shared" si="188"/>
        <v>4164221.5241936147</v>
      </c>
      <c r="M112" s="4">
        <f t="shared" si="188"/>
        <v>13749686.163205206</v>
      </c>
      <c r="N112" s="4">
        <f t="shared" si="188"/>
        <v>-5852122.5528718233</v>
      </c>
      <c r="O112" s="4">
        <f t="shared" si="188"/>
        <v>-18656678.941957623</v>
      </c>
      <c r="P112" s="4">
        <f t="shared" si="188"/>
        <v>-6067535.067813307</v>
      </c>
      <c r="Q112" s="4">
        <f t="shared" si="188"/>
        <v>298446.90683010221</v>
      </c>
      <c r="R112" s="4">
        <f t="shared" si="188"/>
        <v>2931393.0029555559</v>
      </c>
      <c r="S112" s="4">
        <f t="shared" si="188"/>
        <v>317631.04144650698</v>
      </c>
      <c r="T112" s="4">
        <f t="shared" si="188"/>
        <v>-1406421.4544337094</v>
      </c>
      <c r="U112" s="4">
        <f t="shared" si="188"/>
        <v>86775.586803466082</v>
      </c>
      <c r="V112" s="4">
        <f t="shared" si="188"/>
        <v>1590579.0229393244</v>
      </c>
      <c r="W112" s="4">
        <f t="shared" si="188"/>
        <v>-782830.05096375942</v>
      </c>
      <c r="X112" s="4">
        <f t="shared" si="188"/>
        <v>-3578342.6301390827</v>
      </c>
      <c r="Y112" s="4">
        <f t="shared" si="188"/>
        <v>-824342.33640697598</v>
      </c>
      <c r="Z112" s="4">
        <f t="shared" si="188"/>
        <v>1159387.6629554927</v>
      </c>
      <c r="AA112" s="4">
        <f t="shared" si="188"/>
        <v>-30034.31791344285</v>
      </c>
      <c r="AB112" s="4">
        <f t="shared" si="188"/>
        <v>-601664.09276735783</v>
      </c>
      <c r="AC112" s="4">
        <f t="shared" si="188"/>
        <v>-609237.53149443865</v>
      </c>
      <c r="AD112" s="4">
        <f t="shared" si="188"/>
        <v>-606113.74244838953</v>
      </c>
      <c r="AE112" s="4">
        <f t="shared" si="188"/>
        <v>-681011.05511140823</v>
      </c>
      <c r="AF112" s="4">
        <f t="shared" si="188"/>
        <v>-997635.52520185709</v>
      </c>
      <c r="AG112" s="4">
        <f t="shared" si="188"/>
        <v>433086.6421622932</v>
      </c>
      <c r="AH112" s="4">
        <f t="shared" si="188"/>
        <v>0</v>
      </c>
      <c r="AI112" s="4">
        <f t="shared" si="188"/>
        <v>0</v>
      </c>
      <c r="AJ112" s="4">
        <f t="shared" si="188"/>
        <v>0</v>
      </c>
      <c r="AK112" s="4">
        <f t="shared" ref="AK112:BP112" si="189">(AK109-AK111)*AK118*AK119</f>
        <v>0</v>
      </c>
      <c r="AL112" s="4">
        <f t="shared" si="189"/>
        <v>0</v>
      </c>
      <c r="AM112" s="4">
        <f t="shared" si="189"/>
        <v>0</v>
      </c>
      <c r="AN112" s="4">
        <f t="shared" si="189"/>
        <v>0</v>
      </c>
      <c r="AO112" s="4">
        <f t="shared" si="189"/>
        <v>0</v>
      </c>
      <c r="AP112" s="4">
        <f t="shared" si="189"/>
        <v>0</v>
      </c>
      <c r="AQ112" s="4">
        <f t="shared" si="189"/>
        <v>0</v>
      </c>
      <c r="AR112" s="4">
        <f t="shared" si="189"/>
        <v>0</v>
      </c>
      <c r="AS112" s="4">
        <f t="shared" si="189"/>
        <v>0</v>
      </c>
      <c r="AT112" s="4">
        <f t="shared" si="189"/>
        <v>0</v>
      </c>
      <c r="AU112" s="4">
        <f t="shared" si="189"/>
        <v>0</v>
      </c>
      <c r="AV112" s="4">
        <f t="shared" si="189"/>
        <v>0</v>
      </c>
      <c r="AW112" s="4">
        <f t="shared" si="189"/>
        <v>0</v>
      </c>
      <c r="AX112" s="4">
        <f t="shared" si="189"/>
        <v>0</v>
      </c>
      <c r="AY112" s="4">
        <f t="shared" si="189"/>
        <v>0</v>
      </c>
      <c r="AZ112" s="4">
        <f t="shared" si="189"/>
        <v>0</v>
      </c>
      <c r="BA112" s="4">
        <f t="shared" si="189"/>
        <v>0</v>
      </c>
      <c r="BB112" s="4">
        <f t="shared" si="189"/>
        <v>0</v>
      </c>
      <c r="BC112" s="4">
        <f t="shared" si="189"/>
        <v>0</v>
      </c>
      <c r="BD112" s="4">
        <f t="shared" si="189"/>
        <v>0</v>
      </c>
      <c r="BE112" s="4">
        <f t="shared" si="189"/>
        <v>0</v>
      </c>
      <c r="BF112" s="4">
        <f t="shared" si="189"/>
        <v>0</v>
      </c>
      <c r="BG112" s="4">
        <f t="shared" si="189"/>
        <v>0</v>
      </c>
      <c r="BH112" s="4">
        <f t="shared" si="189"/>
        <v>0</v>
      </c>
      <c r="BI112" s="4">
        <f t="shared" si="189"/>
        <v>0</v>
      </c>
      <c r="BJ112" s="4">
        <f t="shared" si="189"/>
        <v>0</v>
      </c>
      <c r="BK112" s="4">
        <f t="shared" si="189"/>
        <v>0</v>
      </c>
      <c r="BL112" s="4">
        <f t="shared" si="189"/>
        <v>0</v>
      </c>
      <c r="BM112" s="4">
        <f t="shared" si="189"/>
        <v>0</v>
      </c>
      <c r="BN112" s="4">
        <f t="shared" si="189"/>
        <v>0</v>
      </c>
      <c r="BO112" s="4">
        <f t="shared" si="189"/>
        <v>0</v>
      </c>
      <c r="BP112" s="4">
        <f t="shared" si="189"/>
        <v>0</v>
      </c>
      <c r="BQ112" s="4">
        <f t="shared" ref="BQ112:CD112" si="190">(BQ109-BQ111)*BQ118*BQ119</f>
        <v>0</v>
      </c>
      <c r="BR112" s="4">
        <f t="shared" si="190"/>
        <v>0</v>
      </c>
      <c r="BS112" s="4">
        <f t="shared" si="190"/>
        <v>0</v>
      </c>
      <c r="BT112" s="4">
        <f t="shared" si="190"/>
        <v>0</v>
      </c>
      <c r="BU112" s="4">
        <f t="shared" si="190"/>
        <v>0</v>
      </c>
      <c r="BV112" s="4">
        <f t="shared" si="190"/>
        <v>0</v>
      </c>
      <c r="BW112" s="4">
        <f t="shared" si="190"/>
        <v>0</v>
      </c>
      <c r="BX112" s="4">
        <f t="shared" si="190"/>
        <v>0</v>
      </c>
      <c r="BY112" s="4">
        <f t="shared" si="190"/>
        <v>0</v>
      </c>
      <c r="BZ112" s="4">
        <f t="shared" si="190"/>
        <v>0</v>
      </c>
      <c r="CA112" s="4">
        <f t="shared" si="190"/>
        <v>0</v>
      </c>
      <c r="CB112" s="4">
        <f t="shared" si="190"/>
        <v>0</v>
      </c>
      <c r="CC112" s="4">
        <f t="shared" si="190"/>
        <v>0</v>
      </c>
      <c r="CD112" s="4">
        <f t="shared" si="190"/>
        <v>0</v>
      </c>
    </row>
    <row r="113" spans="2:82" outlineLevel="1">
      <c r="B113" s="2" t="s">
        <v>82</v>
      </c>
    </row>
    <row r="114" spans="2:82" outlineLevel="1">
      <c r="B114" s="91" t="s">
        <v>83</v>
      </c>
      <c r="C114" s="254">
        <v>1.7</v>
      </c>
      <c r="D114" s="154"/>
      <c r="E114" s="154">
        <f>D88*C114</f>
        <v>10.20121759084719</v>
      </c>
    </row>
    <row r="115" spans="2:82" outlineLevel="1">
      <c r="B115" s="91" t="s">
        <v>84</v>
      </c>
      <c r="C115" s="254">
        <v>0.2</v>
      </c>
      <c r="D115" s="154"/>
    </row>
    <row r="116" spans="2:82" outlineLevel="1">
      <c r="B116" s="2" t="s">
        <v>54</v>
      </c>
      <c r="F116">
        <f>F70/E70</f>
        <v>1.1407529149549103</v>
      </c>
      <c r="G116">
        <f t="shared" ref="G116:BR116" si="191">G70/F70</f>
        <v>0.96575309562407141</v>
      </c>
      <c r="H116">
        <f t="shared" si="191"/>
        <v>1.0338916557766653</v>
      </c>
      <c r="I116">
        <f t="shared" si="191"/>
        <v>0.98559444974993016</v>
      </c>
      <c r="J116">
        <f t="shared" si="191"/>
        <v>0.96277204438290365</v>
      </c>
      <c r="K116">
        <f t="shared" si="191"/>
        <v>0.92448709020326791</v>
      </c>
      <c r="L116">
        <f t="shared" si="191"/>
        <v>0.96444204551108481</v>
      </c>
      <c r="M116">
        <f t="shared" si="191"/>
        <v>0.99955018090596048</v>
      </c>
      <c r="N116">
        <f t="shared" si="191"/>
        <v>1.1312302427816392</v>
      </c>
      <c r="O116">
        <f t="shared" si="191"/>
        <v>0.98280395481584881</v>
      </c>
      <c r="P116">
        <f t="shared" si="191"/>
        <v>0.96572420903732403</v>
      </c>
      <c r="Q116">
        <f t="shared" si="191"/>
        <v>0.93590115664676432</v>
      </c>
      <c r="R116">
        <f t="shared" si="191"/>
        <v>0.96434370843851136</v>
      </c>
      <c r="S116">
        <f t="shared" si="191"/>
        <v>0.99707732350623424</v>
      </c>
      <c r="T116">
        <f t="shared" si="191"/>
        <v>0.98328447324462709</v>
      </c>
      <c r="U116">
        <f t="shared" si="191"/>
        <v>0.96452084419871265</v>
      </c>
      <c r="V116">
        <f t="shared" si="191"/>
        <v>0.97449878454279459</v>
      </c>
      <c r="W116">
        <f t="shared" si="191"/>
        <v>0.99407042320577599</v>
      </c>
      <c r="X116">
        <f t="shared" si="191"/>
        <v>0.97397039656797546</v>
      </c>
      <c r="Y116">
        <f t="shared" si="191"/>
        <v>0.9333024368138868</v>
      </c>
      <c r="Z116">
        <f t="shared" si="191"/>
        <v>0.94312872570333794</v>
      </c>
      <c r="AA116">
        <f t="shared" si="191"/>
        <v>0.96149286984241322</v>
      </c>
      <c r="AB116">
        <f t="shared" si="191"/>
        <v>0.95239948399859131</v>
      </c>
      <c r="AC116">
        <f t="shared" si="191"/>
        <v>0.94292130416879916</v>
      </c>
      <c r="AD116">
        <f t="shared" si="191"/>
        <v>0.93679229118916707</v>
      </c>
      <c r="AE116">
        <f t="shared" si="191"/>
        <v>0.92973583925188696</v>
      </c>
      <c r="AF116">
        <f t="shared" si="191"/>
        <v>0.92028994612068216</v>
      </c>
      <c r="AG116">
        <f t="shared" si="191"/>
        <v>0.90477437608942246</v>
      </c>
      <c r="AH116">
        <f t="shared" si="191"/>
        <v>0.90826532986442632</v>
      </c>
      <c r="AI116">
        <f t="shared" si="191"/>
        <v>0.89527715915431572</v>
      </c>
      <c r="AJ116">
        <f t="shared" si="191"/>
        <v>0.90230406477163627</v>
      </c>
      <c r="AK116">
        <f t="shared" si="191"/>
        <v>0.90294546337184789</v>
      </c>
      <c r="AL116">
        <f t="shared" si="191"/>
        <v>0.90009948613267721</v>
      </c>
      <c r="AM116">
        <f t="shared" si="191"/>
        <v>0.89652793407928899</v>
      </c>
      <c r="AN116">
        <f t="shared" si="191"/>
        <v>0.89312962760121162</v>
      </c>
      <c r="AO116">
        <f t="shared" si="191"/>
        <v>0.88986874011188188</v>
      </c>
      <c r="AP116">
        <f t="shared" si="191"/>
        <v>0.88631467379382667</v>
      </c>
      <c r="AQ116">
        <f t="shared" si="191"/>
        <v>0.88221333192416873</v>
      </c>
      <c r="AR116">
        <f t="shared" si="191"/>
        <v>0.87341206814290928</v>
      </c>
      <c r="AS116">
        <f t="shared" si="191"/>
        <v>0.86474928991865185</v>
      </c>
      <c r="AT116">
        <f t="shared" si="191"/>
        <v>0.85534400758293516</v>
      </c>
      <c r="AU116">
        <f t="shared" si="191"/>
        <v>0.84391877144888827</v>
      </c>
      <c r="AV116">
        <f t="shared" si="191"/>
        <v>0.82869278296171178</v>
      </c>
      <c r="AW116">
        <f t="shared" si="191"/>
        <v>1.2399379876183501</v>
      </c>
      <c r="AX116">
        <f t="shared" si="191"/>
        <v>1.0052253499246102</v>
      </c>
      <c r="AY116">
        <f t="shared" si="191"/>
        <v>0.85836940019066033</v>
      </c>
      <c r="AZ116">
        <f t="shared" si="191"/>
        <v>0.78519555343930136</v>
      </c>
      <c r="BA116">
        <f t="shared" si="191"/>
        <v>0.73725895322236956</v>
      </c>
      <c r="BB116">
        <f t="shared" si="191"/>
        <v>0.66793240650077135</v>
      </c>
      <c r="BC116">
        <f t="shared" si="191"/>
        <v>0.47231565575601403</v>
      </c>
      <c r="BD116">
        <f t="shared" si="191"/>
        <v>0</v>
      </c>
      <c r="BE116" t="e">
        <f t="shared" si="191"/>
        <v>#DIV/0!</v>
      </c>
      <c r="BF116">
        <f t="shared" si="191"/>
        <v>0.69524190958731658</v>
      </c>
      <c r="BG116">
        <f t="shared" si="191"/>
        <v>0.99128726822841262</v>
      </c>
      <c r="BH116">
        <f t="shared" si="191"/>
        <v>0.99125024344034385</v>
      </c>
      <c r="BI116">
        <f t="shared" si="191"/>
        <v>0.99122995733238028</v>
      </c>
      <c r="BJ116">
        <f t="shared" si="191"/>
        <v>0.99116225672844083</v>
      </c>
      <c r="BK116">
        <f t="shared" si="191"/>
        <v>0.99116499299622329</v>
      </c>
      <c r="BL116">
        <f t="shared" si="191"/>
        <v>0.99117881037333078</v>
      </c>
      <c r="BM116">
        <f t="shared" si="191"/>
        <v>0.99114011389010137</v>
      </c>
      <c r="BN116">
        <f t="shared" si="191"/>
        <v>0.99111867846487034</v>
      </c>
      <c r="BO116">
        <f t="shared" si="191"/>
        <v>0.99112213508095026</v>
      </c>
      <c r="BP116">
        <f t="shared" si="191"/>
        <v>0.99112357431949749</v>
      </c>
      <c r="BQ116">
        <f t="shared" si="191"/>
        <v>0.99108373110926762</v>
      </c>
      <c r="BR116">
        <f t="shared" si="191"/>
        <v>0.99106158253352361</v>
      </c>
      <c r="BS116">
        <f t="shared" ref="BS116:CD116" si="192">BS70/BR70</f>
        <v>0.99107569547503871</v>
      </c>
      <c r="BT116">
        <f t="shared" si="192"/>
        <v>0.99097573164051378</v>
      </c>
      <c r="BU116">
        <f t="shared" si="192"/>
        <v>0.99101935245196837</v>
      </c>
      <c r="BV116">
        <f t="shared" si="192"/>
        <v>0.99097774458613563</v>
      </c>
      <c r="BW116">
        <f t="shared" si="192"/>
        <v>0.99101048029366701</v>
      </c>
      <c r="BX116">
        <f t="shared" si="192"/>
        <v>0.99090243903454167</v>
      </c>
      <c r="BY116">
        <f t="shared" si="192"/>
        <v>0.99094477372364931</v>
      </c>
      <c r="BZ116">
        <f t="shared" si="192"/>
        <v>0.99090176329859692</v>
      </c>
      <c r="CA116">
        <f t="shared" si="192"/>
        <v>0.9908774599181247</v>
      </c>
      <c r="CB116">
        <f t="shared" si="192"/>
        <v>0.99086089355247531</v>
      </c>
      <c r="CC116">
        <f t="shared" si="192"/>
        <v>0.99081118368625953</v>
      </c>
      <c r="CD116">
        <f t="shared" si="192"/>
        <v>0.99080350514819282</v>
      </c>
    </row>
    <row r="117" spans="2:82" outlineLevel="1">
      <c r="B117" s="91" t="s">
        <v>85</v>
      </c>
      <c r="E117" s="6">
        <v>1</v>
      </c>
      <c r="F117" s="6">
        <f t="shared" ref="F117:AK117" si="193">IF(AND(F78&gt;0,F79&gt;0,E117=1),1,0)</f>
        <v>1</v>
      </c>
      <c r="G117" s="6">
        <f t="shared" si="193"/>
        <v>1</v>
      </c>
      <c r="H117" s="6">
        <f t="shared" si="193"/>
        <v>1</v>
      </c>
      <c r="I117" s="6">
        <f t="shared" si="193"/>
        <v>1</v>
      </c>
      <c r="J117" s="6">
        <f t="shared" si="193"/>
        <v>1</v>
      </c>
      <c r="K117" s="6">
        <f t="shared" si="193"/>
        <v>1</v>
      </c>
      <c r="L117" s="6">
        <f t="shared" si="193"/>
        <v>1</v>
      </c>
      <c r="M117" s="6">
        <f t="shared" si="193"/>
        <v>1</v>
      </c>
      <c r="N117" s="6">
        <f t="shared" si="193"/>
        <v>1</v>
      </c>
      <c r="O117" s="6">
        <f t="shared" si="193"/>
        <v>1</v>
      </c>
      <c r="P117" s="6">
        <f t="shared" si="193"/>
        <v>1</v>
      </c>
      <c r="Q117" s="6">
        <f t="shared" si="193"/>
        <v>1</v>
      </c>
      <c r="R117" s="6">
        <f t="shared" si="193"/>
        <v>1</v>
      </c>
      <c r="S117" s="6">
        <f t="shared" si="193"/>
        <v>1</v>
      </c>
      <c r="T117" s="6">
        <f t="shared" si="193"/>
        <v>1</v>
      </c>
      <c r="U117" s="6">
        <f t="shared" si="193"/>
        <v>1</v>
      </c>
      <c r="V117" s="6">
        <f t="shared" si="193"/>
        <v>1</v>
      </c>
      <c r="W117" s="6">
        <f t="shared" si="193"/>
        <v>1</v>
      </c>
      <c r="X117" s="6">
        <f t="shared" si="193"/>
        <v>1</v>
      </c>
      <c r="Y117" s="6">
        <f t="shared" si="193"/>
        <v>1</v>
      </c>
      <c r="Z117" s="6">
        <f t="shared" si="193"/>
        <v>1</v>
      </c>
      <c r="AA117" s="6">
        <f t="shared" si="193"/>
        <v>1</v>
      </c>
      <c r="AB117" s="6">
        <f t="shared" si="193"/>
        <v>1</v>
      </c>
      <c r="AC117" s="6">
        <f t="shared" si="193"/>
        <v>1</v>
      </c>
      <c r="AD117" s="6">
        <f t="shared" si="193"/>
        <v>1</v>
      </c>
      <c r="AE117" s="6">
        <f t="shared" si="193"/>
        <v>1</v>
      </c>
      <c r="AF117" s="6">
        <f t="shared" si="193"/>
        <v>1</v>
      </c>
      <c r="AG117" s="6">
        <f t="shared" si="193"/>
        <v>1</v>
      </c>
      <c r="AH117" s="6">
        <f t="shared" si="193"/>
        <v>1</v>
      </c>
      <c r="AI117" s="6">
        <f t="shared" si="193"/>
        <v>1</v>
      </c>
      <c r="AJ117" s="6">
        <f t="shared" si="193"/>
        <v>1</v>
      </c>
      <c r="AK117" s="6">
        <f t="shared" si="193"/>
        <v>1</v>
      </c>
      <c r="AL117" s="6">
        <f t="shared" ref="AL117:BQ117" si="194">IF(AND(AL78&gt;0,AL79&gt;0,AK117=1),1,0)</f>
        <v>1</v>
      </c>
      <c r="AM117" s="6">
        <f t="shared" si="194"/>
        <v>1</v>
      </c>
      <c r="AN117" s="6">
        <f t="shared" si="194"/>
        <v>1</v>
      </c>
      <c r="AO117" s="6">
        <f t="shared" si="194"/>
        <v>1</v>
      </c>
      <c r="AP117" s="6">
        <f t="shared" si="194"/>
        <v>1</v>
      </c>
      <c r="AQ117" s="6">
        <f t="shared" si="194"/>
        <v>1</v>
      </c>
      <c r="AR117" s="6">
        <f t="shared" si="194"/>
        <v>1</v>
      </c>
      <c r="AS117" s="6">
        <f t="shared" si="194"/>
        <v>1</v>
      </c>
      <c r="AT117" s="6">
        <f t="shared" si="194"/>
        <v>1</v>
      </c>
      <c r="AU117" s="6">
        <f t="shared" si="194"/>
        <v>1</v>
      </c>
      <c r="AV117" s="6">
        <f t="shared" si="194"/>
        <v>1</v>
      </c>
      <c r="AW117" s="6">
        <f t="shared" si="194"/>
        <v>1</v>
      </c>
      <c r="AX117" s="6">
        <f t="shared" si="194"/>
        <v>1</v>
      </c>
      <c r="AY117" s="6">
        <f t="shared" si="194"/>
        <v>1</v>
      </c>
      <c r="AZ117" s="6">
        <f t="shared" si="194"/>
        <v>1</v>
      </c>
      <c r="BA117" s="6">
        <f t="shared" si="194"/>
        <v>1</v>
      </c>
      <c r="BB117" s="6">
        <f t="shared" si="194"/>
        <v>1</v>
      </c>
      <c r="BC117" s="6">
        <f t="shared" si="194"/>
        <v>1</v>
      </c>
      <c r="BD117" s="6">
        <f t="shared" si="194"/>
        <v>0</v>
      </c>
      <c r="BE117" s="6">
        <f t="shared" si="194"/>
        <v>0</v>
      </c>
      <c r="BF117" s="6">
        <f t="shared" si="194"/>
        <v>0</v>
      </c>
      <c r="BG117" s="6">
        <f t="shared" si="194"/>
        <v>0</v>
      </c>
      <c r="BH117" s="6">
        <f t="shared" si="194"/>
        <v>0</v>
      </c>
      <c r="BI117" s="6">
        <f t="shared" si="194"/>
        <v>0</v>
      </c>
      <c r="BJ117" s="6">
        <f t="shared" si="194"/>
        <v>0</v>
      </c>
      <c r="BK117" s="6">
        <f t="shared" si="194"/>
        <v>0</v>
      </c>
      <c r="BL117" s="6">
        <f t="shared" si="194"/>
        <v>0</v>
      </c>
      <c r="BM117" s="6">
        <f t="shared" si="194"/>
        <v>0</v>
      </c>
      <c r="BN117" s="6">
        <f t="shared" si="194"/>
        <v>0</v>
      </c>
      <c r="BO117" s="6">
        <f t="shared" si="194"/>
        <v>0</v>
      </c>
      <c r="BP117" s="6">
        <f t="shared" si="194"/>
        <v>0</v>
      </c>
      <c r="BQ117" s="6">
        <f t="shared" si="194"/>
        <v>0</v>
      </c>
      <c r="BR117" s="6">
        <f t="shared" ref="BR117:CD117" si="195">IF(AND(BR78&gt;0,BR79&gt;0,BQ117=1),1,0)</f>
        <v>0</v>
      </c>
      <c r="BS117" s="6">
        <f t="shared" si="195"/>
        <v>0</v>
      </c>
      <c r="BT117" s="6">
        <f t="shared" si="195"/>
        <v>0</v>
      </c>
      <c r="BU117" s="6">
        <f t="shared" si="195"/>
        <v>0</v>
      </c>
      <c r="BV117" s="6">
        <f t="shared" si="195"/>
        <v>0</v>
      </c>
      <c r="BW117" s="6">
        <f t="shared" si="195"/>
        <v>0</v>
      </c>
      <c r="BX117" s="6">
        <f t="shared" si="195"/>
        <v>0</v>
      </c>
      <c r="BY117" s="6">
        <f t="shared" si="195"/>
        <v>0</v>
      </c>
      <c r="BZ117" s="6">
        <f t="shared" si="195"/>
        <v>0</v>
      </c>
      <c r="CA117" s="6">
        <f t="shared" si="195"/>
        <v>0</v>
      </c>
      <c r="CB117" s="6">
        <f t="shared" si="195"/>
        <v>0</v>
      </c>
      <c r="CC117" s="6">
        <f t="shared" si="195"/>
        <v>0</v>
      </c>
      <c r="CD117" s="6">
        <f t="shared" si="195"/>
        <v>0</v>
      </c>
    </row>
    <row r="118" spans="2:82" outlineLevel="1">
      <c r="B118" s="91" t="s">
        <v>86</v>
      </c>
      <c r="C118" s="256">
        <f>C114*D88</f>
        <v>10.20121759084719</v>
      </c>
      <c r="D118" s="36">
        <v>1</v>
      </c>
      <c r="E118" s="36">
        <f>IF(AND(E88&gt;0,E88&lt;$E$114,D118=1),1,0)</f>
        <v>1</v>
      </c>
      <c r="F118" s="36">
        <f>IF(AND(F88&gt;0,F88&lt;$E$114,E118=1),1,0)</f>
        <v>1</v>
      </c>
      <c r="G118" s="36">
        <f>IF(AND(G88&gt;0,G88&lt;$E$114,F118=1),1,0)</f>
        <v>1</v>
      </c>
      <c r="H118" s="36">
        <f>IF(AND(H88&gt;0,H88&lt;$E$114,G118=1),1,0)</f>
        <v>1</v>
      </c>
      <c r="I118" s="36">
        <f>IF(AND(I88&gt;0,I88&lt;$E$114,H118=1),1,0)</f>
        <v>1</v>
      </c>
      <c r="J118" s="6">
        <f t="shared" ref="J118:AO118" si="196">IF(AND(J88&gt;0,J88&lt;$C$118,I118=1),1,0)</f>
        <v>1</v>
      </c>
      <c r="K118" s="6">
        <f t="shared" si="196"/>
        <v>1</v>
      </c>
      <c r="L118" s="6">
        <f t="shared" si="196"/>
        <v>1</v>
      </c>
      <c r="M118" s="6">
        <f t="shared" si="196"/>
        <v>1</v>
      </c>
      <c r="N118" s="6">
        <f t="shared" si="196"/>
        <v>1</v>
      </c>
      <c r="O118" s="6">
        <f t="shared" si="196"/>
        <v>1</v>
      </c>
      <c r="P118" s="6">
        <f t="shared" si="196"/>
        <v>1</v>
      </c>
      <c r="Q118" s="6">
        <f t="shared" si="196"/>
        <v>1</v>
      </c>
      <c r="R118" s="6">
        <f t="shared" si="196"/>
        <v>1</v>
      </c>
      <c r="S118" s="6">
        <f t="shared" si="196"/>
        <v>1</v>
      </c>
      <c r="T118" s="6">
        <f t="shared" si="196"/>
        <v>1</v>
      </c>
      <c r="U118" s="6">
        <f t="shared" si="196"/>
        <v>1</v>
      </c>
      <c r="V118" s="6">
        <f t="shared" si="196"/>
        <v>1</v>
      </c>
      <c r="W118" s="6">
        <f t="shared" si="196"/>
        <v>1</v>
      </c>
      <c r="X118" s="6">
        <f t="shared" si="196"/>
        <v>1</v>
      </c>
      <c r="Y118" s="6">
        <f t="shared" si="196"/>
        <v>1</v>
      </c>
      <c r="Z118" s="6">
        <f t="shared" si="196"/>
        <v>1</v>
      </c>
      <c r="AA118" s="6">
        <f t="shared" si="196"/>
        <v>1</v>
      </c>
      <c r="AB118" s="6">
        <f t="shared" si="196"/>
        <v>1</v>
      </c>
      <c r="AC118" s="6">
        <f t="shared" si="196"/>
        <v>1</v>
      </c>
      <c r="AD118" s="6">
        <f t="shared" si="196"/>
        <v>1</v>
      </c>
      <c r="AE118" s="6">
        <f t="shared" si="196"/>
        <v>1</v>
      </c>
      <c r="AF118" s="6">
        <f t="shared" si="196"/>
        <v>1</v>
      </c>
      <c r="AG118" s="6">
        <f t="shared" si="196"/>
        <v>1</v>
      </c>
      <c r="AH118" s="6">
        <f t="shared" si="196"/>
        <v>0</v>
      </c>
      <c r="AI118" s="6">
        <f t="shared" si="196"/>
        <v>0</v>
      </c>
      <c r="AJ118" s="6">
        <f t="shared" si="196"/>
        <v>0</v>
      </c>
      <c r="AK118" s="6">
        <f t="shared" si="196"/>
        <v>0</v>
      </c>
      <c r="AL118" s="6">
        <f t="shared" si="196"/>
        <v>0</v>
      </c>
      <c r="AM118" s="6">
        <f t="shared" si="196"/>
        <v>0</v>
      </c>
      <c r="AN118" s="6">
        <f t="shared" si="196"/>
        <v>0</v>
      </c>
      <c r="AO118" s="6">
        <f t="shared" si="196"/>
        <v>0</v>
      </c>
      <c r="AP118" s="6">
        <f t="shared" ref="AP118:BU118" si="197">IF(AND(AP88&gt;0,AP88&lt;$C$118,AO118=1),1,0)</f>
        <v>0</v>
      </c>
      <c r="AQ118" s="6">
        <f t="shared" si="197"/>
        <v>0</v>
      </c>
      <c r="AR118" s="6">
        <f t="shared" si="197"/>
        <v>0</v>
      </c>
      <c r="AS118" s="6">
        <f t="shared" si="197"/>
        <v>0</v>
      </c>
      <c r="AT118" s="6">
        <f t="shared" si="197"/>
        <v>0</v>
      </c>
      <c r="AU118" s="6">
        <f t="shared" si="197"/>
        <v>0</v>
      </c>
      <c r="AV118" s="6">
        <f t="shared" si="197"/>
        <v>0</v>
      </c>
      <c r="AW118" s="6">
        <f t="shared" si="197"/>
        <v>0</v>
      </c>
      <c r="AX118" s="6">
        <f t="shared" si="197"/>
        <v>0</v>
      </c>
      <c r="AY118" s="6">
        <f t="shared" si="197"/>
        <v>0</v>
      </c>
      <c r="AZ118" s="6">
        <f t="shared" si="197"/>
        <v>0</v>
      </c>
      <c r="BA118" s="6">
        <f t="shared" si="197"/>
        <v>0</v>
      </c>
      <c r="BB118" s="6">
        <f t="shared" si="197"/>
        <v>0</v>
      </c>
      <c r="BC118" s="6">
        <f t="shared" si="197"/>
        <v>0</v>
      </c>
      <c r="BD118" s="6">
        <f t="shared" si="197"/>
        <v>0</v>
      </c>
      <c r="BE118" s="6">
        <f t="shared" si="197"/>
        <v>0</v>
      </c>
      <c r="BF118" s="6">
        <f t="shared" si="197"/>
        <v>0</v>
      </c>
      <c r="BG118" s="6">
        <f t="shared" si="197"/>
        <v>0</v>
      </c>
      <c r="BH118" s="6">
        <f t="shared" si="197"/>
        <v>0</v>
      </c>
      <c r="BI118" s="6">
        <f t="shared" si="197"/>
        <v>0</v>
      </c>
      <c r="BJ118" s="6">
        <f t="shared" si="197"/>
        <v>0</v>
      </c>
      <c r="BK118" s="6">
        <f t="shared" si="197"/>
        <v>0</v>
      </c>
      <c r="BL118" s="6">
        <f t="shared" si="197"/>
        <v>0</v>
      </c>
      <c r="BM118" s="6">
        <f t="shared" si="197"/>
        <v>0</v>
      </c>
      <c r="BN118" s="6">
        <f t="shared" si="197"/>
        <v>0</v>
      </c>
      <c r="BO118" s="6">
        <f t="shared" si="197"/>
        <v>0</v>
      </c>
      <c r="BP118" s="6">
        <f t="shared" si="197"/>
        <v>0</v>
      </c>
      <c r="BQ118" s="6">
        <f t="shared" si="197"/>
        <v>0</v>
      </c>
      <c r="BR118" s="6">
        <f t="shared" si="197"/>
        <v>0</v>
      </c>
      <c r="BS118" s="6">
        <f t="shared" si="197"/>
        <v>0</v>
      </c>
      <c r="BT118" s="6">
        <f t="shared" si="197"/>
        <v>0</v>
      </c>
      <c r="BU118" s="6">
        <f t="shared" si="197"/>
        <v>0</v>
      </c>
      <c r="BV118" s="6">
        <f t="shared" ref="BV118:CD118" si="198">IF(AND(BV88&gt;0,BV88&lt;$C$118,BU118=1),1,0)</f>
        <v>0</v>
      </c>
      <c r="BW118" s="6">
        <f t="shared" si="198"/>
        <v>0</v>
      </c>
      <c r="BX118" s="6">
        <f t="shared" si="198"/>
        <v>0</v>
      </c>
      <c r="BY118" s="6">
        <f t="shared" si="198"/>
        <v>0</v>
      </c>
      <c r="BZ118" s="6">
        <f t="shared" si="198"/>
        <v>0</v>
      </c>
      <c r="CA118" s="6">
        <f t="shared" si="198"/>
        <v>0</v>
      </c>
      <c r="CB118" s="6">
        <f t="shared" si="198"/>
        <v>0</v>
      </c>
      <c r="CC118" s="6">
        <f t="shared" si="198"/>
        <v>0</v>
      </c>
      <c r="CD118" s="6">
        <f t="shared" si="198"/>
        <v>0</v>
      </c>
    </row>
    <row r="119" spans="2:82" outlineLevel="1">
      <c r="B119" s="91" t="s">
        <v>87</v>
      </c>
      <c r="E119" s="6">
        <v>1</v>
      </c>
      <c r="F119" s="6">
        <f>IFERROR(IF(AND(F70/E70&gt;$C$115,E119=1),1,0),0)</f>
        <v>1</v>
      </c>
      <c r="G119" s="6">
        <f t="shared" ref="G119:AK119" si="199">IFERROR(IF(AND(G70/F70&gt;$C$115,F119=1),1,0),0)</f>
        <v>1</v>
      </c>
      <c r="H119" s="6">
        <f t="shared" si="199"/>
        <v>1</v>
      </c>
      <c r="I119" s="6">
        <f t="shared" si="199"/>
        <v>1</v>
      </c>
      <c r="J119" s="6">
        <f t="shared" si="199"/>
        <v>1</v>
      </c>
      <c r="K119" s="6">
        <f t="shared" si="199"/>
        <v>1</v>
      </c>
      <c r="L119" s="6">
        <f t="shared" si="199"/>
        <v>1</v>
      </c>
      <c r="M119" s="6">
        <f t="shared" si="199"/>
        <v>1</v>
      </c>
      <c r="N119" s="6">
        <f t="shared" si="199"/>
        <v>1</v>
      </c>
      <c r="O119" s="6">
        <f t="shared" si="199"/>
        <v>1</v>
      </c>
      <c r="P119" s="6">
        <f t="shared" si="199"/>
        <v>1</v>
      </c>
      <c r="Q119" s="6">
        <f t="shared" si="199"/>
        <v>1</v>
      </c>
      <c r="R119" s="6">
        <f t="shared" si="199"/>
        <v>1</v>
      </c>
      <c r="S119" s="6">
        <f t="shared" si="199"/>
        <v>1</v>
      </c>
      <c r="T119" s="6">
        <f t="shared" si="199"/>
        <v>1</v>
      </c>
      <c r="U119" s="6">
        <f t="shared" si="199"/>
        <v>1</v>
      </c>
      <c r="V119" s="6">
        <f t="shared" si="199"/>
        <v>1</v>
      </c>
      <c r="W119" s="6">
        <f t="shared" si="199"/>
        <v>1</v>
      </c>
      <c r="X119" s="6">
        <f t="shared" si="199"/>
        <v>1</v>
      </c>
      <c r="Y119" s="6">
        <f t="shared" si="199"/>
        <v>1</v>
      </c>
      <c r="Z119" s="6">
        <f t="shared" si="199"/>
        <v>1</v>
      </c>
      <c r="AA119" s="6">
        <f t="shared" si="199"/>
        <v>1</v>
      </c>
      <c r="AB119" s="6">
        <f t="shared" si="199"/>
        <v>1</v>
      </c>
      <c r="AC119" s="6">
        <f t="shared" si="199"/>
        <v>1</v>
      </c>
      <c r="AD119" s="6">
        <f t="shared" si="199"/>
        <v>1</v>
      </c>
      <c r="AE119" s="6">
        <f t="shared" si="199"/>
        <v>1</v>
      </c>
      <c r="AF119" s="6">
        <f t="shared" si="199"/>
        <v>1</v>
      </c>
      <c r="AG119" s="6">
        <f t="shared" si="199"/>
        <v>1</v>
      </c>
      <c r="AH119" s="6">
        <f t="shared" si="199"/>
        <v>1</v>
      </c>
      <c r="AI119" s="6">
        <f t="shared" si="199"/>
        <v>1</v>
      </c>
      <c r="AJ119" s="6">
        <f t="shared" si="199"/>
        <v>1</v>
      </c>
      <c r="AK119" s="6">
        <f t="shared" si="199"/>
        <v>1</v>
      </c>
      <c r="AL119" s="6">
        <f t="shared" ref="AL119:BQ119" si="200">IFERROR(IF(AND(AL70/AK70&gt;$C$115,AK119=1),1,0),0)</f>
        <v>1</v>
      </c>
      <c r="AM119" s="6">
        <f t="shared" si="200"/>
        <v>1</v>
      </c>
      <c r="AN119" s="6">
        <f t="shared" si="200"/>
        <v>1</v>
      </c>
      <c r="AO119" s="6">
        <f t="shared" si="200"/>
        <v>1</v>
      </c>
      <c r="AP119" s="6">
        <f t="shared" si="200"/>
        <v>1</v>
      </c>
      <c r="AQ119" s="6">
        <f t="shared" si="200"/>
        <v>1</v>
      </c>
      <c r="AR119" s="6">
        <f t="shared" si="200"/>
        <v>1</v>
      </c>
      <c r="AS119" s="6">
        <f t="shared" si="200"/>
        <v>1</v>
      </c>
      <c r="AT119" s="6">
        <f t="shared" si="200"/>
        <v>1</v>
      </c>
      <c r="AU119" s="6">
        <f t="shared" si="200"/>
        <v>1</v>
      </c>
      <c r="AV119" s="6">
        <f t="shared" si="200"/>
        <v>1</v>
      </c>
      <c r="AW119" s="6">
        <f t="shared" si="200"/>
        <v>1</v>
      </c>
      <c r="AX119" s="6">
        <f t="shared" si="200"/>
        <v>1</v>
      </c>
      <c r="AY119" s="6">
        <f t="shared" si="200"/>
        <v>1</v>
      </c>
      <c r="AZ119" s="6">
        <f t="shared" si="200"/>
        <v>1</v>
      </c>
      <c r="BA119" s="6">
        <f t="shared" si="200"/>
        <v>1</v>
      </c>
      <c r="BB119" s="6">
        <f t="shared" si="200"/>
        <v>1</v>
      </c>
      <c r="BC119" s="6">
        <f t="shared" si="200"/>
        <v>1</v>
      </c>
      <c r="BD119" s="6">
        <f t="shared" si="200"/>
        <v>0</v>
      </c>
      <c r="BE119" s="6">
        <f t="shared" si="200"/>
        <v>0</v>
      </c>
      <c r="BF119" s="6">
        <f t="shared" si="200"/>
        <v>0</v>
      </c>
      <c r="BG119" s="6">
        <f t="shared" si="200"/>
        <v>0</v>
      </c>
      <c r="BH119" s="6">
        <f t="shared" si="200"/>
        <v>0</v>
      </c>
      <c r="BI119" s="6">
        <f t="shared" si="200"/>
        <v>0</v>
      </c>
      <c r="BJ119" s="6">
        <f t="shared" si="200"/>
        <v>0</v>
      </c>
      <c r="BK119" s="6">
        <f t="shared" si="200"/>
        <v>0</v>
      </c>
      <c r="BL119" s="6">
        <f t="shared" si="200"/>
        <v>0</v>
      </c>
      <c r="BM119" s="6">
        <f t="shared" si="200"/>
        <v>0</v>
      </c>
      <c r="BN119" s="6">
        <f t="shared" si="200"/>
        <v>0</v>
      </c>
      <c r="BO119" s="6">
        <f t="shared" si="200"/>
        <v>0</v>
      </c>
      <c r="BP119" s="6">
        <f t="shared" si="200"/>
        <v>0</v>
      </c>
      <c r="BQ119" s="6">
        <f t="shared" si="200"/>
        <v>0</v>
      </c>
      <c r="BR119" s="6">
        <f t="shared" ref="BR119:CD119" si="201">IFERROR(IF(AND(BR70/BQ70&gt;$C$115,BQ119=1),1,0),0)</f>
        <v>0</v>
      </c>
      <c r="BS119" s="6">
        <f t="shared" si="201"/>
        <v>0</v>
      </c>
      <c r="BT119" s="6">
        <f t="shared" si="201"/>
        <v>0</v>
      </c>
      <c r="BU119" s="6">
        <f t="shared" si="201"/>
        <v>0</v>
      </c>
      <c r="BV119" s="6">
        <f t="shared" si="201"/>
        <v>0</v>
      </c>
      <c r="BW119" s="6">
        <f t="shared" si="201"/>
        <v>0</v>
      </c>
      <c r="BX119" s="6">
        <f t="shared" si="201"/>
        <v>0</v>
      </c>
      <c r="BY119" s="6">
        <f t="shared" si="201"/>
        <v>0</v>
      </c>
      <c r="BZ119" s="6">
        <f t="shared" si="201"/>
        <v>0</v>
      </c>
      <c r="CA119" s="6">
        <f t="shared" si="201"/>
        <v>0</v>
      </c>
      <c r="CB119" s="6">
        <f t="shared" si="201"/>
        <v>0</v>
      </c>
      <c r="CC119" s="6">
        <f t="shared" si="201"/>
        <v>0</v>
      </c>
      <c r="CD119" s="6">
        <f t="shared" si="201"/>
        <v>0</v>
      </c>
    </row>
    <row r="120" spans="2:82" outlineLevel="1">
      <c r="B120" s="91" t="s">
        <v>88</v>
      </c>
      <c r="E120" s="6">
        <f>E117*E118*E119</f>
        <v>1</v>
      </c>
      <c r="F120" s="6">
        <f t="shared" ref="F120:BQ120" si="202">F117*F118*F119</f>
        <v>1</v>
      </c>
      <c r="G120" s="6">
        <f t="shared" si="202"/>
        <v>1</v>
      </c>
      <c r="H120" s="6">
        <f t="shared" si="202"/>
        <v>1</v>
      </c>
      <c r="I120" s="6">
        <f t="shared" si="202"/>
        <v>1</v>
      </c>
      <c r="J120" s="6">
        <f t="shared" si="202"/>
        <v>1</v>
      </c>
      <c r="K120" s="6">
        <f t="shared" si="202"/>
        <v>1</v>
      </c>
      <c r="L120" s="6">
        <f t="shared" si="202"/>
        <v>1</v>
      </c>
      <c r="M120" s="6">
        <f t="shared" si="202"/>
        <v>1</v>
      </c>
      <c r="N120" s="6">
        <f t="shared" si="202"/>
        <v>1</v>
      </c>
      <c r="O120" s="6">
        <f t="shared" si="202"/>
        <v>1</v>
      </c>
      <c r="P120" s="6">
        <f t="shared" si="202"/>
        <v>1</v>
      </c>
      <c r="Q120" s="6">
        <f t="shared" si="202"/>
        <v>1</v>
      </c>
      <c r="R120" s="6">
        <f t="shared" si="202"/>
        <v>1</v>
      </c>
      <c r="S120" s="6">
        <f t="shared" si="202"/>
        <v>1</v>
      </c>
      <c r="T120" s="6">
        <f t="shared" si="202"/>
        <v>1</v>
      </c>
      <c r="U120" s="6">
        <f t="shared" si="202"/>
        <v>1</v>
      </c>
      <c r="V120" s="6">
        <f t="shared" si="202"/>
        <v>1</v>
      </c>
      <c r="W120" s="6">
        <f t="shared" si="202"/>
        <v>1</v>
      </c>
      <c r="X120" s="6">
        <f t="shared" si="202"/>
        <v>1</v>
      </c>
      <c r="Y120" s="6">
        <f t="shared" si="202"/>
        <v>1</v>
      </c>
      <c r="Z120" s="6">
        <f t="shared" si="202"/>
        <v>1</v>
      </c>
      <c r="AA120" s="6">
        <f t="shared" si="202"/>
        <v>1</v>
      </c>
      <c r="AB120" s="6">
        <f t="shared" si="202"/>
        <v>1</v>
      </c>
      <c r="AC120" s="6">
        <f t="shared" si="202"/>
        <v>1</v>
      </c>
      <c r="AD120" s="6">
        <f t="shared" si="202"/>
        <v>1</v>
      </c>
      <c r="AE120" s="6">
        <f t="shared" si="202"/>
        <v>1</v>
      </c>
      <c r="AF120" s="6">
        <f t="shared" si="202"/>
        <v>1</v>
      </c>
      <c r="AG120" s="6">
        <f t="shared" si="202"/>
        <v>1</v>
      </c>
      <c r="AH120" s="6">
        <f t="shared" si="202"/>
        <v>0</v>
      </c>
      <c r="AI120" s="6">
        <f t="shared" si="202"/>
        <v>0</v>
      </c>
      <c r="AJ120" s="6">
        <f t="shared" si="202"/>
        <v>0</v>
      </c>
      <c r="AK120" s="6">
        <f t="shared" si="202"/>
        <v>0</v>
      </c>
      <c r="AL120" s="6">
        <f t="shared" si="202"/>
        <v>0</v>
      </c>
      <c r="AM120" s="6">
        <f t="shared" si="202"/>
        <v>0</v>
      </c>
      <c r="AN120" s="6">
        <f t="shared" si="202"/>
        <v>0</v>
      </c>
      <c r="AO120" s="6">
        <f t="shared" si="202"/>
        <v>0</v>
      </c>
      <c r="AP120" s="6">
        <f t="shared" si="202"/>
        <v>0</v>
      </c>
      <c r="AQ120" s="6">
        <f t="shared" si="202"/>
        <v>0</v>
      </c>
      <c r="AR120" s="6">
        <f t="shared" si="202"/>
        <v>0</v>
      </c>
      <c r="AS120" s="6">
        <f t="shared" si="202"/>
        <v>0</v>
      </c>
      <c r="AT120" s="6">
        <f t="shared" si="202"/>
        <v>0</v>
      </c>
      <c r="AU120" s="6">
        <f t="shared" si="202"/>
        <v>0</v>
      </c>
      <c r="AV120" s="6">
        <f t="shared" si="202"/>
        <v>0</v>
      </c>
      <c r="AW120" s="6">
        <f t="shared" si="202"/>
        <v>0</v>
      </c>
      <c r="AX120" s="6">
        <f t="shared" si="202"/>
        <v>0</v>
      </c>
      <c r="AY120" s="6">
        <f t="shared" si="202"/>
        <v>0</v>
      </c>
      <c r="AZ120" s="6">
        <f t="shared" si="202"/>
        <v>0</v>
      </c>
      <c r="BA120" s="6">
        <f t="shared" si="202"/>
        <v>0</v>
      </c>
      <c r="BB120" s="6">
        <f t="shared" si="202"/>
        <v>0</v>
      </c>
      <c r="BC120" s="6">
        <f t="shared" si="202"/>
        <v>0</v>
      </c>
      <c r="BD120" s="6">
        <f t="shared" si="202"/>
        <v>0</v>
      </c>
      <c r="BE120" s="6">
        <f t="shared" si="202"/>
        <v>0</v>
      </c>
      <c r="BF120" s="6">
        <f t="shared" si="202"/>
        <v>0</v>
      </c>
      <c r="BG120" s="6">
        <f t="shared" si="202"/>
        <v>0</v>
      </c>
      <c r="BH120" s="6">
        <f t="shared" si="202"/>
        <v>0</v>
      </c>
      <c r="BI120" s="6">
        <f t="shared" si="202"/>
        <v>0</v>
      </c>
      <c r="BJ120" s="6">
        <f t="shared" si="202"/>
        <v>0</v>
      </c>
      <c r="BK120" s="6">
        <f t="shared" si="202"/>
        <v>0</v>
      </c>
      <c r="BL120" s="6">
        <f t="shared" si="202"/>
        <v>0</v>
      </c>
      <c r="BM120" s="6">
        <f t="shared" si="202"/>
        <v>0</v>
      </c>
      <c r="BN120" s="6">
        <f t="shared" si="202"/>
        <v>0</v>
      </c>
      <c r="BO120" s="6">
        <f t="shared" si="202"/>
        <v>0</v>
      </c>
      <c r="BP120" s="6">
        <f t="shared" si="202"/>
        <v>0</v>
      </c>
      <c r="BQ120" s="6">
        <f t="shared" si="202"/>
        <v>0</v>
      </c>
      <c r="BR120" s="6">
        <f t="shared" ref="BR120:CD120" si="203">BR117*BR118*BR119</f>
        <v>0</v>
      </c>
      <c r="BS120" s="6">
        <f t="shared" si="203"/>
        <v>0</v>
      </c>
      <c r="BT120" s="6">
        <f t="shared" si="203"/>
        <v>0</v>
      </c>
      <c r="BU120" s="6">
        <f t="shared" si="203"/>
        <v>0</v>
      </c>
      <c r="BV120" s="6">
        <f t="shared" si="203"/>
        <v>0</v>
      </c>
      <c r="BW120" s="6">
        <f t="shared" si="203"/>
        <v>0</v>
      </c>
      <c r="BX120" s="6">
        <f t="shared" si="203"/>
        <v>0</v>
      </c>
      <c r="BY120" s="6">
        <f t="shared" si="203"/>
        <v>0</v>
      </c>
      <c r="BZ120" s="6">
        <f t="shared" si="203"/>
        <v>0</v>
      </c>
      <c r="CA120" s="6">
        <f t="shared" si="203"/>
        <v>0</v>
      </c>
      <c r="CB120" s="6">
        <f t="shared" si="203"/>
        <v>0</v>
      </c>
      <c r="CC120" s="6">
        <f t="shared" si="203"/>
        <v>0</v>
      </c>
      <c r="CD120" s="6">
        <f t="shared" si="203"/>
        <v>0</v>
      </c>
    </row>
    <row r="121" spans="2:82" outlineLevel="1">
      <c r="B121" s="2" t="s">
        <v>17</v>
      </c>
    </row>
    <row r="122" spans="2:82" outlineLevel="1">
      <c r="B122" s="91" t="s">
        <v>89</v>
      </c>
      <c r="E122" s="6">
        <v>1</v>
      </c>
      <c r="F122" s="6">
        <f t="shared" ref="F122:AK122" si="204">IF(AND(F80&gt;0,F81&gt;0,E122=1),1,0)</f>
        <v>1</v>
      </c>
      <c r="G122" s="6">
        <f t="shared" si="204"/>
        <v>1</v>
      </c>
      <c r="H122" s="6">
        <f t="shared" si="204"/>
        <v>1</v>
      </c>
      <c r="I122" s="6">
        <f t="shared" si="204"/>
        <v>1</v>
      </c>
      <c r="J122" s="6">
        <f t="shared" si="204"/>
        <v>1</v>
      </c>
      <c r="K122" s="6">
        <f t="shared" si="204"/>
        <v>1</v>
      </c>
      <c r="L122" s="6">
        <f t="shared" si="204"/>
        <v>1</v>
      </c>
      <c r="M122" s="6">
        <f t="shared" si="204"/>
        <v>1</v>
      </c>
      <c r="N122" s="6">
        <f t="shared" si="204"/>
        <v>1</v>
      </c>
      <c r="O122" s="6">
        <f t="shared" si="204"/>
        <v>1</v>
      </c>
      <c r="P122" s="6">
        <f t="shared" si="204"/>
        <v>0</v>
      </c>
      <c r="Q122" s="6">
        <f t="shared" si="204"/>
        <v>0</v>
      </c>
      <c r="R122" s="6">
        <f t="shared" si="204"/>
        <v>0</v>
      </c>
      <c r="S122" s="6">
        <f t="shared" si="204"/>
        <v>0</v>
      </c>
      <c r="T122" s="6">
        <f t="shared" si="204"/>
        <v>0</v>
      </c>
      <c r="U122" s="6">
        <f t="shared" si="204"/>
        <v>0</v>
      </c>
      <c r="V122" s="6">
        <f t="shared" si="204"/>
        <v>0</v>
      </c>
      <c r="W122" s="6">
        <f t="shared" si="204"/>
        <v>0</v>
      </c>
      <c r="X122" s="6">
        <f t="shared" si="204"/>
        <v>0</v>
      </c>
      <c r="Y122" s="6">
        <f t="shared" si="204"/>
        <v>0</v>
      </c>
      <c r="Z122" s="6">
        <f t="shared" si="204"/>
        <v>0</v>
      </c>
      <c r="AA122" s="6">
        <f t="shared" si="204"/>
        <v>0</v>
      </c>
      <c r="AB122" s="6">
        <f t="shared" si="204"/>
        <v>0</v>
      </c>
      <c r="AC122" s="6">
        <f t="shared" si="204"/>
        <v>0</v>
      </c>
      <c r="AD122" s="6">
        <f t="shared" si="204"/>
        <v>0</v>
      </c>
      <c r="AE122" s="6">
        <f t="shared" si="204"/>
        <v>0</v>
      </c>
      <c r="AF122" s="6">
        <f t="shared" si="204"/>
        <v>0</v>
      </c>
      <c r="AG122" s="6">
        <f t="shared" si="204"/>
        <v>0</v>
      </c>
      <c r="AH122" s="6">
        <f t="shared" si="204"/>
        <v>0</v>
      </c>
      <c r="AI122" s="6">
        <f t="shared" si="204"/>
        <v>0</v>
      </c>
      <c r="AJ122" s="6">
        <f t="shared" si="204"/>
        <v>0</v>
      </c>
      <c r="AK122" s="6">
        <f t="shared" si="204"/>
        <v>0</v>
      </c>
      <c r="AL122" s="6">
        <f t="shared" ref="AL122:BQ122" si="205">IF(AND(AL80&gt;0,AL81&gt;0,AK122=1),1,0)</f>
        <v>0</v>
      </c>
      <c r="AM122" s="6">
        <f t="shared" si="205"/>
        <v>0</v>
      </c>
      <c r="AN122" s="6">
        <f t="shared" si="205"/>
        <v>0</v>
      </c>
      <c r="AO122" s="6">
        <f t="shared" si="205"/>
        <v>0</v>
      </c>
      <c r="AP122" s="6">
        <f t="shared" si="205"/>
        <v>0</v>
      </c>
      <c r="AQ122" s="6">
        <f t="shared" si="205"/>
        <v>0</v>
      </c>
      <c r="AR122" s="6">
        <f t="shared" si="205"/>
        <v>0</v>
      </c>
      <c r="AS122" s="6">
        <f t="shared" si="205"/>
        <v>0</v>
      </c>
      <c r="AT122" s="6">
        <f t="shared" si="205"/>
        <v>0</v>
      </c>
      <c r="AU122" s="6">
        <f t="shared" si="205"/>
        <v>0</v>
      </c>
      <c r="AV122" s="6">
        <f t="shared" si="205"/>
        <v>0</v>
      </c>
      <c r="AW122" s="6">
        <f t="shared" si="205"/>
        <v>0</v>
      </c>
      <c r="AX122" s="6">
        <f t="shared" si="205"/>
        <v>0</v>
      </c>
      <c r="AY122" s="6">
        <f t="shared" si="205"/>
        <v>0</v>
      </c>
      <c r="AZ122" s="6">
        <f t="shared" si="205"/>
        <v>0</v>
      </c>
      <c r="BA122" s="6">
        <f t="shared" si="205"/>
        <v>0</v>
      </c>
      <c r="BB122" s="6">
        <f t="shared" si="205"/>
        <v>0</v>
      </c>
      <c r="BC122" s="6">
        <f t="shared" si="205"/>
        <v>0</v>
      </c>
      <c r="BD122" s="6">
        <f t="shared" si="205"/>
        <v>0</v>
      </c>
      <c r="BE122" s="6">
        <f t="shared" si="205"/>
        <v>0</v>
      </c>
      <c r="BF122" s="6">
        <f t="shared" si="205"/>
        <v>0</v>
      </c>
      <c r="BG122" s="6">
        <f t="shared" si="205"/>
        <v>0</v>
      </c>
      <c r="BH122" s="6">
        <f t="shared" si="205"/>
        <v>0</v>
      </c>
      <c r="BI122" s="6">
        <f t="shared" si="205"/>
        <v>0</v>
      </c>
      <c r="BJ122" s="6">
        <f t="shared" si="205"/>
        <v>0</v>
      </c>
      <c r="BK122" s="6">
        <f t="shared" si="205"/>
        <v>0</v>
      </c>
      <c r="BL122" s="6">
        <f t="shared" si="205"/>
        <v>0</v>
      </c>
      <c r="BM122" s="6">
        <f t="shared" si="205"/>
        <v>0</v>
      </c>
      <c r="BN122" s="6">
        <f t="shared" si="205"/>
        <v>0</v>
      </c>
      <c r="BO122" s="6">
        <f t="shared" si="205"/>
        <v>0</v>
      </c>
      <c r="BP122" s="6">
        <f t="shared" si="205"/>
        <v>0</v>
      </c>
      <c r="BQ122" s="6">
        <f t="shared" si="205"/>
        <v>0</v>
      </c>
      <c r="BR122" s="6">
        <f t="shared" ref="BR122:CD122" si="206">IF(AND(BR80&gt;0,BR81&gt;0,BQ122=1),1,0)</f>
        <v>0</v>
      </c>
      <c r="BS122" s="6">
        <f t="shared" si="206"/>
        <v>0</v>
      </c>
      <c r="BT122" s="6">
        <f t="shared" si="206"/>
        <v>0</v>
      </c>
      <c r="BU122" s="6">
        <f t="shared" si="206"/>
        <v>0</v>
      </c>
      <c r="BV122" s="6">
        <f t="shared" si="206"/>
        <v>0</v>
      </c>
      <c r="BW122" s="6">
        <f t="shared" si="206"/>
        <v>0</v>
      </c>
      <c r="BX122" s="6">
        <f t="shared" si="206"/>
        <v>0</v>
      </c>
      <c r="BY122" s="6">
        <f t="shared" si="206"/>
        <v>0</v>
      </c>
      <c r="BZ122" s="6">
        <f t="shared" si="206"/>
        <v>0</v>
      </c>
      <c r="CA122" s="6">
        <f t="shared" si="206"/>
        <v>0</v>
      </c>
      <c r="CB122" s="6">
        <f t="shared" si="206"/>
        <v>0</v>
      </c>
      <c r="CC122" s="6">
        <f t="shared" si="206"/>
        <v>0</v>
      </c>
      <c r="CD122" s="6">
        <f t="shared" si="206"/>
        <v>0</v>
      </c>
    </row>
    <row r="123" spans="2:82" outlineLevel="1">
      <c r="B123" s="91" t="s">
        <v>86</v>
      </c>
      <c r="C123" s="256">
        <f>D90*C114</f>
        <v>4.1458897474398606</v>
      </c>
      <c r="E123" s="6">
        <v>1</v>
      </c>
      <c r="F123" s="6">
        <f t="shared" ref="F123:AK123" si="207">IF(AND(F90&gt;0,F90&lt;$C$123,E123=1),1,0)</f>
        <v>1</v>
      </c>
      <c r="G123" s="6">
        <f t="shared" si="207"/>
        <v>1</v>
      </c>
      <c r="H123" s="6">
        <f t="shared" si="207"/>
        <v>1</v>
      </c>
      <c r="I123" s="6">
        <f t="shared" si="207"/>
        <v>1</v>
      </c>
      <c r="J123" s="6">
        <f t="shared" si="207"/>
        <v>1</v>
      </c>
      <c r="K123" s="6">
        <f t="shared" si="207"/>
        <v>1</v>
      </c>
      <c r="L123" s="6">
        <f t="shared" si="207"/>
        <v>1</v>
      </c>
      <c r="M123" s="6">
        <f t="shared" si="207"/>
        <v>1</v>
      </c>
      <c r="N123" s="6">
        <f t="shared" si="207"/>
        <v>1</v>
      </c>
      <c r="O123" s="6">
        <f t="shared" si="207"/>
        <v>0</v>
      </c>
      <c r="P123" s="6">
        <f t="shared" si="207"/>
        <v>0</v>
      </c>
      <c r="Q123" s="6">
        <f t="shared" si="207"/>
        <v>0</v>
      </c>
      <c r="R123" s="6">
        <f t="shared" si="207"/>
        <v>0</v>
      </c>
      <c r="S123" s="6">
        <f t="shared" si="207"/>
        <v>0</v>
      </c>
      <c r="T123" s="6">
        <f t="shared" si="207"/>
        <v>0</v>
      </c>
      <c r="U123" s="6">
        <f t="shared" si="207"/>
        <v>0</v>
      </c>
      <c r="V123" s="6">
        <f t="shared" si="207"/>
        <v>0</v>
      </c>
      <c r="W123" s="6">
        <f t="shared" si="207"/>
        <v>0</v>
      </c>
      <c r="X123" s="6">
        <f t="shared" si="207"/>
        <v>0</v>
      </c>
      <c r="Y123" s="6">
        <f t="shared" si="207"/>
        <v>0</v>
      </c>
      <c r="Z123" s="6">
        <f t="shared" si="207"/>
        <v>0</v>
      </c>
      <c r="AA123" s="6">
        <f t="shared" si="207"/>
        <v>0</v>
      </c>
      <c r="AB123" s="6">
        <f t="shared" si="207"/>
        <v>0</v>
      </c>
      <c r="AC123" s="6">
        <f t="shared" si="207"/>
        <v>0</v>
      </c>
      <c r="AD123" s="6">
        <f t="shared" si="207"/>
        <v>0</v>
      </c>
      <c r="AE123" s="6">
        <f t="shared" si="207"/>
        <v>0</v>
      </c>
      <c r="AF123" s="6">
        <f t="shared" si="207"/>
        <v>0</v>
      </c>
      <c r="AG123" s="6">
        <f t="shared" si="207"/>
        <v>0</v>
      </c>
      <c r="AH123" s="6">
        <f t="shared" si="207"/>
        <v>0</v>
      </c>
      <c r="AI123" s="6">
        <f t="shared" si="207"/>
        <v>0</v>
      </c>
      <c r="AJ123" s="6">
        <f t="shared" si="207"/>
        <v>0</v>
      </c>
      <c r="AK123" s="6">
        <f t="shared" si="207"/>
        <v>0</v>
      </c>
      <c r="AL123" s="6">
        <f t="shared" ref="AL123:BQ123" si="208">IF(AND(AL90&gt;0,AL90&lt;$C$123,AK123=1),1,0)</f>
        <v>0</v>
      </c>
      <c r="AM123" s="6">
        <f t="shared" si="208"/>
        <v>0</v>
      </c>
      <c r="AN123" s="6">
        <f t="shared" si="208"/>
        <v>0</v>
      </c>
      <c r="AO123" s="6">
        <f t="shared" si="208"/>
        <v>0</v>
      </c>
      <c r="AP123" s="6">
        <f t="shared" si="208"/>
        <v>0</v>
      </c>
      <c r="AQ123" s="6">
        <f t="shared" si="208"/>
        <v>0</v>
      </c>
      <c r="AR123" s="6">
        <f t="shared" si="208"/>
        <v>0</v>
      </c>
      <c r="AS123" s="6">
        <f t="shared" si="208"/>
        <v>0</v>
      </c>
      <c r="AT123" s="6">
        <f t="shared" si="208"/>
        <v>0</v>
      </c>
      <c r="AU123" s="6">
        <f t="shared" si="208"/>
        <v>0</v>
      </c>
      <c r="AV123" s="6">
        <f t="shared" si="208"/>
        <v>0</v>
      </c>
      <c r="AW123" s="6">
        <f t="shared" si="208"/>
        <v>0</v>
      </c>
      <c r="AX123" s="6">
        <f t="shared" si="208"/>
        <v>0</v>
      </c>
      <c r="AY123" s="6">
        <f t="shared" si="208"/>
        <v>0</v>
      </c>
      <c r="AZ123" s="6">
        <f t="shared" si="208"/>
        <v>0</v>
      </c>
      <c r="BA123" s="6">
        <f t="shared" si="208"/>
        <v>0</v>
      </c>
      <c r="BB123" s="6">
        <f t="shared" si="208"/>
        <v>0</v>
      </c>
      <c r="BC123" s="6">
        <f t="shared" si="208"/>
        <v>0</v>
      </c>
      <c r="BD123" s="6">
        <f t="shared" si="208"/>
        <v>0</v>
      </c>
      <c r="BE123" s="6">
        <f t="shared" si="208"/>
        <v>0</v>
      </c>
      <c r="BF123" s="6">
        <f t="shared" si="208"/>
        <v>0</v>
      </c>
      <c r="BG123" s="6">
        <f t="shared" si="208"/>
        <v>0</v>
      </c>
      <c r="BH123" s="6">
        <f t="shared" si="208"/>
        <v>0</v>
      </c>
      <c r="BI123" s="6">
        <f t="shared" si="208"/>
        <v>0</v>
      </c>
      <c r="BJ123" s="6">
        <f t="shared" si="208"/>
        <v>0</v>
      </c>
      <c r="BK123" s="6">
        <f t="shared" si="208"/>
        <v>0</v>
      </c>
      <c r="BL123" s="6">
        <f t="shared" si="208"/>
        <v>0</v>
      </c>
      <c r="BM123" s="6">
        <f t="shared" si="208"/>
        <v>0</v>
      </c>
      <c r="BN123" s="6">
        <f t="shared" si="208"/>
        <v>0</v>
      </c>
      <c r="BO123" s="6">
        <f t="shared" si="208"/>
        <v>0</v>
      </c>
      <c r="BP123" s="6">
        <f t="shared" si="208"/>
        <v>0</v>
      </c>
      <c r="BQ123" s="6">
        <f t="shared" si="208"/>
        <v>0</v>
      </c>
      <c r="BR123" s="6">
        <f t="shared" ref="BR123:CD123" si="209">IF(AND(BR90&gt;0,BR90&lt;$C$123,BQ123=1),1,0)</f>
        <v>0</v>
      </c>
      <c r="BS123" s="6">
        <f t="shared" si="209"/>
        <v>0</v>
      </c>
      <c r="BT123" s="6">
        <f t="shared" si="209"/>
        <v>0</v>
      </c>
      <c r="BU123" s="6">
        <f t="shared" si="209"/>
        <v>0</v>
      </c>
      <c r="BV123" s="6">
        <f t="shared" si="209"/>
        <v>0</v>
      </c>
      <c r="BW123" s="6">
        <f t="shared" si="209"/>
        <v>0</v>
      </c>
      <c r="BX123" s="6">
        <f t="shared" si="209"/>
        <v>0</v>
      </c>
      <c r="BY123" s="6">
        <f t="shared" si="209"/>
        <v>0</v>
      </c>
      <c r="BZ123" s="6">
        <f t="shared" si="209"/>
        <v>0</v>
      </c>
      <c r="CA123" s="6">
        <f t="shared" si="209"/>
        <v>0</v>
      </c>
      <c r="CB123" s="6">
        <f t="shared" si="209"/>
        <v>0</v>
      </c>
      <c r="CC123" s="6">
        <f t="shared" si="209"/>
        <v>0</v>
      </c>
      <c r="CD123" s="6">
        <f t="shared" si="209"/>
        <v>0</v>
      </c>
    </row>
    <row r="124" spans="2:82" outlineLevel="1">
      <c r="B124" s="91" t="s">
        <v>87</v>
      </c>
      <c r="E124" s="6">
        <v>1</v>
      </c>
      <c r="F124" s="6">
        <f t="shared" ref="F124:AK124" si="210">IFERROR(IF(AND(F72/E72&gt;$C$115,E119=1),1,0),0)</f>
        <v>1</v>
      </c>
      <c r="G124" s="6">
        <f t="shared" si="210"/>
        <v>1</v>
      </c>
      <c r="H124" s="6">
        <f t="shared" si="210"/>
        <v>1</v>
      </c>
      <c r="I124" s="6">
        <f t="shared" si="210"/>
        <v>1</v>
      </c>
      <c r="J124" s="6">
        <f t="shared" si="210"/>
        <v>1</v>
      </c>
      <c r="K124" s="6">
        <f t="shared" si="210"/>
        <v>1</v>
      </c>
      <c r="L124" s="6">
        <f t="shared" si="210"/>
        <v>1</v>
      </c>
      <c r="M124" s="6">
        <f t="shared" si="210"/>
        <v>1</v>
      </c>
      <c r="N124" s="6">
        <f t="shared" si="210"/>
        <v>1</v>
      </c>
      <c r="O124" s="6">
        <f t="shared" si="210"/>
        <v>1</v>
      </c>
      <c r="P124" s="6">
        <f t="shared" si="210"/>
        <v>0</v>
      </c>
      <c r="Q124" s="6">
        <f t="shared" si="210"/>
        <v>0</v>
      </c>
      <c r="R124" s="6">
        <f t="shared" si="210"/>
        <v>0</v>
      </c>
      <c r="S124" s="6">
        <f t="shared" si="210"/>
        <v>0</v>
      </c>
      <c r="T124" s="6">
        <f t="shared" si="210"/>
        <v>0</v>
      </c>
      <c r="U124" s="6">
        <f t="shared" si="210"/>
        <v>0</v>
      </c>
      <c r="V124" s="6">
        <f t="shared" si="210"/>
        <v>0</v>
      </c>
      <c r="W124" s="6">
        <f t="shared" si="210"/>
        <v>0</v>
      </c>
      <c r="X124" s="6">
        <f t="shared" si="210"/>
        <v>0</v>
      </c>
      <c r="Y124" s="6">
        <f t="shared" si="210"/>
        <v>0</v>
      </c>
      <c r="Z124" s="6">
        <f t="shared" si="210"/>
        <v>0</v>
      </c>
      <c r="AA124" s="6">
        <f t="shared" si="210"/>
        <v>0</v>
      </c>
      <c r="AB124" s="6">
        <f t="shared" si="210"/>
        <v>0</v>
      </c>
      <c r="AC124" s="6">
        <f t="shared" si="210"/>
        <v>0</v>
      </c>
      <c r="AD124" s="6">
        <f t="shared" si="210"/>
        <v>0</v>
      </c>
      <c r="AE124" s="6">
        <f t="shared" si="210"/>
        <v>0</v>
      </c>
      <c r="AF124" s="6">
        <f t="shared" si="210"/>
        <v>0</v>
      </c>
      <c r="AG124" s="6">
        <f t="shared" si="210"/>
        <v>0</v>
      </c>
      <c r="AH124" s="6">
        <f t="shared" si="210"/>
        <v>0</v>
      </c>
      <c r="AI124" s="6">
        <f t="shared" si="210"/>
        <v>0</v>
      </c>
      <c r="AJ124" s="6">
        <f t="shared" si="210"/>
        <v>0</v>
      </c>
      <c r="AK124" s="6">
        <f t="shared" si="210"/>
        <v>0</v>
      </c>
      <c r="AL124" s="6">
        <f t="shared" ref="AL124:BQ124" si="211">IFERROR(IF(AND(AL72/AK72&gt;$C$115,AK119=1),1,0),0)</f>
        <v>0</v>
      </c>
      <c r="AM124" s="6">
        <f t="shared" si="211"/>
        <v>0</v>
      </c>
      <c r="AN124" s="6">
        <f t="shared" si="211"/>
        <v>0</v>
      </c>
      <c r="AO124" s="6">
        <f t="shared" si="211"/>
        <v>0</v>
      </c>
      <c r="AP124" s="6">
        <f t="shared" si="211"/>
        <v>0</v>
      </c>
      <c r="AQ124" s="6">
        <f t="shared" si="211"/>
        <v>0</v>
      </c>
      <c r="AR124" s="6">
        <f t="shared" si="211"/>
        <v>0</v>
      </c>
      <c r="AS124" s="6">
        <f t="shared" si="211"/>
        <v>0</v>
      </c>
      <c r="AT124" s="6">
        <f t="shared" si="211"/>
        <v>0</v>
      </c>
      <c r="AU124" s="6">
        <f t="shared" si="211"/>
        <v>0</v>
      </c>
      <c r="AV124" s="6">
        <f t="shared" si="211"/>
        <v>0</v>
      </c>
      <c r="AW124" s="6">
        <f t="shared" si="211"/>
        <v>0</v>
      </c>
      <c r="AX124" s="6">
        <f t="shared" si="211"/>
        <v>0</v>
      </c>
      <c r="AY124" s="6">
        <f t="shared" si="211"/>
        <v>0</v>
      </c>
      <c r="AZ124" s="6">
        <f t="shared" si="211"/>
        <v>0</v>
      </c>
      <c r="BA124" s="6">
        <f t="shared" si="211"/>
        <v>0</v>
      </c>
      <c r="BB124" s="6">
        <f t="shared" si="211"/>
        <v>0</v>
      </c>
      <c r="BC124" s="6">
        <f t="shared" si="211"/>
        <v>0</v>
      </c>
      <c r="BD124" s="6">
        <f t="shared" si="211"/>
        <v>0</v>
      </c>
      <c r="BE124" s="6">
        <f t="shared" si="211"/>
        <v>0</v>
      </c>
      <c r="BF124" s="6">
        <f t="shared" si="211"/>
        <v>0</v>
      </c>
      <c r="BG124" s="6">
        <f t="shared" si="211"/>
        <v>0</v>
      </c>
      <c r="BH124" s="6">
        <f t="shared" si="211"/>
        <v>0</v>
      </c>
      <c r="BI124" s="6">
        <f t="shared" si="211"/>
        <v>0</v>
      </c>
      <c r="BJ124" s="6">
        <f t="shared" si="211"/>
        <v>0</v>
      </c>
      <c r="BK124" s="6">
        <f t="shared" si="211"/>
        <v>0</v>
      </c>
      <c r="BL124" s="6">
        <f t="shared" si="211"/>
        <v>0</v>
      </c>
      <c r="BM124" s="6">
        <f t="shared" si="211"/>
        <v>0</v>
      </c>
      <c r="BN124" s="6">
        <f t="shared" si="211"/>
        <v>0</v>
      </c>
      <c r="BO124" s="6">
        <f t="shared" si="211"/>
        <v>0</v>
      </c>
      <c r="BP124" s="6">
        <f t="shared" si="211"/>
        <v>0</v>
      </c>
      <c r="BQ124" s="6">
        <f t="shared" si="211"/>
        <v>0</v>
      </c>
      <c r="BR124" s="6">
        <f t="shared" ref="BR124:CD124" si="212">IFERROR(IF(AND(BR72/BQ72&gt;$C$115,BQ119=1),1,0),0)</f>
        <v>0</v>
      </c>
      <c r="BS124" s="6">
        <f t="shared" si="212"/>
        <v>0</v>
      </c>
      <c r="BT124" s="6">
        <f t="shared" si="212"/>
        <v>0</v>
      </c>
      <c r="BU124" s="6">
        <f t="shared" si="212"/>
        <v>0</v>
      </c>
      <c r="BV124" s="6">
        <f t="shared" si="212"/>
        <v>0</v>
      </c>
      <c r="BW124" s="6">
        <f t="shared" si="212"/>
        <v>0</v>
      </c>
      <c r="BX124" s="6">
        <f t="shared" si="212"/>
        <v>0</v>
      </c>
      <c r="BY124" s="6">
        <f t="shared" si="212"/>
        <v>0</v>
      </c>
      <c r="BZ124" s="6">
        <f t="shared" si="212"/>
        <v>0</v>
      </c>
      <c r="CA124" s="6">
        <f t="shared" si="212"/>
        <v>0</v>
      </c>
      <c r="CB124" s="6">
        <f t="shared" si="212"/>
        <v>0</v>
      </c>
      <c r="CC124" s="6">
        <f t="shared" si="212"/>
        <v>0</v>
      </c>
      <c r="CD124" s="6">
        <f t="shared" si="212"/>
        <v>0</v>
      </c>
    </row>
    <row r="125" spans="2:82">
      <c r="B125" s="54" t="s">
        <v>90</v>
      </c>
      <c r="C125" s="48">
        <f>SUMIF(D128:CD128,"&lt;0",D4:CD4)</f>
        <v>2052</v>
      </c>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row>
    <row r="126" spans="2:82" hidden="1" outlineLevel="1">
      <c r="B126" s="44" t="s">
        <v>91</v>
      </c>
      <c r="C126" s="265">
        <f>'NSP Inputs'!$C$258</f>
        <v>2.8163504853534027E-2</v>
      </c>
      <c r="E126" s="218">
        <f t="shared" ref="E126:AJ126" si="213">(1+$C$126)^(D4-2021)</f>
        <v>1.028163504853534</v>
      </c>
      <c r="F126" s="218">
        <f t="shared" si="213"/>
        <v>1.0571201927127032</v>
      </c>
      <c r="G126" s="218">
        <f t="shared" si="213"/>
        <v>1.0868924023909363</v>
      </c>
      <c r="H126" s="218">
        <f t="shared" si="213"/>
        <v>1.1175031018409427</v>
      </c>
      <c r="I126" s="218">
        <f t="shared" si="213"/>
        <v>1.1489759058734794</v>
      </c>
      <c r="J126" s="218">
        <f t="shared" si="213"/>
        <v>1.1813350943751408</v>
      </c>
      <c r="K126" s="218">
        <f t="shared" si="213"/>
        <v>1.2146056310392255</v>
      </c>
      <c r="L126" s="218">
        <f t="shared" si="213"/>
        <v>1.2488131826241284</v>
      </c>
      <c r="M126" s="218">
        <f t="shared" si="213"/>
        <v>1.2839841387541204</v>
      </c>
      <c r="N126" s="218">
        <f t="shared" si="213"/>
        <v>1.3201456322777829</v>
      </c>
      <c r="O126" s="218">
        <f t="shared" si="213"/>
        <v>1.35732556019981</v>
      </c>
      <c r="P126" s="218">
        <f t="shared" si="213"/>
        <v>1.3955526052023233</v>
      </c>
      <c r="Q126" s="218">
        <f t="shared" si="213"/>
        <v>1.434856257772301</v>
      </c>
      <c r="R126" s="218">
        <f t="shared" si="213"/>
        <v>1.4752668389521948</v>
      </c>
      <c r="S126" s="218">
        <f t="shared" si="213"/>
        <v>1.516815523731283</v>
      </c>
      <c r="T126" s="218">
        <f t="shared" si="213"/>
        <v>1.5595343650958047</v>
      </c>
      <c r="U126" s="218">
        <f t="shared" si="213"/>
        <v>1.6034563187564335</v>
      </c>
      <c r="V126" s="218">
        <f t="shared" si="213"/>
        <v>1.6486152685721602</v>
      </c>
      <c r="W126" s="218">
        <f t="shared" si="213"/>
        <v>1.6950460526902027</v>
      </c>
      <c r="X126" s="218">
        <f t="shared" si="213"/>
        <v>1.742784490422107</v>
      </c>
      <c r="Y126" s="218">
        <f t="shared" si="213"/>
        <v>1.7918674098767737</v>
      </c>
      <c r="Z126" s="218">
        <f t="shared" si="213"/>
        <v>1.8423326763717278</v>
      </c>
      <c r="AA126" s="218">
        <f t="shared" si="213"/>
        <v>1.8942192216445477</v>
      </c>
      <c r="AB126" s="218">
        <f t="shared" si="213"/>
        <v>1.9475670738869912</v>
      </c>
      <c r="AC126" s="218">
        <f t="shared" si="213"/>
        <v>2.0024173886249907</v>
      </c>
      <c r="AD126" s="218">
        <f t="shared" si="213"/>
        <v>2.0588124804683319</v>
      </c>
      <c r="AE126" s="218">
        <f t="shared" si="213"/>
        <v>2.1167958557545181</v>
      </c>
      <c r="AF126" s="218">
        <f t="shared" si="213"/>
        <v>2.1764122461120015</v>
      </c>
      <c r="AG126" s="218">
        <f t="shared" si="213"/>
        <v>2.2377076429686675</v>
      </c>
      <c r="AH126" s="218">
        <f t="shared" si="213"/>
        <v>2.3007293330322058</v>
      </c>
      <c r="AI126" s="218">
        <f t="shared" si="213"/>
        <v>2.3655259347697268</v>
      </c>
      <c r="AJ126" s="218">
        <f t="shared" si="213"/>
        <v>2.4321474359147746</v>
      </c>
      <c r="AK126" s="218">
        <f t="shared" ref="AK126:BP126" si="214">(1+$C$126)^(AJ4-2021)</f>
        <v>2.5006452320306707</v>
      </c>
      <c r="AL126" s="218">
        <f t="shared" si="214"/>
        <v>2.5710721661599334</v>
      </c>
      <c r="AM126" s="218">
        <f t="shared" si="214"/>
        <v>2.6434825695903652</v>
      </c>
      <c r="AN126" s="218">
        <f t="shared" si="214"/>
        <v>2.7179323037692558</v>
      </c>
      <c r="AO126" s="218">
        <f t="shared" si="214"/>
        <v>2.7944788033980381</v>
      </c>
      <c r="AP126" s="218">
        <f t="shared" si="214"/>
        <v>2.8731811207406368</v>
      </c>
      <c r="AQ126" s="218">
        <f t="shared" si="214"/>
        <v>2.9540999711796991</v>
      </c>
      <c r="AR126" s="218">
        <f t="shared" si="214"/>
        <v>3.0372977800558432</v>
      </c>
      <c r="AS126" s="218">
        <f t="shared" si="214"/>
        <v>3.1228387308260741</v>
      </c>
      <c r="AT126" s="218">
        <f t="shared" si="214"/>
        <v>3.2107888145784984</v>
      </c>
      <c r="AU126" s="218">
        <f t="shared" si="214"/>
        <v>3.301215880941553</v>
      </c>
      <c r="AV126" s="218">
        <f t="shared" si="214"/>
        <v>3.3941896904270141</v>
      </c>
      <c r="AW126" s="218">
        <f t="shared" si="214"/>
        <v>3.4897819682471707</v>
      </c>
      <c r="AX126" s="218">
        <f t="shared" si="214"/>
        <v>3.588066459647675</v>
      </c>
      <c r="AY126" s="218">
        <f t="shared" si="214"/>
        <v>3.6891189867987659</v>
      </c>
      <c r="AZ126" s="218">
        <f t="shared" si="214"/>
        <v>3.7930175072887371</v>
      </c>
      <c r="BA126" s="218">
        <f t="shared" si="214"/>
        <v>3.8998421742648031</v>
      </c>
      <c r="BB126" s="218">
        <f t="shared" si="214"/>
        <v>4.0096753982677269</v>
      </c>
      <c r="BC126" s="218">
        <f t="shared" si="214"/>
        <v>4.1226019108079361</v>
      </c>
      <c r="BD126" s="218">
        <f t="shared" si="214"/>
        <v>4.2387088297321647</v>
      </c>
      <c r="BE126" s="218">
        <f t="shared" si="214"/>
        <v>4.3580857264310433</v>
      </c>
      <c r="BF126" s="218">
        <f t="shared" si="214"/>
        <v>4.4808246949395016</v>
      </c>
      <c r="BG126" s="218">
        <f t="shared" si="214"/>
        <v>4.6070204229832665</v>
      </c>
      <c r="BH126" s="218">
        <f t="shared" si="214"/>
        <v>4.7367702650262862</v>
      </c>
      <c r="BI126" s="218">
        <f t="shared" si="214"/>
        <v>4.8701743173754295</v>
      </c>
      <c r="BJ126" s="218">
        <f t="shared" si="214"/>
        <v>5.0073354954003904</v>
      </c>
      <c r="BK126" s="218">
        <f t="shared" si="214"/>
        <v>5.1483596129283722</v>
      </c>
      <c r="BL126" s="218">
        <f t="shared" si="214"/>
        <v>5.2933554638748195</v>
      </c>
      <c r="BM126" s="218">
        <f t="shared" si="214"/>
        <v>5.4424349061731387</v>
      </c>
      <c r="BN126" s="218">
        <f t="shared" si="214"/>
        <v>5.5957129480681891</v>
      </c>
      <c r="BO126" s="218">
        <f t="shared" si="214"/>
        <v>5.7533078368400909</v>
      </c>
      <c r="BP126" s="218">
        <f t="shared" si="214"/>
        <v>5.915341150026812</v>
      </c>
      <c r="BQ126" s="218">
        <f t="shared" ref="BQ126:CD126" si="215">(1+$C$126)^(BP4-2021)</f>
        <v>6.0819378892159017</v>
      </c>
      <c r="BR126" s="218">
        <f t="shared" si="215"/>
        <v>6.2532265764777266</v>
      </c>
      <c r="BS126" s="218">
        <f t="shared" si="215"/>
        <v>6.4293393535146057</v>
      </c>
      <c r="BT126" s="218">
        <f t="shared" si="215"/>
        <v>6.6104120836023315</v>
      </c>
      <c r="BU126" s="218">
        <f t="shared" si="215"/>
        <v>6.7965844564027256</v>
      </c>
      <c r="BV126" s="218">
        <f t="shared" si="215"/>
        <v>6.9880000957280783</v>
      </c>
      <c r="BW126" s="218">
        <f t="shared" si="215"/>
        <v>7.1848066703406142</v>
      </c>
      <c r="BX126" s="218">
        <f t="shared" si="215"/>
        <v>7.3871560078724547</v>
      </c>
      <c r="BY126" s="218">
        <f t="shared" si="215"/>
        <v>7.5952042119539849</v>
      </c>
      <c r="BZ126" s="218">
        <f t="shared" si="215"/>
        <v>7.8091117826409331</v>
      </c>
      <c r="CA126" s="218">
        <f t="shared" si="215"/>
        <v>8.0290437402331314</v>
      </c>
      <c r="CB126" s="218">
        <f t="shared" si="215"/>
        <v>8.2551697525804251</v>
      </c>
      <c r="CC126" s="218">
        <f t="shared" si="215"/>
        <v>8.4876642659739705</v>
      </c>
      <c r="CD126" s="218">
        <f t="shared" si="215"/>
        <v>8.7267066397238953</v>
      </c>
    </row>
    <row r="127" spans="2:82" collapsed="1">
      <c r="B127" s="230" t="s">
        <v>92</v>
      </c>
      <c r="C127" s="266">
        <f>SUM(E127:CD127)</f>
        <v>-19292814.359374147</v>
      </c>
      <c r="D127" s="266"/>
      <c r="E127" s="266">
        <f t="shared" ref="E127:AJ127" si="216">E112/E126</f>
        <v>8159063.1477664988</v>
      </c>
      <c r="F127" s="266">
        <f t="shared" si="216"/>
        <v>-7047289.9687345149</v>
      </c>
      <c r="G127" s="266">
        <f t="shared" si="216"/>
        <v>2200233.2098344229</v>
      </c>
      <c r="H127" s="266">
        <f t="shared" si="216"/>
        <v>-3052403.0185768558</v>
      </c>
      <c r="I127" s="266">
        <f t="shared" si="216"/>
        <v>-3308646.7348275422</v>
      </c>
      <c r="J127" s="266">
        <f t="shared" si="216"/>
        <v>-7750482.5625630887</v>
      </c>
      <c r="K127" s="266">
        <f t="shared" si="216"/>
        <v>1323722.8537007358</v>
      </c>
      <c r="L127" s="266">
        <f t="shared" si="216"/>
        <v>3334543.2144168634</v>
      </c>
      <c r="M127" s="266">
        <f t="shared" si="216"/>
        <v>10708610.603669019</v>
      </c>
      <c r="N127" s="266">
        <f t="shared" si="216"/>
        <v>-4432937.1016245801</v>
      </c>
      <c r="O127" s="266">
        <f t="shared" si="216"/>
        <v>-13745176.167765675</v>
      </c>
      <c r="P127" s="266">
        <f t="shared" si="216"/>
        <v>-4347765.2115691137</v>
      </c>
      <c r="Q127" s="266">
        <f t="shared" si="216"/>
        <v>207997.77344488754</v>
      </c>
      <c r="R127" s="266">
        <f t="shared" si="216"/>
        <v>1987025.6183874991</v>
      </c>
      <c r="S127" s="266">
        <f t="shared" si="216"/>
        <v>209406.5075660302</v>
      </c>
      <c r="T127" s="266">
        <f t="shared" si="216"/>
        <v>-901821.39355891058</v>
      </c>
      <c r="U127" s="266">
        <f t="shared" si="216"/>
        <v>54117.836443942055</v>
      </c>
      <c r="V127" s="266">
        <f t="shared" si="216"/>
        <v>964796.97432191065</v>
      </c>
      <c r="W127" s="266">
        <f t="shared" si="216"/>
        <v>-461834.08982979081</v>
      </c>
      <c r="X127" s="266">
        <f t="shared" si="216"/>
        <v>-2053233.001443798</v>
      </c>
      <c r="Y127" s="266">
        <f t="shared" si="216"/>
        <v>-460046.50336470251</v>
      </c>
      <c r="Z127" s="266">
        <f t="shared" si="216"/>
        <v>629304.18475710892</v>
      </c>
      <c r="AA127" s="266">
        <f t="shared" si="216"/>
        <v>-15855.777182625814</v>
      </c>
      <c r="AB127" s="266">
        <f t="shared" si="216"/>
        <v>-308931.12788487703</v>
      </c>
      <c r="AC127" s="266">
        <f t="shared" si="216"/>
        <v>-304251.01927065599</v>
      </c>
      <c r="AD127" s="266">
        <f t="shared" si="216"/>
        <v>-294399.68340900709</v>
      </c>
      <c r="AE127" s="266">
        <f t="shared" si="216"/>
        <v>-321717.8705542516</v>
      </c>
      <c r="AF127" s="266">
        <f t="shared" si="216"/>
        <v>-458385.36655179126</v>
      </c>
      <c r="AG127" s="266">
        <f t="shared" si="216"/>
        <v>193540.31502870336</v>
      </c>
      <c r="AH127" s="266">
        <f t="shared" si="216"/>
        <v>0</v>
      </c>
      <c r="AI127" s="266">
        <f t="shared" si="216"/>
        <v>0</v>
      </c>
      <c r="AJ127" s="266">
        <f t="shared" si="216"/>
        <v>0</v>
      </c>
      <c r="AK127" s="266">
        <f t="shared" ref="AK127:BP127" si="217">AK112/AK126</f>
        <v>0</v>
      </c>
      <c r="AL127" s="266">
        <f t="shared" si="217"/>
        <v>0</v>
      </c>
      <c r="AM127" s="266">
        <f t="shared" si="217"/>
        <v>0</v>
      </c>
      <c r="AN127" s="266">
        <f t="shared" si="217"/>
        <v>0</v>
      </c>
      <c r="AO127" s="266">
        <f t="shared" si="217"/>
        <v>0</v>
      </c>
      <c r="AP127" s="266">
        <f t="shared" si="217"/>
        <v>0</v>
      </c>
      <c r="AQ127" s="266">
        <f t="shared" si="217"/>
        <v>0</v>
      </c>
      <c r="AR127" s="266">
        <f t="shared" si="217"/>
        <v>0</v>
      </c>
      <c r="AS127" s="266">
        <f t="shared" si="217"/>
        <v>0</v>
      </c>
      <c r="AT127" s="266">
        <f t="shared" si="217"/>
        <v>0</v>
      </c>
      <c r="AU127" s="266">
        <f t="shared" si="217"/>
        <v>0</v>
      </c>
      <c r="AV127" s="266">
        <f t="shared" si="217"/>
        <v>0</v>
      </c>
      <c r="AW127" s="266">
        <f t="shared" si="217"/>
        <v>0</v>
      </c>
      <c r="AX127" s="266">
        <f t="shared" si="217"/>
        <v>0</v>
      </c>
      <c r="AY127" s="266">
        <f t="shared" si="217"/>
        <v>0</v>
      </c>
      <c r="AZ127" s="266">
        <f t="shared" si="217"/>
        <v>0</v>
      </c>
      <c r="BA127" s="266">
        <f t="shared" si="217"/>
        <v>0</v>
      </c>
      <c r="BB127" s="266">
        <f t="shared" si="217"/>
        <v>0</v>
      </c>
      <c r="BC127" s="266">
        <f t="shared" si="217"/>
        <v>0</v>
      </c>
      <c r="BD127" s="266">
        <f t="shared" si="217"/>
        <v>0</v>
      </c>
      <c r="BE127" s="266">
        <f t="shared" si="217"/>
        <v>0</v>
      </c>
      <c r="BF127" s="266">
        <f t="shared" si="217"/>
        <v>0</v>
      </c>
      <c r="BG127" s="266">
        <f t="shared" si="217"/>
        <v>0</v>
      </c>
      <c r="BH127" s="266">
        <f t="shared" si="217"/>
        <v>0</v>
      </c>
      <c r="BI127" s="266">
        <f t="shared" si="217"/>
        <v>0</v>
      </c>
      <c r="BJ127" s="266">
        <f t="shared" si="217"/>
        <v>0</v>
      </c>
      <c r="BK127" s="266">
        <f t="shared" si="217"/>
        <v>0</v>
      </c>
      <c r="BL127" s="266">
        <f t="shared" si="217"/>
        <v>0</v>
      </c>
      <c r="BM127" s="266">
        <f t="shared" si="217"/>
        <v>0</v>
      </c>
      <c r="BN127" s="266">
        <f t="shared" si="217"/>
        <v>0</v>
      </c>
      <c r="BO127" s="266">
        <f t="shared" si="217"/>
        <v>0</v>
      </c>
      <c r="BP127" s="266">
        <f t="shared" si="217"/>
        <v>0</v>
      </c>
      <c r="BQ127" s="266">
        <f t="shared" ref="BQ127:CD127" si="218">BQ112/BQ126</f>
        <v>0</v>
      </c>
      <c r="BR127" s="266">
        <f t="shared" si="218"/>
        <v>0</v>
      </c>
      <c r="BS127" s="266">
        <f t="shared" si="218"/>
        <v>0</v>
      </c>
      <c r="BT127" s="266">
        <f t="shared" si="218"/>
        <v>0</v>
      </c>
      <c r="BU127" s="266">
        <f t="shared" si="218"/>
        <v>0</v>
      </c>
      <c r="BV127" s="266">
        <f t="shared" si="218"/>
        <v>0</v>
      </c>
      <c r="BW127" s="266">
        <f t="shared" si="218"/>
        <v>0</v>
      </c>
      <c r="BX127" s="266">
        <f t="shared" si="218"/>
        <v>0</v>
      </c>
      <c r="BY127" s="266">
        <f t="shared" si="218"/>
        <v>0</v>
      </c>
      <c r="BZ127" s="266">
        <f t="shared" si="218"/>
        <v>0</v>
      </c>
      <c r="CA127" s="266">
        <f t="shared" si="218"/>
        <v>0</v>
      </c>
      <c r="CB127" s="266">
        <f t="shared" si="218"/>
        <v>0</v>
      </c>
      <c r="CC127" s="266">
        <f t="shared" si="218"/>
        <v>0</v>
      </c>
      <c r="CD127" s="266">
        <f t="shared" si="218"/>
        <v>0</v>
      </c>
    </row>
    <row r="128" spans="2:82">
      <c r="B128" s="230" t="s">
        <v>93</v>
      </c>
      <c r="C128" s="266">
        <f>SUM(E128:CD128)</f>
        <v>-388424989.50676292</v>
      </c>
      <c r="D128" s="266"/>
      <c r="E128" s="266">
        <f>-IF(AND(SUM($D128:D$128)=0,E118=0),'Building Block'!D19,0)/E126</f>
        <v>0</v>
      </c>
      <c r="F128" s="266">
        <f>-IF(AND(SUM($D128:E$128)=0,F118=0),'Building Block'!E19,0)/F126</f>
        <v>0</v>
      </c>
      <c r="G128" s="266">
        <f>-IF(AND(SUM($D128:F$128)=0,G118=0),'Building Block'!F19,0)/G126</f>
        <v>0</v>
      </c>
      <c r="H128" s="266">
        <f>-IF(AND(SUM($D128:G$128)=0,H118=0),'Building Block'!G19,0)/H126</f>
        <v>0</v>
      </c>
      <c r="I128" s="266">
        <f>-IF(AND(SUM($D128:H$128)=0,I118=0),'Building Block'!H19,0)/I126</f>
        <v>0</v>
      </c>
      <c r="J128" s="266">
        <f>-IF(AND(SUM($D128:I$128)=0,J118=0),'Building Block'!I19,0)/J126</f>
        <v>0</v>
      </c>
      <c r="K128" s="266">
        <f>-IF(AND(SUM($D128:J$128)=0,K118=0),'Building Block'!J19,0)/K126</f>
        <v>0</v>
      </c>
      <c r="L128" s="266">
        <f>-IF(AND(SUM($D128:K$128)=0,L118=0),'Building Block'!K19,0)/L126</f>
        <v>0</v>
      </c>
      <c r="M128" s="266">
        <f>-IF(AND(SUM($D128:L$128)=0,M118=0),'Building Block'!L19,0)/M126</f>
        <v>0</v>
      </c>
      <c r="N128" s="266">
        <f>-IF(AND(SUM($D128:M$128)=0,N118=0),'Building Block'!M19,0)/N126</f>
        <v>0</v>
      </c>
      <c r="O128" s="266">
        <f>-IF(AND(SUM($D128:N$128)=0,O118=0),'Building Block'!N19,0)/O126</f>
        <v>0</v>
      </c>
      <c r="P128" s="266">
        <f>-IF(AND(SUM($D128:O$128)=0,P118=0),'Building Block'!O19,0)/P126</f>
        <v>0</v>
      </c>
      <c r="Q128" s="266">
        <f>-IF(AND(SUM($D128:P$128)=0,Q118=0),'Building Block'!P19,0)/Q126</f>
        <v>0</v>
      </c>
      <c r="R128" s="266">
        <f>-IF(AND(SUM($D128:Q$128)=0,R118=0),'Building Block'!Q19,0)/R126</f>
        <v>0</v>
      </c>
      <c r="S128" s="266">
        <f>-IF(AND(SUM($D128:R$128)=0,S118=0),'Building Block'!R19,0)/S126</f>
        <v>0</v>
      </c>
      <c r="T128" s="266">
        <f>-IF(AND(SUM($D128:S$128)=0,T118=0),'Building Block'!S19,0)/T126</f>
        <v>0</v>
      </c>
      <c r="U128" s="266">
        <f>-IF(AND(SUM($D128:T$128)=0,U118=0),'Building Block'!T19,0)/U126</f>
        <v>0</v>
      </c>
      <c r="V128" s="266">
        <f>-IF(AND(SUM($D128:U$128)=0,V118=0),'Building Block'!U19,0)/V126</f>
        <v>0</v>
      </c>
      <c r="W128" s="266">
        <f>-IF(AND(SUM($D128:V$128)=0,W118=0),'Building Block'!V19,0)/W126</f>
        <v>0</v>
      </c>
      <c r="X128" s="266">
        <f>-IF(AND(SUM($D128:W$128)=0,X118=0),'Building Block'!W19,0)/X126</f>
        <v>0</v>
      </c>
      <c r="Y128" s="266">
        <f>-IF(AND(SUM($D128:X$128)=0,Y118=0),'Building Block'!X19,0)/Y126</f>
        <v>0</v>
      </c>
      <c r="Z128" s="266">
        <f>-IF(AND(SUM($D128:Y$128)=0,Z118=0),'Building Block'!Y19,0)/Z126</f>
        <v>0</v>
      </c>
      <c r="AA128" s="266">
        <f>-IF(AND(SUM($D128:Z$128)=0,AA118=0),'Building Block'!Z19,0)/AA126</f>
        <v>0</v>
      </c>
      <c r="AB128" s="266">
        <f>-IF(AND(SUM($D128:AA$128)=0,AB118=0),'Building Block'!AA19,0)/AB126</f>
        <v>0</v>
      </c>
      <c r="AC128" s="266">
        <f>-IF(AND(SUM($D128:AB$128)=0,AC118=0),'Building Block'!AB19,0)/AC126</f>
        <v>0</v>
      </c>
      <c r="AD128" s="266">
        <f>-IF(AND(SUM($D128:AC$128)=0,AD118=0),'Building Block'!AC19,0)/AD126</f>
        <v>0</v>
      </c>
      <c r="AE128" s="266">
        <f>-IF(AND(SUM($D128:AD$128)=0,AE118=0),'Building Block'!AD19,0)/AE126</f>
        <v>0</v>
      </c>
      <c r="AF128" s="266">
        <f>-IF(AND(SUM($D128:AE$128)=0,AF118=0),'Building Block'!AE19,0)/AF126</f>
        <v>0</v>
      </c>
      <c r="AG128" s="266">
        <f>-IF(AND(SUM($D128:AF$128)=0,AG118=0),'Building Block'!AF19,0)/AG126</f>
        <v>0</v>
      </c>
      <c r="AH128" s="266">
        <f>-IF(AND(SUM($D128:AG$128)=0,AH118=0),'Building Block'!AG19,0)/AH126</f>
        <v>-388424989.50676292</v>
      </c>
      <c r="AI128" s="266">
        <f>-IF(AND(SUM($D128:AH$128)=0,AI118=0),'Building Block'!AH19,0)/AI126</f>
        <v>0</v>
      </c>
      <c r="AJ128" s="266">
        <f>-IF(AND(SUM($D128:AI$128)=0,AJ118=0),'Building Block'!AI19,0)/AJ126</f>
        <v>0</v>
      </c>
      <c r="AK128" s="266">
        <f>-IF(AND(SUM($D128:AJ$128)=0,AK118=0),'Building Block'!AJ19,0)/AK126</f>
        <v>0</v>
      </c>
      <c r="AL128" s="266">
        <f>-IF(AND(SUM($D128:AK$128)=0,AL118=0),'Building Block'!AK19,0)/AL126</f>
        <v>0</v>
      </c>
      <c r="AM128" s="266">
        <f>-IF(AND(SUM($D128:AL$128)=0,AM118=0),'Building Block'!AL19,0)/AM126</f>
        <v>0</v>
      </c>
      <c r="AN128" s="266">
        <f>-IF(AND(SUM($D128:AM$128)=0,AN118=0),'Building Block'!AM19,0)/AN126</f>
        <v>0</v>
      </c>
      <c r="AO128" s="266">
        <f>-IF(AND(SUM($D128:AN$128)=0,AO118=0),'Building Block'!AN19,0)/AO126</f>
        <v>0</v>
      </c>
      <c r="AP128" s="266">
        <f>-IF(AND(SUM($D128:AO$128)=0,AP118=0),'Building Block'!AO19,0)/AP126</f>
        <v>0</v>
      </c>
      <c r="AQ128" s="266">
        <f>-IF(AND(SUM($D128:AP$128)=0,AQ118=0),'Building Block'!AP19,0)/AQ126</f>
        <v>0</v>
      </c>
      <c r="AR128" s="266">
        <f>-IF(AND(SUM($D128:AQ$128)=0,AR118=0),'Building Block'!AQ19,0)/AR126</f>
        <v>0</v>
      </c>
      <c r="AS128" s="266">
        <f>-IF(AND(SUM($D128:AR$128)=0,AS118=0),'Building Block'!AR19,0)/AS126</f>
        <v>0</v>
      </c>
      <c r="AT128" s="266">
        <f>-IF(AND(SUM($D128:AS$128)=0,AT118=0),'Building Block'!AS19,0)/AT126</f>
        <v>0</v>
      </c>
      <c r="AU128" s="266">
        <f>-IF(AND(SUM($D128:AT$128)=0,AU118=0),'Building Block'!AT19,0)/AU126</f>
        <v>0</v>
      </c>
      <c r="AV128" s="266">
        <f>-IF(AND(SUM($D128:AU$128)=0,AV118=0),'Building Block'!AU19,0)/AV126</f>
        <v>0</v>
      </c>
      <c r="AW128" s="266">
        <f>-IF(AND(SUM($D128:AV$128)=0,AW118=0),'Building Block'!AV19,0)/AW126</f>
        <v>0</v>
      </c>
      <c r="AX128" s="266">
        <f>-IF(AND(SUM($D128:AW$128)=0,AX118=0),'Building Block'!AW19,0)/AX126</f>
        <v>0</v>
      </c>
      <c r="AY128" s="266">
        <f>-IF(AND(SUM($D128:AX$128)=0,AY118=0),'Building Block'!AX19,0)/AY126</f>
        <v>0</v>
      </c>
      <c r="AZ128" s="266">
        <f>-IF(AND(SUM($D128:AY$128)=0,AZ118=0),'Building Block'!AY19,0)/AZ126</f>
        <v>0</v>
      </c>
      <c r="BA128" s="266">
        <f>-IF(AND(SUM($D128:AZ$128)=0,BA118=0),'Building Block'!AZ19,0)/BA126</f>
        <v>0</v>
      </c>
      <c r="BB128" s="266">
        <f>-IF(AND(SUM($D128:BA$128)=0,BB118=0),'Building Block'!BA19,0)/BB126</f>
        <v>0</v>
      </c>
      <c r="BC128" s="266">
        <f>-IF(AND(SUM($D128:BB$128)=0,BC118=0),'Building Block'!BB19,0)/BC126</f>
        <v>0</v>
      </c>
      <c r="BD128" s="266">
        <f>-IF(AND(SUM($D128:BC$128)=0,BD118=0),'Building Block'!BC19,0)/BD126</f>
        <v>0</v>
      </c>
      <c r="BE128" s="266">
        <f>-IF(AND(SUM($D128:BD$128)=0,BE118=0),'Building Block'!BD19,0)/BE126</f>
        <v>0</v>
      </c>
      <c r="BF128" s="266">
        <f>-IF(AND(SUM($D128:BE$128)=0,BF118=0),'Building Block'!BE19,0)/BF126</f>
        <v>0</v>
      </c>
      <c r="BG128" s="266">
        <f>-IF(AND(SUM($D128:BF$128)=0,BG118=0),'Building Block'!BF19,0)/BG126</f>
        <v>0</v>
      </c>
      <c r="BH128" s="266">
        <f>-IF(AND(SUM($D128:BG$128)=0,BH118=0),'Building Block'!BG19,0)/BH126</f>
        <v>0</v>
      </c>
      <c r="BI128" s="266">
        <f>-IF(AND(SUM($D128:BH$128)=0,BI118=0),'Building Block'!BH19,0)/BI126</f>
        <v>0</v>
      </c>
      <c r="BJ128" s="266">
        <f>-IF(AND(SUM($D128:BI$128)=0,BJ118=0),'Building Block'!BI19,0)/BJ126</f>
        <v>0</v>
      </c>
      <c r="BK128" s="266">
        <f>-IF(AND(SUM($D128:BJ$128)=0,BK118=0),'Building Block'!BJ19,0)/BK126</f>
        <v>0</v>
      </c>
      <c r="BL128" s="266">
        <f>-IF(AND(SUM($D128:BK$128)=0,BL118=0),'Building Block'!BK19,0)/BL126</f>
        <v>0</v>
      </c>
      <c r="BM128" s="266">
        <f>-IF(AND(SUM($D128:BL$128)=0,BM118=0),'Building Block'!BL19,0)/BM126</f>
        <v>0</v>
      </c>
      <c r="BN128" s="266">
        <f>-IF(AND(SUM($D128:BM$128)=0,BN118=0),'Building Block'!BM19,0)/BN126</f>
        <v>0</v>
      </c>
      <c r="BO128" s="266">
        <f>-IF(AND(SUM($D128:BN$128)=0,BO118=0),'Building Block'!BN19,0)/BO126</f>
        <v>0</v>
      </c>
      <c r="BP128" s="266">
        <f>-IF(AND(SUM($D128:BO$128)=0,BP118=0),'Building Block'!BO19,0)/BP126</f>
        <v>0</v>
      </c>
      <c r="BQ128" s="266">
        <f>-IF(AND(SUM($D128:BP$128)=0,BQ118=0),'Building Block'!BP19,0)/BQ126</f>
        <v>0</v>
      </c>
      <c r="BR128" s="266">
        <f>-IF(AND(SUM($D128:BQ$128)=0,BR118=0),'Building Block'!BQ19,0)/BR126</f>
        <v>0</v>
      </c>
      <c r="BS128" s="266">
        <f>-IF(AND(SUM($D128:BR$128)=0,BS118=0),'Building Block'!BR19,0)/BS126</f>
        <v>0</v>
      </c>
      <c r="BT128" s="266">
        <f>-IF(AND(SUM($D128:BS$128)=0,BT118=0),'Building Block'!BS19,0)/BT126</f>
        <v>0</v>
      </c>
      <c r="BU128" s="266">
        <f>-IF(AND(SUM($D128:BT$128)=0,BU118=0),'Building Block'!BT19,0)/BU126</f>
        <v>0</v>
      </c>
      <c r="BV128" s="266">
        <f>-IF(AND(SUM($D128:BU$128)=0,BV118=0),'Building Block'!BU19,0)/BV126</f>
        <v>0</v>
      </c>
      <c r="BW128" s="266">
        <f>-IF(AND(SUM($D128:BV$128)=0,BW118=0),'Building Block'!BV19,0)/BW126</f>
        <v>0</v>
      </c>
      <c r="BX128" s="266">
        <f>-IF(AND(SUM($D128:BW$128)=0,BX118=0),'Building Block'!BW19,0)/BX126</f>
        <v>0</v>
      </c>
      <c r="BY128" s="266">
        <f>-IF(AND(SUM($D128:BX$128)=0,BY118=0),'Building Block'!BX19,0)/BY126</f>
        <v>0</v>
      </c>
      <c r="BZ128" s="266">
        <f>-IF(AND(SUM($D128:BY$128)=0,BZ118=0),'Building Block'!BY19,0)/BZ126</f>
        <v>0</v>
      </c>
      <c r="CA128" s="266">
        <f>-IF(AND(SUM($D128:BZ$128)=0,CA118=0),'Building Block'!BZ19,0)/CA126</f>
        <v>0</v>
      </c>
      <c r="CB128" s="266">
        <f>-IF(AND(SUM($D128:CA$128)=0,CB118=0),'Building Block'!CA19,0)/CB126</f>
        <v>0</v>
      </c>
      <c r="CC128" s="266">
        <f>-IF(AND(SUM($D128:CB$128)=0,CC118=0),'Building Block'!CB19,0)/CC126</f>
        <v>0</v>
      </c>
      <c r="CD128" s="266">
        <f>-IF(AND(SUM($D128:CC$128)=0,CD118=0),'Building Block'!CC19,0)/CD126</f>
        <v>0</v>
      </c>
    </row>
    <row r="129" spans="2:82">
      <c r="B129" s="54" t="s">
        <v>94</v>
      </c>
      <c r="C129" s="267">
        <f>SUM(E129:CD129)</f>
        <v>-407717803.86613709</v>
      </c>
      <c r="D129" s="267"/>
      <c r="E129" s="267">
        <f>SUM(E127:E128)</f>
        <v>8159063.1477664988</v>
      </c>
      <c r="F129" s="267">
        <f t="shared" ref="F129:BQ129" si="219">SUM(F127:F128)</f>
        <v>-7047289.9687345149</v>
      </c>
      <c r="G129" s="267">
        <f t="shared" si="219"/>
        <v>2200233.2098344229</v>
      </c>
      <c r="H129" s="267">
        <f t="shared" si="219"/>
        <v>-3052403.0185768558</v>
      </c>
      <c r="I129" s="267">
        <f t="shared" si="219"/>
        <v>-3308646.7348275422</v>
      </c>
      <c r="J129" s="267">
        <f t="shared" si="219"/>
        <v>-7750482.5625630887</v>
      </c>
      <c r="K129" s="267">
        <f t="shared" si="219"/>
        <v>1323722.8537007358</v>
      </c>
      <c r="L129" s="267">
        <f t="shared" si="219"/>
        <v>3334543.2144168634</v>
      </c>
      <c r="M129" s="267">
        <f t="shared" si="219"/>
        <v>10708610.603669019</v>
      </c>
      <c r="N129" s="267">
        <f t="shared" si="219"/>
        <v>-4432937.1016245801</v>
      </c>
      <c r="O129" s="267">
        <f t="shared" si="219"/>
        <v>-13745176.167765675</v>
      </c>
      <c r="P129" s="267">
        <f t="shared" si="219"/>
        <v>-4347765.2115691137</v>
      </c>
      <c r="Q129" s="267">
        <f t="shared" si="219"/>
        <v>207997.77344488754</v>
      </c>
      <c r="R129" s="267">
        <f t="shared" si="219"/>
        <v>1987025.6183874991</v>
      </c>
      <c r="S129" s="267">
        <f t="shared" si="219"/>
        <v>209406.5075660302</v>
      </c>
      <c r="T129" s="267">
        <f t="shared" si="219"/>
        <v>-901821.39355891058</v>
      </c>
      <c r="U129" s="267">
        <f t="shared" si="219"/>
        <v>54117.836443942055</v>
      </c>
      <c r="V129" s="267">
        <f t="shared" si="219"/>
        <v>964796.97432191065</v>
      </c>
      <c r="W129" s="267">
        <f t="shared" si="219"/>
        <v>-461834.08982979081</v>
      </c>
      <c r="X129" s="267">
        <f t="shared" si="219"/>
        <v>-2053233.001443798</v>
      </c>
      <c r="Y129" s="267">
        <f t="shared" si="219"/>
        <v>-460046.50336470251</v>
      </c>
      <c r="Z129" s="267">
        <f t="shared" si="219"/>
        <v>629304.18475710892</v>
      </c>
      <c r="AA129" s="267">
        <f t="shared" si="219"/>
        <v>-15855.777182625814</v>
      </c>
      <c r="AB129" s="267">
        <f t="shared" si="219"/>
        <v>-308931.12788487703</v>
      </c>
      <c r="AC129" s="267">
        <f t="shared" si="219"/>
        <v>-304251.01927065599</v>
      </c>
      <c r="AD129" s="267">
        <f t="shared" si="219"/>
        <v>-294399.68340900709</v>
      </c>
      <c r="AE129" s="267">
        <f t="shared" si="219"/>
        <v>-321717.8705542516</v>
      </c>
      <c r="AF129" s="267">
        <f t="shared" si="219"/>
        <v>-458385.36655179126</v>
      </c>
      <c r="AG129" s="267">
        <f t="shared" si="219"/>
        <v>193540.31502870336</v>
      </c>
      <c r="AH129" s="267">
        <f t="shared" si="219"/>
        <v>-388424989.50676292</v>
      </c>
      <c r="AI129" s="267">
        <f t="shared" si="219"/>
        <v>0</v>
      </c>
      <c r="AJ129" s="267">
        <f t="shared" si="219"/>
        <v>0</v>
      </c>
      <c r="AK129" s="267">
        <f t="shared" si="219"/>
        <v>0</v>
      </c>
      <c r="AL129" s="267">
        <f t="shared" si="219"/>
        <v>0</v>
      </c>
      <c r="AM129" s="267">
        <f t="shared" si="219"/>
        <v>0</v>
      </c>
      <c r="AN129" s="267">
        <f t="shared" si="219"/>
        <v>0</v>
      </c>
      <c r="AO129" s="267">
        <f t="shared" si="219"/>
        <v>0</v>
      </c>
      <c r="AP129" s="267">
        <f t="shared" si="219"/>
        <v>0</v>
      </c>
      <c r="AQ129" s="267">
        <f t="shared" si="219"/>
        <v>0</v>
      </c>
      <c r="AR129" s="267">
        <f t="shared" si="219"/>
        <v>0</v>
      </c>
      <c r="AS129" s="267">
        <f t="shared" si="219"/>
        <v>0</v>
      </c>
      <c r="AT129" s="267">
        <f t="shared" si="219"/>
        <v>0</v>
      </c>
      <c r="AU129" s="267">
        <f t="shared" si="219"/>
        <v>0</v>
      </c>
      <c r="AV129" s="267">
        <f t="shared" si="219"/>
        <v>0</v>
      </c>
      <c r="AW129" s="267">
        <f t="shared" si="219"/>
        <v>0</v>
      </c>
      <c r="AX129" s="267">
        <f t="shared" si="219"/>
        <v>0</v>
      </c>
      <c r="AY129" s="267">
        <f t="shared" si="219"/>
        <v>0</v>
      </c>
      <c r="AZ129" s="267">
        <f t="shared" si="219"/>
        <v>0</v>
      </c>
      <c r="BA129" s="267">
        <f t="shared" si="219"/>
        <v>0</v>
      </c>
      <c r="BB129" s="267">
        <f t="shared" si="219"/>
        <v>0</v>
      </c>
      <c r="BC129" s="267">
        <f t="shared" si="219"/>
        <v>0</v>
      </c>
      <c r="BD129" s="267">
        <f t="shared" si="219"/>
        <v>0</v>
      </c>
      <c r="BE129" s="267">
        <f t="shared" si="219"/>
        <v>0</v>
      </c>
      <c r="BF129" s="267">
        <f t="shared" si="219"/>
        <v>0</v>
      </c>
      <c r="BG129" s="267">
        <f t="shared" si="219"/>
        <v>0</v>
      </c>
      <c r="BH129" s="267">
        <f t="shared" si="219"/>
        <v>0</v>
      </c>
      <c r="BI129" s="267">
        <f t="shared" si="219"/>
        <v>0</v>
      </c>
      <c r="BJ129" s="267">
        <f t="shared" si="219"/>
        <v>0</v>
      </c>
      <c r="BK129" s="267">
        <f t="shared" si="219"/>
        <v>0</v>
      </c>
      <c r="BL129" s="267">
        <f t="shared" si="219"/>
        <v>0</v>
      </c>
      <c r="BM129" s="267">
        <f t="shared" si="219"/>
        <v>0</v>
      </c>
      <c r="BN129" s="267">
        <f t="shared" si="219"/>
        <v>0</v>
      </c>
      <c r="BO129" s="267">
        <f t="shared" si="219"/>
        <v>0</v>
      </c>
      <c r="BP129" s="267">
        <f t="shared" si="219"/>
        <v>0</v>
      </c>
      <c r="BQ129" s="267">
        <f t="shared" si="219"/>
        <v>0</v>
      </c>
      <c r="BR129" s="267">
        <f t="shared" ref="BR129:CD129" si="220">SUM(BR127:BR128)</f>
        <v>0</v>
      </c>
      <c r="BS129" s="267">
        <f t="shared" si="220"/>
        <v>0</v>
      </c>
      <c r="BT129" s="267">
        <f t="shared" si="220"/>
        <v>0</v>
      </c>
      <c r="BU129" s="267">
        <f t="shared" si="220"/>
        <v>0</v>
      </c>
      <c r="BV129" s="267">
        <f t="shared" si="220"/>
        <v>0</v>
      </c>
      <c r="BW129" s="267">
        <f t="shared" si="220"/>
        <v>0</v>
      </c>
      <c r="BX129" s="267">
        <f t="shared" si="220"/>
        <v>0</v>
      </c>
      <c r="BY129" s="267">
        <f t="shared" si="220"/>
        <v>0</v>
      </c>
      <c r="BZ129" s="267">
        <f t="shared" si="220"/>
        <v>0</v>
      </c>
      <c r="CA129" s="267">
        <f t="shared" si="220"/>
        <v>0</v>
      </c>
      <c r="CB129" s="267">
        <f t="shared" si="220"/>
        <v>0</v>
      </c>
      <c r="CC129" s="267">
        <f t="shared" si="220"/>
        <v>0</v>
      </c>
      <c r="CD129" s="267">
        <f t="shared" si="220"/>
        <v>0</v>
      </c>
    </row>
    <row r="130" spans="2:82">
      <c r="B130" s="7" t="s">
        <v>95</v>
      </c>
      <c r="C130" s="267">
        <f>ROUND(SUM(E130:I130)-1733843.58391524,-1)</f>
        <v>-1388260</v>
      </c>
      <c r="D130" s="267"/>
      <c r="E130" s="267">
        <f>'Mains Services Depreciation'!T377</f>
        <v>69120.039636254311</v>
      </c>
      <c r="F130" s="267">
        <f>'Mains Services Depreciation'!U377</f>
        <v>69119.550099652959</v>
      </c>
      <c r="G130" s="267">
        <f>'Mains Services Depreciation'!V377</f>
        <v>69118.531793047092</v>
      </c>
      <c r="H130" s="267">
        <f>'Mains Services Depreciation'!W377</f>
        <v>69116.285830200068</v>
      </c>
      <c r="I130" s="267">
        <f>'Mains Services Depreciation'!X377</f>
        <v>69113.702162025496</v>
      </c>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row>
    <row r="132" spans="2:82">
      <c r="B132" s="2" t="s">
        <v>28</v>
      </c>
      <c r="C132" s="3">
        <f>C30</f>
        <v>0</v>
      </c>
    </row>
    <row r="133" spans="2:82">
      <c r="B133" s="2" t="s">
        <v>5</v>
      </c>
      <c r="C133">
        <f>C125</f>
        <v>2052</v>
      </c>
    </row>
    <row r="134" spans="2:82">
      <c r="B134" s="2" t="s">
        <v>6</v>
      </c>
      <c r="C134" s="64">
        <f>C128</f>
        <v>-388424989.50676292</v>
      </c>
    </row>
    <row r="135" spans="2:82">
      <c r="B135" s="2" t="s">
        <v>7</v>
      </c>
      <c r="C135" s="3">
        <f>D195</f>
        <v>781368420.96670079</v>
      </c>
    </row>
    <row r="136" spans="2:82">
      <c r="B136" s="7" t="s">
        <v>96</v>
      </c>
      <c r="C136" s="3">
        <f>V201</f>
        <v>26662235.152567409</v>
      </c>
    </row>
    <row r="138" spans="2:82">
      <c r="B138" s="2" t="s">
        <v>28</v>
      </c>
      <c r="C138" s="2" t="s">
        <v>5</v>
      </c>
      <c r="D138" s="2" t="s">
        <v>6</v>
      </c>
      <c r="E138" s="2" t="s">
        <v>7</v>
      </c>
      <c r="F138" s="2" t="s">
        <v>96</v>
      </c>
    </row>
    <row r="139" spans="2:82">
      <c r="B139" s="4">
        <f>C132</f>
        <v>0</v>
      </c>
      <c r="C139" s="2">
        <f>C133</f>
        <v>2052</v>
      </c>
      <c r="D139" s="67">
        <f>-C134</f>
        <v>388424989.50676292</v>
      </c>
      <c r="E139" s="4">
        <f>C135</f>
        <v>781368420.96670079</v>
      </c>
      <c r="F139" s="4">
        <f>C136</f>
        <v>26662235.152567409</v>
      </c>
    </row>
    <row r="186" spans="1:82" s="8" customFormat="1">
      <c r="A186"/>
      <c r="B186" s="250" t="s">
        <v>97</v>
      </c>
      <c r="C186" s="238"/>
      <c r="E186" s="233"/>
    </row>
    <row r="187" spans="1:82" s="2" customFormat="1">
      <c r="A187" s="296"/>
      <c r="B187" s="2" t="s">
        <v>98</v>
      </c>
      <c r="C187" s="118"/>
      <c r="D187">
        <f>D88/$D$88</f>
        <v>1</v>
      </c>
      <c r="E187" s="130">
        <f>E88/$D$88*E120</f>
        <v>0.7667432487577488</v>
      </c>
      <c r="F187" s="130">
        <f t="shared" ref="F187:BQ187" si="221">F88/$D$88*F120</f>
        <v>0.72187584977575314</v>
      </c>
      <c r="G187" s="130">
        <f t="shared" si="221"/>
        <v>0.75826528411020067</v>
      </c>
      <c r="H187" s="130">
        <f t="shared" si="221"/>
        <v>0.75533159039549758</v>
      </c>
      <c r="I187" s="130">
        <f t="shared" si="221"/>
        <v>0.77315577065826624</v>
      </c>
      <c r="J187" s="130">
        <f t="shared" si="221"/>
        <v>0.81762137751588748</v>
      </c>
      <c r="K187" s="130">
        <f t="shared" si="221"/>
        <v>0.88377411521898508</v>
      </c>
      <c r="L187" s="130">
        <f t="shared" si="221"/>
        <v>0.90865029283175014</v>
      </c>
      <c r="M187" s="130">
        <f t="shared" si="221"/>
        <v>0.90462040653335596</v>
      </c>
      <c r="N187" s="130">
        <f t="shared" si="221"/>
        <v>0.79526988868899973</v>
      </c>
      <c r="O187" s="130">
        <f t="shared" si="221"/>
        <v>0.7851910191722814</v>
      </c>
      <c r="P187" s="130">
        <f t="shared" si="221"/>
        <v>0.86462669392461178</v>
      </c>
      <c r="Q187" s="130">
        <f t="shared" si="221"/>
        <v>0.9221504904683423</v>
      </c>
      <c r="R187" s="130">
        <f t="shared" si="221"/>
        <v>0.95302629371391179</v>
      </c>
      <c r="S187" s="130">
        <f t="shared" si="221"/>
        <v>0.95635437015299418</v>
      </c>
      <c r="T187" s="130">
        <f t="shared" si="221"/>
        <v>0.96168862373639385</v>
      </c>
      <c r="U187" s="130">
        <f t="shared" si="221"/>
        <v>0.98061602395505676</v>
      </c>
      <c r="V187" s="130">
        <f t="shared" si="221"/>
        <v>0.99134198317986133</v>
      </c>
      <c r="W187" s="130">
        <f t="shared" si="221"/>
        <v>0.98247845118031107</v>
      </c>
      <c r="X187" s="130">
        <f t="shared" si="221"/>
        <v>0.99328465670641641</v>
      </c>
      <c r="Y187" s="130">
        <f t="shared" si="221"/>
        <v>1.0414395957289337</v>
      </c>
      <c r="Z187" s="130">
        <f t="shared" si="221"/>
        <v>1.0930890206482426</v>
      </c>
      <c r="AA187" s="130">
        <f t="shared" si="221"/>
        <v>1.1276492938919482</v>
      </c>
      <c r="AB187" s="130">
        <f t="shared" si="221"/>
        <v>1.17104823221104</v>
      </c>
      <c r="AC187" s="130">
        <f t="shared" si="221"/>
        <v>1.2257027111670296</v>
      </c>
      <c r="AD187" s="130">
        <f t="shared" si="221"/>
        <v>1.2891990137543075</v>
      </c>
      <c r="AE187" s="130">
        <f t="shared" si="221"/>
        <v>1.3637798880135383</v>
      </c>
      <c r="AF187" s="130">
        <f t="shared" si="221"/>
        <v>1.4544787534292005</v>
      </c>
      <c r="AG187" s="130">
        <f t="shared" si="221"/>
        <v>1.5761074482196884</v>
      </c>
      <c r="AH187" s="130">
        <f t="shared" si="221"/>
        <v>0</v>
      </c>
      <c r="AI187" s="130">
        <f t="shared" si="221"/>
        <v>0</v>
      </c>
      <c r="AJ187" s="130">
        <f t="shared" si="221"/>
        <v>0</v>
      </c>
      <c r="AK187" s="130">
        <f t="shared" si="221"/>
        <v>0</v>
      </c>
      <c r="AL187" s="130">
        <f t="shared" si="221"/>
        <v>0</v>
      </c>
      <c r="AM187" s="130">
        <f t="shared" si="221"/>
        <v>0</v>
      </c>
      <c r="AN187" s="130">
        <f t="shared" si="221"/>
        <v>0</v>
      </c>
      <c r="AO187" s="130">
        <f t="shared" si="221"/>
        <v>0</v>
      </c>
      <c r="AP187" s="130">
        <f t="shared" si="221"/>
        <v>0</v>
      </c>
      <c r="AQ187" s="130">
        <f t="shared" si="221"/>
        <v>0</v>
      </c>
      <c r="AR187" s="130">
        <f t="shared" si="221"/>
        <v>0</v>
      </c>
      <c r="AS187" s="130">
        <f t="shared" si="221"/>
        <v>0</v>
      </c>
      <c r="AT187" s="130">
        <f t="shared" si="221"/>
        <v>0</v>
      </c>
      <c r="AU187" s="130">
        <f t="shared" si="221"/>
        <v>0</v>
      </c>
      <c r="AV187" s="130">
        <f t="shared" si="221"/>
        <v>0</v>
      </c>
      <c r="AW187" s="130">
        <f t="shared" si="221"/>
        <v>0</v>
      </c>
      <c r="AX187" s="130">
        <f t="shared" si="221"/>
        <v>0</v>
      </c>
      <c r="AY187" s="130">
        <f t="shared" si="221"/>
        <v>0</v>
      </c>
      <c r="AZ187" s="130">
        <f t="shared" si="221"/>
        <v>0</v>
      </c>
      <c r="BA187" s="130">
        <f t="shared" si="221"/>
        <v>0</v>
      </c>
      <c r="BB187" s="130">
        <f t="shared" si="221"/>
        <v>0</v>
      </c>
      <c r="BC187" s="130">
        <f t="shared" si="221"/>
        <v>0</v>
      </c>
      <c r="BD187" s="130">
        <f t="shared" si="221"/>
        <v>0</v>
      </c>
      <c r="BE187" s="130">
        <f t="shared" si="221"/>
        <v>0</v>
      </c>
      <c r="BF187" s="130">
        <f t="shared" si="221"/>
        <v>0</v>
      </c>
      <c r="BG187" s="130">
        <f t="shared" si="221"/>
        <v>0</v>
      </c>
      <c r="BH187" s="130">
        <f t="shared" si="221"/>
        <v>0</v>
      </c>
      <c r="BI187" s="130">
        <f t="shared" si="221"/>
        <v>0</v>
      </c>
      <c r="BJ187" s="130">
        <f t="shared" si="221"/>
        <v>0</v>
      </c>
      <c r="BK187" s="130">
        <f t="shared" si="221"/>
        <v>0</v>
      </c>
      <c r="BL187" s="130">
        <f t="shared" si="221"/>
        <v>0</v>
      </c>
      <c r="BM187" s="130">
        <f t="shared" si="221"/>
        <v>0</v>
      </c>
      <c r="BN187" s="130">
        <f t="shared" si="221"/>
        <v>0</v>
      </c>
      <c r="BO187" s="130">
        <f t="shared" si="221"/>
        <v>0</v>
      </c>
      <c r="BP187" s="130">
        <f t="shared" si="221"/>
        <v>0</v>
      </c>
      <c r="BQ187" s="130">
        <f t="shared" si="221"/>
        <v>0</v>
      </c>
      <c r="BR187" s="130">
        <f t="shared" ref="BR187:CD187" si="222">BR88/$D$88*BR120</f>
        <v>0</v>
      </c>
      <c r="BS187" s="130">
        <f t="shared" si="222"/>
        <v>0</v>
      </c>
      <c r="BT187" s="130">
        <f t="shared" si="222"/>
        <v>0</v>
      </c>
      <c r="BU187" s="130">
        <f t="shared" si="222"/>
        <v>0</v>
      </c>
      <c r="BV187" s="130">
        <f t="shared" si="222"/>
        <v>0</v>
      </c>
      <c r="BW187" s="130">
        <f t="shared" si="222"/>
        <v>0</v>
      </c>
      <c r="BX187" s="130">
        <f t="shared" si="222"/>
        <v>0</v>
      </c>
      <c r="BY187" s="130">
        <f t="shared" si="222"/>
        <v>0</v>
      </c>
      <c r="BZ187" s="130">
        <f t="shared" si="222"/>
        <v>0</v>
      </c>
      <c r="CA187" s="130">
        <f t="shared" si="222"/>
        <v>0</v>
      </c>
      <c r="CB187" s="130">
        <f t="shared" si="222"/>
        <v>0</v>
      </c>
      <c r="CC187" s="130">
        <f t="shared" si="222"/>
        <v>0</v>
      </c>
      <c r="CD187" s="130">
        <f t="shared" si="222"/>
        <v>0</v>
      </c>
    </row>
    <row r="188" spans="1:82">
      <c r="B188" s="2" t="s">
        <v>99</v>
      </c>
      <c r="D188">
        <f>D35/$D$35</f>
        <v>1</v>
      </c>
      <c r="E188" s="130">
        <f>E35/$D$35*E120</f>
        <v>0.75836702697922687</v>
      </c>
      <c r="F188" s="130">
        <f t="shared" ref="F188:BQ188" si="223">F35/$D$35*F120</f>
        <v>0.78852437056213309</v>
      </c>
      <c r="G188" s="130">
        <f t="shared" si="223"/>
        <v>0.80830078480476286</v>
      </c>
      <c r="H188" s="130">
        <f t="shared" si="223"/>
        <v>0.83248973769125489</v>
      </c>
      <c r="I188" s="130">
        <f t="shared" si="223"/>
        <v>0.8422688022783118</v>
      </c>
      <c r="J188" s="130">
        <f t="shared" si="223"/>
        <v>0.86068191163386343</v>
      </c>
      <c r="K188" s="130">
        <f t="shared" si="223"/>
        <v>0.85039898104234091</v>
      </c>
      <c r="L188" s="130">
        <f t="shared" si="223"/>
        <v>0.84306715165832535</v>
      </c>
      <c r="M188" s="130">
        <f t="shared" si="223"/>
        <v>0.83613558144587963</v>
      </c>
      <c r="N188" s="130">
        <f t="shared" si="223"/>
        <v>0.81994422731825756</v>
      </c>
      <c r="O188" s="130">
        <f t="shared" si="223"/>
        <v>0.80039389559026686</v>
      </c>
      <c r="P188" s="130">
        <f t="shared" si="223"/>
        <v>0.79644154787705101</v>
      </c>
      <c r="Q188" s="130">
        <f t="shared" si="223"/>
        <v>0.79382858172789994</v>
      </c>
      <c r="R188" s="130">
        <f t="shared" si="223"/>
        <v>0.79080145433940174</v>
      </c>
      <c r="S188" s="130">
        <f t="shared" si="223"/>
        <v>0.78809635485847862</v>
      </c>
      <c r="T188" s="130">
        <f t="shared" si="223"/>
        <v>0.77876772190919841</v>
      </c>
      <c r="U188" s="130">
        <f t="shared" si="223"/>
        <v>0.76697459752879693</v>
      </c>
      <c r="V188" s="130">
        <f t="shared" si="223"/>
        <v>0.7548458524638697</v>
      </c>
      <c r="W188" s="130">
        <f t="shared" si="223"/>
        <v>0.74151332392350366</v>
      </c>
      <c r="X188" s="130">
        <f t="shared" si="223"/>
        <v>0.73060080664463545</v>
      </c>
      <c r="Y188" s="130">
        <f t="shared" si="223"/>
        <v>0.71779168037059493</v>
      </c>
      <c r="Z188" s="130">
        <f t="shared" si="223"/>
        <v>0.71079387991829923</v>
      </c>
      <c r="AA188" s="130">
        <f t="shared" si="223"/>
        <v>0.70343273764501879</v>
      </c>
      <c r="AB188" s="130">
        <f t="shared" si="223"/>
        <v>0.69520144945303242</v>
      </c>
      <c r="AC188" s="130">
        <f t="shared" si="223"/>
        <v>0.68609889361714405</v>
      </c>
      <c r="AD188" s="130">
        <f t="shared" si="223"/>
        <v>0.67583247903194532</v>
      </c>
      <c r="AE188" s="130">
        <f t="shared" si="223"/>
        <v>0.66446324432042014</v>
      </c>
      <c r="AF188" s="130">
        <f t="shared" si="223"/>
        <v>0.65206180207921993</v>
      </c>
      <c r="AG188" s="130">
        <f t="shared" si="223"/>
        <v>0.63966339210452738</v>
      </c>
      <c r="AH188" s="130">
        <f t="shared" si="223"/>
        <v>0</v>
      </c>
      <c r="AI188" s="130">
        <f t="shared" si="223"/>
        <v>0</v>
      </c>
      <c r="AJ188" s="130">
        <f t="shared" si="223"/>
        <v>0</v>
      </c>
      <c r="AK188" s="130">
        <f t="shared" si="223"/>
        <v>0</v>
      </c>
      <c r="AL188" s="130">
        <f t="shared" si="223"/>
        <v>0</v>
      </c>
      <c r="AM188" s="130">
        <f t="shared" si="223"/>
        <v>0</v>
      </c>
      <c r="AN188" s="130">
        <f t="shared" si="223"/>
        <v>0</v>
      </c>
      <c r="AO188" s="130">
        <f t="shared" si="223"/>
        <v>0</v>
      </c>
      <c r="AP188" s="130">
        <f t="shared" si="223"/>
        <v>0</v>
      </c>
      <c r="AQ188" s="130">
        <f t="shared" si="223"/>
        <v>0</v>
      </c>
      <c r="AR188" s="130">
        <f t="shared" si="223"/>
        <v>0</v>
      </c>
      <c r="AS188" s="130">
        <f t="shared" si="223"/>
        <v>0</v>
      </c>
      <c r="AT188" s="130">
        <f t="shared" si="223"/>
        <v>0</v>
      </c>
      <c r="AU188" s="130">
        <f t="shared" si="223"/>
        <v>0</v>
      </c>
      <c r="AV188" s="130">
        <f t="shared" si="223"/>
        <v>0</v>
      </c>
      <c r="AW188" s="130">
        <f t="shared" si="223"/>
        <v>0</v>
      </c>
      <c r="AX188" s="130">
        <f t="shared" si="223"/>
        <v>0</v>
      </c>
      <c r="AY188" s="130">
        <f t="shared" si="223"/>
        <v>0</v>
      </c>
      <c r="AZ188" s="130">
        <f t="shared" si="223"/>
        <v>0</v>
      </c>
      <c r="BA188" s="130">
        <f t="shared" si="223"/>
        <v>0</v>
      </c>
      <c r="BB188" s="130">
        <f t="shared" si="223"/>
        <v>0</v>
      </c>
      <c r="BC188" s="130">
        <f t="shared" si="223"/>
        <v>0</v>
      </c>
      <c r="BD188" s="130">
        <f t="shared" si="223"/>
        <v>0</v>
      </c>
      <c r="BE188" s="130">
        <f t="shared" si="223"/>
        <v>0</v>
      </c>
      <c r="BF188" s="130">
        <f t="shared" si="223"/>
        <v>0</v>
      </c>
      <c r="BG188" s="130">
        <f t="shared" si="223"/>
        <v>0</v>
      </c>
      <c r="BH188" s="130">
        <f t="shared" si="223"/>
        <v>0</v>
      </c>
      <c r="BI188" s="130">
        <f t="shared" si="223"/>
        <v>0</v>
      </c>
      <c r="BJ188" s="130">
        <f t="shared" si="223"/>
        <v>0</v>
      </c>
      <c r="BK188" s="130">
        <f t="shared" si="223"/>
        <v>0</v>
      </c>
      <c r="BL188" s="130">
        <f t="shared" si="223"/>
        <v>0</v>
      </c>
      <c r="BM188" s="130">
        <f t="shared" si="223"/>
        <v>0</v>
      </c>
      <c r="BN188" s="130">
        <f t="shared" si="223"/>
        <v>0</v>
      </c>
      <c r="BO188" s="130">
        <f t="shared" si="223"/>
        <v>0</v>
      </c>
      <c r="BP188" s="130">
        <f t="shared" si="223"/>
        <v>0</v>
      </c>
      <c r="BQ188" s="130">
        <f t="shared" si="223"/>
        <v>0</v>
      </c>
      <c r="BR188" s="130">
        <f t="shared" ref="BR188:CD188" si="224">BR35/$D$35*BR120</f>
        <v>0</v>
      </c>
      <c r="BS188" s="130">
        <f t="shared" si="224"/>
        <v>0</v>
      </c>
      <c r="BT188" s="130">
        <f t="shared" si="224"/>
        <v>0</v>
      </c>
      <c r="BU188" s="130">
        <f t="shared" si="224"/>
        <v>0</v>
      </c>
      <c r="BV188" s="130">
        <f t="shared" si="224"/>
        <v>0</v>
      </c>
      <c r="BW188" s="130">
        <f t="shared" si="224"/>
        <v>0</v>
      </c>
      <c r="BX188" s="130">
        <f t="shared" si="224"/>
        <v>0</v>
      </c>
      <c r="BY188" s="130">
        <f t="shared" si="224"/>
        <v>0</v>
      </c>
      <c r="BZ188" s="130">
        <f t="shared" si="224"/>
        <v>0</v>
      </c>
      <c r="CA188" s="130">
        <f t="shared" si="224"/>
        <v>0</v>
      </c>
      <c r="CB188" s="130">
        <f t="shared" si="224"/>
        <v>0</v>
      </c>
      <c r="CC188" s="130">
        <f t="shared" si="224"/>
        <v>0</v>
      </c>
      <c r="CD188" s="130">
        <f t="shared" si="224"/>
        <v>0</v>
      </c>
    </row>
    <row r="189" spans="1:82">
      <c r="B189" s="2" t="s">
        <v>100</v>
      </c>
      <c r="D189">
        <f>D7/$D$7</f>
        <v>1</v>
      </c>
      <c r="E189" s="130">
        <f>E7/$D$7*E120</f>
        <v>1.0042564942536742</v>
      </c>
      <c r="F189" s="130">
        <f t="shared" ref="F189:BQ189" si="225">F7/$D$7*F120</f>
        <v>1.0084364490211344</v>
      </c>
      <c r="G189" s="130">
        <f t="shared" si="225"/>
        <v>1.0128980361715845</v>
      </c>
      <c r="H189" s="130">
        <f t="shared" si="225"/>
        <v>1.017384283848987</v>
      </c>
      <c r="I189" s="130">
        <f t="shared" si="225"/>
        <v>1.0218550074148698</v>
      </c>
      <c r="J189" s="130">
        <f t="shared" si="225"/>
        <v>1.0263779743331003</v>
      </c>
      <c r="K189" s="130">
        <f t="shared" si="225"/>
        <v>1.0306724940360665</v>
      </c>
      <c r="L189" s="130">
        <f t="shared" si="225"/>
        <v>1.03511683788685</v>
      </c>
      <c r="M189" s="130">
        <f t="shared" si="225"/>
        <v>1.0301107318432725</v>
      </c>
      <c r="N189" s="130">
        <f t="shared" si="225"/>
        <v>1.0251310377552874</v>
      </c>
      <c r="O189" s="130">
        <f t="shared" si="225"/>
        <v>1.0201734792869936</v>
      </c>
      <c r="P189" s="130">
        <f t="shared" si="225"/>
        <v>1.0152047915513271</v>
      </c>
      <c r="Q189" s="130">
        <f t="shared" si="225"/>
        <v>1.0100772176796449</v>
      </c>
      <c r="R189" s="130">
        <f t="shared" si="225"/>
        <v>1.0046561724160095</v>
      </c>
      <c r="S189" s="130">
        <f t="shared" si="225"/>
        <v>0.99855356116201377</v>
      </c>
      <c r="T189" s="130">
        <f t="shared" si="225"/>
        <v>0.99056957024716796</v>
      </c>
      <c r="U189" s="130">
        <f t="shared" si="225"/>
        <v>0.97954215785292675</v>
      </c>
      <c r="V189" s="130">
        <f t="shared" si="225"/>
        <v>0.96605983261674977</v>
      </c>
      <c r="W189" s="130">
        <f t="shared" si="225"/>
        <v>0.95089465305834875</v>
      </c>
      <c r="X189" s="130">
        <f t="shared" si="225"/>
        <v>0.93175634162759557</v>
      </c>
      <c r="Y189" s="130">
        <f t="shared" si="225"/>
        <v>0.90981272846934735</v>
      </c>
      <c r="Z189" s="130">
        <f t="shared" si="225"/>
        <v>0.8861111462717266</v>
      </c>
      <c r="AA189" s="130">
        <f t="shared" si="225"/>
        <v>0.85990750805129501</v>
      </c>
      <c r="AB189" s="130">
        <f t="shared" si="225"/>
        <v>0.8309228433343282</v>
      </c>
      <c r="AC189" s="130">
        <f t="shared" si="225"/>
        <v>0.79842646897691605</v>
      </c>
      <c r="AD189" s="130">
        <f t="shared" si="225"/>
        <v>0.76238344936306124</v>
      </c>
      <c r="AE189" s="130">
        <f t="shared" si="225"/>
        <v>0.72311957557736972</v>
      </c>
      <c r="AF189" s="130">
        <f t="shared" si="225"/>
        <v>0.68130022181631167</v>
      </c>
      <c r="AG189" s="130">
        <f t="shared" si="225"/>
        <v>0.63944683395829782</v>
      </c>
      <c r="AH189" s="130">
        <f t="shared" si="225"/>
        <v>0</v>
      </c>
      <c r="AI189" s="130">
        <f t="shared" si="225"/>
        <v>0</v>
      </c>
      <c r="AJ189" s="130">
        <f t="shared" si="225"/>
        <v>0</v>
      </c>
      <c r="AK189" s="130">
        <f t="shared" si="225"/>
        <v>0</v>
      </c>
      <c r="AL189" s="130">
        <f t="shared" si="225"/>
        <v>0</v>
      </c>
      <c r="AM189" s="130">
        <f t="shared" si="225"/>
        <v>0</v>
      </c>
      <c r="AN189" s="130">
        <f t="shared" si="225"/>
        <v>0</v>
      </c>
      <c r="AO189" s="130">
        <f t="shared" si="225"/>
        <v>0</v>
      </c>
      <c r="AP189" s="130">
        <f t="shared" si="225"/>
        <v>0</v>
      </c>
      <c r="AQ189" s="130">
        <f t="shared" si="225"/>
        <v>0</v>
      </c>
      <c r="AR189" s="130">
        <f t="shared" si="225"/>
        <v>0</v>
      </c>
      <c r="AS189" s="130">
        <f t="shared" si="225"/>
        <v>0</v>
      </c>
      <c r="AT189" s="130">
        <f t="shared" si="225"/>
        <v>0</v>
      </c>
      <c r="AU189" s="130">
        <f t="shared" si="225"/>
        <v>0</v>
      </c>
      <c r="AV189" s="130">
        <f t="shared" si="225"/>
        <v>0</v>
      </c>
      <c r="AW189" s="130">
        <f t="shared" si="225"/>
        <v>0</v>
      </c>
      <c r="AX189" s="130">
        <f t="shared" si="225"/>
        <v>0</v>
      </c>
      <c r="AY189" s="130">
        <f t="shared" si="225"/>
        <v>0</v>
      </c>
      <c r="AZ189" s="130">
        <f t="shared" si="225"/>
        <v>0</v>
      </c>
      <c r="BA189" s="130">
        <f t="shared" si="225"/>
        <v>0</v>
      </c>
      <c r="BB189" s="130">
        <f t="shared" si="225"/>
        <v>0</v>
      </c>
      <c r="BC189" s="130">
        <f t="shared" si="225"/>
        <v>0</v>
      </c>
      <c r="BD189" s="130">
        <f t="shared" si="225"/>
        <v>0</v>
      </c>
      <c r="BE189" s="130">
        <f t="shared" si="225"/>
        <v>0</v>
      </c>
      <c r="BF189" s="130">
        <f t="shared" si="225"/>
        <v>0</v>
      </c>
      <c r="BG189" s="130">
        <f t="shared" si="225"/>
        <v>0</v>
      </c>
      <c r="BH189" s="130">
        <f t="shared" si="225"/>
        <v>0</v>
      </c>
      <c r="BI189" s="130">
        <f t="shared" si="225"/>
        <v>0</v>
      </c>
      <c r="BJ189" s="130">
        <f t="shared" si="225"/>
        <v>0</v>
      </c>
      <c r="BK189" s="130">
        <f t="shared" si="225"/>
        <v>0</v>
      </c>
      <c r="BL189" s="130">
        <f t="shared" si="225"/>
        <v>0</v>
      </c>
      <c r="BM189" s="130">
        <f t="shared" si="225"/>
        <v>0</v>
      </c>
      <c r="BN189" s="130">
        <f t="shared" si="225"/>
        <v>0</v>
      </c>
      <c r="BO189" s="130">
        <f t="shared" si="225"/>
        <v>0</v>
      </c>
      <c r="BP189" s="130">
        <f t="shared" si="225"/>
        <v>0</v>
      </c>
      <c r="BQ189" s="130">
        <f t="shared" si="225"/>
        <v>0</v>
      </c>
      <c r="BR189" s="130">
        <f t="shared" ref="BR189:CD189" si="226">BR7/$D$7*BR120</f>
        <v>0</v>
      </c>
      <c r="BS189" s="130">
        <f t="shared" si="226"/>
        <v>0</v>
      </c>
      <c r="BT189" s="130">
        <f t="shared" si="226"/>
        <v>0</v>
      </c>
      <c r="BU189" s="130">
        <f t="shared" si="226"/>
        <v>0</v>
      </c>
      <c r="BV189" s="130">
        <f t="shared" si="226"/>
        <v>0</v>
      </c>
      <c r="BW189" s="130">
        <f t="shared" si="226"/>
        <v>0</v>
      </c>
      <c r="BX189" s="130">
        <f t="shared" si="226"/>
        <v>0</v>
      </c>
      <c r="BY189" s="130">
        <f t="shared" si="226"/>
        <v>0</v>
      </c>
      <c r="BZ189" s="130">
        <f t="shared" si="226"/>
        <v>0</v>
      </c>
      <c r="CA189" s="130">
        <f t="shared" si="226"/>
        <v>0</v>
      </c>
      <c r="CB189" s="130">
        <f t="shared" si="226"/>
        <v>0</v>
      </c>
      <c r="CC189" s="130">
        <f t="shared" si="226"/>
        <v>0</v>
      </c>
      <c r="CD189" s="130">
        <f t="shared" si="226"/>
        <v>0</v>
      </c>
    </row>
    <row r="193" spans="1:82" s="8" customFormat="1">
      <c r="A193"/>
      <c r="B193" s="250" t="s">
        <v>101</v>
      </c>
      <c r="C193" s="238"/>
      <c r="E193" s="233"/>
    </row>
    <row r="194" spans="1:82">
      <c r="A194" s="295"/>
      <c r="B194" t="s">
        <v>102</v>
      </c>
      <c r="C194" s="2" t="s">
        <v>103</v>
      </c>
      <c r="D194" s="294">
        <f>SUM(E196:CD196)/D195</f>
        <v>5.6834205050185718</v>
      </c>
      <c r="E194" s="154">
        <f t="shared" ref="E194:BP194" si="227">E88*E120</f>
        <v>4.6010086569946296</v>
      </c>
      <c r="F194" s="154">
        <f t="shared" si="227"/>
        <v>4.3317721277295158</v>
      </c>
      <c r="G194" s="154">
        <f t="shared" si="227"/>
        <v>4.550134796937483</v>
      </c>
      <c r="H194" s="154">
        <f t="shared" si="227"/>
        <v>4.5325305334500792</v>
      </c>
      <c r="I194" s="154">
        <f t="shared" si="227"/>
        <v>4.6394883812377188</v>
      </c>
      <c r="J194" s="154">
        <f t="shared" si="227"/>
        <v>4.9063138699810489</v>
      </c>
      <c r="K194" s="154">
        <f t="shared" si="227"/>
        <v>5.3032776767690128</v>
      </c>
      <c r="L194" s="154">
        <f t="shared" si="227"/>
        <v>5.4525525595080593</v>
      </c>
      <c r="M194" s="154">
        <f t="shared" si="227"/>
        <v>5.4283703553925928</v>
      </c>
      <c r="N194" s="154">
        <f t="shared" si="227"/>
        <v>4.7721889282148888</v>
      </c>
      <c r="O194" s="154">
        <f t="shared" si="227"/>
        <v>4.7117084923267711</v>
      </c>
      <c r="P194" s="154">
        <f t="shared" si="227"/>
        <v>5.188379435046941</v>
      </c>
      <c r="Q194" s="154">
        <f t="shared" si="227"/>
        <v>5.533563414572952</v>
      </c>
      <c r="R194" s="154">
        <f t="shared" si="227"/>
        <v>5.7188403482201515</v>
      </c>
      <c r="S194" s="154">
        <f t="shared" si="227"/>
        <v>5.7388111905225347</v>
      </c>
      <c r="T194" s="154">
        <f t="shared" si="227"/>
        <v>5.7708205325748976</v>
      </c>
      <c r="U194" s="154">
        <f t="shared" si="227"/>
        <v>5.8843984902570323</v>
      </c>
      <c r="V194" s="297">
        <f t="shared" si="227"/>
        <v>5.948761927858671</v>
      </c>
      <c r="W194" s="154">
        <f t="shared" si="227"/>
        <v>5.8955743875346425</v>
      </c>
      <c r="X194" s="154">
        <f t="shared" si="227"/>
        <v>5.9604193604188866</v>
      </c>
      <c r="Y194" s="154">
        <f t="shared" si="227"/>
        <v>6.2493834845616387</v>
      </c>
      <c r="Z194" s="154">
        <f t="shared" si="227"/>
        <v>6.5593170269404588</v>
      </c>
      <c r="AA194" s="154">
        <f t="shared" si="227"/>
        <v>6.7667034195040916</v>
      </c>
      <c r="AB194" s="154">
        <f t="shared" si="227"/>
        <v>7.0271281330363333</v>
      </c>
      <c r="AC194" s="154">
        <f t="shared" si="227"/>
        <v>7.3550941519448205</v>
      </c>
      <c r="AD194" s="154">
        <f t="shared" si="227"/>
        <v>7.7361174454195822</v>
      </c>
      <c r="AE194" s="154">
        <f t="shared" si="227"/>
        <v>8.1836561080278347</v>
      </c>
      <c r="AF194" s="154">
        <f t="shared" si="227"/>
        <v>8.7279142617620309</v>
      </c>
      <c r="AG194" s="154">
        <f t="shared" si="227"/>
        <v>9.4577735446140956</v>
      </c>
      <c r="AH194" s="154">
        <f t="shared" si="227"/>
        <v>0</v>
      </c>
      <c r="AI194" s="154">
        <f t="shared" si="227"/>
        <v>0</v>
      </c>
      <c r="AJ194" s="154">
        <f t="shared" si="227"/>
        <v>0</v>
      </c>
      <c r="AK194" s="154">
        <f t="shared" si="227"/>
        <v>0</v>
      </c>
      <c r="AL194" s="154">
        <f t="shared" si="227"/>
        <v>0</v>
      </c>
      <c r="AM194" s="154">
        <f t="shared" si="227"/>
        <v>0</v>
      </c>
      <c r="AN194" s="154">
        <f t="shared" si="227"/>
        <v>0</v>
      </c>
      <c r="AO194" s="154">
        <f t="shared" si="227"/>
        <v>0</v>
      </c>
      <c r="AP194" s="154">
        <f t="shared" si="227"/>
        <v>0</v>
      </c>
      <c r="AQ194" s="154">
        <f t="shared" si="227"/>
        <v>0</v>
      </c>
      <c r="AR194" s="154">
        <f t="shared" si="227"/>
        <v>0</v>
      </c>
      <c r="AS194" s="154">
        <f t="shared" si="227"/>
        <v>0</v>
      </c>
      <c r="AT194" s="154">
        <f t="shared" si="227"/>
        <v>0</v>
      </c>
      <c r="AU194" s="154">
        <f t="shared" si="227"/>
        <v>0</v>
      </c>
      <c r="AV194" s="154">
        <f t="shared" si="227"/>
        <v>0</v>
      </c>
      <c r="AW194" s="154">
        <f t="shared" si="227"/>
        <v>0</v>
      </c>
      <c r="AX194" s="154">
        <f t="shared" si="227"/>
        <v>0</v>
      </c>
      <c r="AY194" s="154">
        <f t="shared" si="227"/>
        <v>0</v>
      </c>
      <c r="AZ194" s="154">
        <f t="shared" si="227"/>
        <v>0</v>
      </c>
      <c r="BA194" s="154">
        <f t="shared" si="227"/>
        <v>0</v>
      </c>
      <c r="BB194" s="154">
        <f t="shared" si="227"/>
        <v>0</v>
      </c>
      <c r="BC194" s="154">
        <f t="shared" si="227"/>
        <v>0</v>
      </c>
      <c r="BD194" s="154">
        <f t="shared" si="227"/>
        <v>0</v>
      </c>
      <c r="BE194" s="154">
        <f t="shared" si="227"/>
        <v>0</v>
      </c>
      <c r="BF194" s="154">
        <f t="shared" si="227"/>
        <v>0</v>
      </c>
      <c r="BG194" s="154">
        <f t="shared" si="227"/>
        <v>0</v>
      </c>
      <c r="BH194" s="154">
        <f t="shared" si="227"/>
        <v>0</v>
      </c>
      <c r="BI194" s="154">
        <f t="shared" si="227"/>
        <v>0</v>
      </c>
      <c r="BJ194" s="154">
        <f t="shared" si="227"/>
        <v>0</v>
      </c>
      <c r="BK194" s="154">
        <f t="shared" si="227"/>
        <v>0</v>
      </c>
      <c r="BL194" s="154">
        <f t="shared" si="227"/>
        <v>0</v>
      </c>
      <c r="BM194" s="154">
        <f t="shared" si="227"/>
        <v>0</v>
      </c>
      <c r="BN194" s="154">
        <f t="shared" si="227"/>
        <v>0</v>
      </c>
      <c r="BO194" s="154">
        <f t="shared" si="227"/>
        <v>0</v>
      </c>
      <c r="BP194" s="154">
        <f t="shared" si="227"/>
        <v>0</v>
      </c>
      <c r="BQ194" s="154">
        <f t="shared" ref="BQ194:CD194" si="228">BQ88*BQ120</f>
        <v>0</v>
      </c>
      <c r="BR194" s="154">
        <f t="shared" si="228"/>
        <v>0</v>
      </c>
      <c r="BS194" s="154">
        <f t="shared" si="228"/>
        <v>0</v>
      </c>
      <c r="BT194" s="154">
        <f t="shared" si="228"/>
        <v>0</v>
      </c>
      <c r="BU194" s="154">
        <f t="shared" si="228"/>
        <v>0</v>
      </c>
      <c r="BV194" s="154">
        <f t="shared" si="228"/>
        <v>0</v>
      </c>
      <c r="BW194" s="154">
        <f t="shared" si="228"/>
        <v>0</v>
      </c>
      <c r="BX194" s="154">
        <f t="shared" si="228"/>
        <v>0</v>
      </c>
      <c r="BY194" s="154">
        <f t="shared" si="228"/>
        <v>0</v>
      </c>
      <c r="BZ194" s="154">
        <f t="shared" si="228"/>
        <v>0</v>
      </c>
      <c r="CA194" s="154">
        <f t="shared" si="228"/>
        <v>0</v>
      </c>
      <c r="CB194" s="154">
        <f t="shared" si="228"/>
        <v>0</v>
      </c>
      <c r="CC194" s="154">
        <f t="shared" si="228"/>
        <v>0</v>
      </c>
      <c r="CD194" s="154">
        <f t="shared" si="228"/>
        <v>0</v>
      </c>
    </row>
    <row r="195" spans="1:82">
      <c r="A195" s="295"/>
      <c r="B195" t="s">
        <v>24</v>
      </c>
      <c r="C195" s="2" t="s">
        <v>104</v>
      </c>
      <c r="D195" s="4">
        <f>SUM(E195:CD195)</f>
        <v>781368420.96670079</v>
      </c>
      <c r="E195" s="3">
        <f t="shared" ref="E195:BP195" si="229">E45*E120</f>
        <v>32992395.525357231</v>
      </c>
      <c r="F195" s="3">
        <f t="shared" si="229"/>
        <v>33387768.974503275</v>
      </c>
      <c r="G195" s="3">
        <f t="shared" si="229"/>
        <v>34157939.016114488</v>
      </c>
      <c r="H195" s="3">
        <f t="shared" si="229"/>
        <v>34291444.7218346</v>
      </c>
      <c r="I195" s="3">
        <f t="shared" si="229"/>
        <v>33717412.311375782</v>
      </c>
      <c r="J195" s="3">
        <f t="shared" si="229"/>
        <v>32179019.577737991</v>
      </c>
      <c r="K195" s="3">
        <f t="shared" si="229"/>
        <v>30865064.203501921</v>
      </c>
      <c r="L195" s="3">
        <f t="shared" si="229"/>
        <v>30201440.189883165</v>
      </c>
      <c r="M195" s="3">
        <f t="shared" si="229"/>
        <v>31807755.577099092</v>
      </c>
      <c r="N195" s="3">
        <f t="shared" si="229"/>
        <v>32323618.333662659</v>
      </c>
      <c r="O195" s="3">
        <f t="shared" si="229"/>
        <v>32018750.11735877</v>
      </c>
      <c r="P195" s="3">
        <f t="shared" si="229"/>
        <v>30849904.435157459</v>
      </c>
      <c r="Q195" s="3">
        <f t="shared" si="229"/>
        <v>29736323.351682264</v>
      </c>
      <c r="R195" s="3">
        <f t="shared" si="229"/>
        <v>29137705.301937465</v>
      </c>
      <c r="S195" s="3">
        <f t="shared" si="229"/>
        <v>28599873.33879609</v>
      </c>
      <c r="T195" s="3">
        <f t="shared" si="229"/>
        <v>27833148.588190891</v>
      </c>
      <c r="U195" s="3">
        <f t="shared" si="229"/>
        <v>27104672.859919135</v>
      </c>
      <c r="V195" s="298">
        <f t="shared" si="229"/>
        <v>26662235.152567409</v>
      </c>
      <c r="W195" s="3">
        <f t="shared" si="229"/>
        <v>26099770.834108058</v>
      </c>
      <c r="X195" s="3">
        <f t="shared" si="229"/>
        <v>24966900.617413074</v>
      </c>
      <c r="Y195" s="3">
        <f t="shared" si="229"/>
        <v>23722729.668808471</v>
      </c>
      <c r="Z195" s="3">
        <f t="shared" si="229"/>
        <v>22667851.801309247</v>
      </c>
      <c r="AA195" s="3">
        <f t="shared" si="229"/>
        <v>21626018.511772458</v>
      </c>
      <c r="AB195" s="3">
        <f t="shared" si="229"/>
        <v>20517642.643387519</v>
      </c>
      <c r="AC195" s="3">
        <f t="shared" si="229"/>
        <v>19350047.067921981</v>
      </c>
      <c r="AD195" s="3">
        <f t="shared" si="229"/>
        <v>18127461.932958849</v>
      </c>
      <c r="AE195" s="3">
        <f t="shared" si="229"/>
        <v>16842425.045281548</v>
      </c>
      <c r="AF195" s="3">
        <f t="shared" si="229"/>
        <v>15459175.604579451</v>
      </c>
      <c r="AG195" s="3">
        <f t="shared" si="229"/>
        <v>14121925.662480412</v>
      </c>
      <c r="AH195" s="3">
        <f t="shared" si="229"/>
        <v>0</v>
      </c>
      <c r="AI195" s="3">
        <f t="shared" si="229"/>
        <v>0</v>
      </c>
      <c r="AJ195" s="3">
        <f t="shared" si="229"/>
        <v>0</v>
      </c>
      <c r="AK195" s="3">
        <f t="shared" si="229"/>
        <v>0</v>
      </c>
      <c r="AL195" s="3">
        <f t="shared" si="229"/>
        <v>0</v>
      </c>
      <c r="AM195" s="3">
        <f t="shared" si="229"/>
        <v>0</v>
      </c>
      <c r="AN195" s="3">
        <f t="shared" si="229"/>
        <v>0</v>
      </c>
      <c r="AO195" s="3">
        <f t="shared" si="229"/>
        <v>0</v>
      </c>
      <c r="AP195" s="3">
        <f t="shared" si="229"/>
        <v>0</v>
      </c>
      <c r="AQ195" s="3">
        <f t="shared" si="229"/>
        <v>0</v>
      </c>
      <c r="AR195" s="3">
        <f t="shared" si="229"/>
        <v>0</v>
      </c>
      <c r="AS195" s="3">
        <f t="shared" si="229"/>
        <v>0</v>
      </c>
      <c r="AT195" s="3">
        <f t="shared" si="229"/>
        <v>0</v>
      </c>
      <c r="AU195" s="3">
        <f t="shared" si="229"/>
        <v>0</v>
      </c>
      <c r="AV195" s="3">
        <f t="shared" si="229"/>
        <v>0</v>
      </c>
      <c r="AW195" s="3">
        <f t="shared" si="229"/>
        <v>0</v>
      </c>
      <c r="AX195" s="3">
        <f t="shared" si="229"/>
        <v>0</v>
      </c>
      <c r="AY195" s="3">
        <f t="shared" si="229"/>
        <v>0</v>
      </c>
      <c r="AZ195" s="3">
        <f t="shared" si="229"/>
        <v>0</v>
      </c>
      <c r="BA195" s="3">
        <f t="shared" si="229"/>
        <v>0</v>
      </c>
      <c r="BB195" s="3">
        <f t="shared" si="229"/>
        <v>0</v>
      </c>
      <c r="BC195" s="3">
        <f t="shared" si="229"/>
        <v>0</v>
      </c>
      <c r="BD195" s="3">
        <f t="shared" si="229"/>
        <v>0</v>
      </c>
      <c r="BE195" s="3">
        <f t="shared" si="229"/>
        <v>0</v>
      </c>
      <c r="BF195" s="3">
        <f t="shared" si="229"/>
        <v>0</v>
      </c>
      <c r="BG195" s="3">
        <f t="shared" si="229"/>
        <v>0</v>
      </c>
      <c r="BH195" s="3">
        <f t="shared" si="229"/>
        <v>0</v>
      </c>
      <c r="BI195" s="3">
        <f t="shared" si="229"/>
        <v>0</v>
      </c>
      <c r="BJ195" s="3">
        <f t="shared" si="229"/>
        <v>0</v>
      </c>
      <c r="BK195" s="3">
        <f t="shared" si="229"/>
        <v>0</v>
      </c>
      <c r="BL195" s="3">
        <f t="shared" si="229"/>
        <v>0</v>
      </c>
      <c r="BM195" s="3">
        <f t="shared" si="229"/>
        <v>0</v>
      </c>
      <c r="BN195" s="3">
        <f t="shared" si="229"/>
        <v>0</v>
      </c>
      <c r="BO195" s="3">
        <f t="shared" si="229"/>
        <v>0</v>
      </c>
      <c r="BP195" s="3">
        <f t="shared" si="229"/>
        <v>0</v>
      </c>
      <c r="BQ195" s="3">
        <f t="shared" ref="BQ195:CD195" si="230">BQ45*BQ120</f>
        <v>0</v>
      </c>
      <c r="BR195" s="3">
        <f t="shared" si="230"/>
        <v>0</v>
      </c>
      <c r="BS195" s="3">
        <f t="shared" si="230"/>
        <v>0</v>
      </c>
      <c r="BT195" s="3">
        <f t="shared" si="230"/>
        <v>0</v>
      </c>
      <c r="BU195" s="3">
        <f t="shared" si="230"/>
        <v>0</v>
      </c>
      <c r="BV195" s="3">
        <f t="shared" si="230"/>
        <v>0</v>
      </c>
      <c r="BW195" s="3">
        <f t="shared" si="230"/>
        <v>0</v>
      </c>
      <c r="BX195" s="3">
        <f t="shared" si="230"/>
        <v>0</v>
      </c>
      <c r="BY195" s="3">
        <f t="shared" si="230"/>
        <v>0</v>
      </c>
      <c r="BZ195" s="3">
        <f t="shared" si="230"/>
        <v>0</v>
      </c>
      <c r="CA195" s="3">
        <f t="shared" si="230"/>
        <v>0</v>
      </c>
      <c r="CB195" s="3">
        <f t="shared" si="230"/>
        <v>0</v>
      </c>
      <c r="CC195" s="3">
        <f t="shared" si="230"/>
        <v>0</v>
      </c>
      <c r="CD195" s="3">
        <f t="shared" si="230"/>
        <v>0</v>
      </c>
    </row>
    <row r="196" spans="1:82">
      <c r="E196">
        <f>E194*E195</f>
        <v>151798297.42715949</v>
      </c>
      <c r="F196">
        <f t="shared" ref="F196:BQ196" si="231">F194*F195</f>
        <v>144628207.05082557</v>
      </c>
      <c r="G196">
        <f t="shared" si="231"/>
        <v>155423226.90889102</v>
      </c>
      <c r="H196">
        <f t="shared" si="231"/>
        <v>155427020.23783088</v>
      </c>
      <c r="I196">
        <f t="shared" si="231"/>
        <v>156431542.66402957</v>
      </c>
      <c r="J196">
        <f t="shared" si="231"/>
        <v>157880370.07664761</v>
      </c>
      <c r="K196">
        <f t="shared" si="231"/>
        <v>163686005.98247409</v>
      </c>
      <c r="L196">
        <f t="shared" si="231"/>
        <v>164674940.00817701</v>
      </c>
      <c r="M196">
        <f t="shared" si="231"/>
        <v>172664277.44629812</v>
      </c>
      <c r="N196">
        <f t="shared" si="231"/>
        <v>154254413.53174874</v>
      </c>
      <c r="O196">
        <f t="shared" si="231"/>
        <v>150863016.84164813</v>
      </c>
      <c r="P196">
        <f t="shared" si="231"/>
        <v>160061009.74453437</v>
      </c>
      <c r="Q196">
        <f t="shared" si="231"/>
        <v>164547830.98278031</v>
      </c>
      <c r="R196">
        <f t="shared" si="231"/>
        <v>166633884.73526821</v>
      </c>
      <c r="S196">
        <f t="shared" si="231"/>
        <v>164129273.16421008</v>
      </c>
      <c r="T196">
        <f t="shared" si="231"/>
        <v>160620105.35894001</v>
      </c>
      <c r="U196">
        <f t="shared" si="231"/>
        <v>159494696.05581892</v>
      </c>
      <c r="V196" s="290">
        <f t="shared" si="231"/>
        <v>158607289.38720813</v>
      </c>
      <c r="W196">
        <f t="shared" si="231"/>
        <v>153873140.45009115</v>
      </c>
      <c r="X196">
        <f t="shared" si="231"/>
        <v>148813197.80968314</v>
      </c>
      <c r="Y196">
        <f t="shared" si="231"/>
        <v>148252435.00097206</v>
      </c>
      <c r="Z196">
        <f t="shared" si="231"/>
        <v>148685626.2844907</v>
      </c>
      <c r="AA196">
        <f t="shared" si="231"/>
        <v>146336853.41386947</v>
      </c>
      <c r="AB196">
        <f t="shared" si="231"/>
        <v>144180103.8429344</v>
      </c>
      <c r="AC196">
        <f t="shared" si="231"/>
        <v>142321418.02912998</v>
      </c>
      <c r="AD196">
        <f t="shared" si="231"/>
        <v>140236174.50074235</v>
      </c>
      <c r="AE196">
        <f t="shared" si="231"/>
        <v>137832614.59581932</v>
      </c>
      <c r="AF196">
        <f t="shared" si="231"/>
        <v>134926359.23429266</v>
      </c>
      <c r="AG196">
        <f t="shared" si="231"/>
        <v>133561974.92961413</v>
      </c>
      <c r="AH196">
        <f t="shared" si="231"/>
        <v>0</v>
      </c>
      <c r="AI196">
        <f t="shared" si="231"/>
        <v>0</v>
      </c>
      <c r="AJ196">
        <f t="shared" si="231"/>
        <v>0</v>
      </c>
      <c r="AK196">
        <f t="shared" si="231"/>
        <v>0</v>
      </c>
      <c r="AL196">
        <f t="shared" si="231"/>
        <v>0</v>
      </c>
      <c r="AM196">
        <f t="shared" si="231"/>
        <v>0</v>
      </c>
      <c r="AN196">
        <f t="shared" si="231"/>
        <v>0</v>
      </c>
      <c r="AO196">
        <f t="shared" si="231"/>
        <v>0</v>
      </c>
      <c r="AP196">
        <f t="shared" si="231"/>
        <v>0</v>
      </c>
      <c r="AQ196">
        <f t="shared" si="231"/>
        <v>0</v>
      </c>
      <c r="AR196">
        <f t="shared" si="231"/>
        <v>0</v>
      </c>
      <c r="AS196">
        <f t="shared" si="231"/>
        <v>0</v>
      </c>
      <c r="AT196">
        <f t="shared" si="231"/>
        <v>0</v>
      </c>
      <c r="AU196">
        <f t="shared" si="231"/>
        <v>0</v>
      </c>
      <c r="AV196">
        <f t="shared" si="231"/>
        <v>0</v>
      </c>
      <c r="AW196">
        <f t="shared" si="231"/>
        <v>0</v>
      </c>
      <c r="AX196">
        <f t="shared" si="231"/>
        <v>0</v>
      </c>
      <c r="AY196">
        <f t="shared" si="231"/>
        <v>0</v>
      </c>
      <c r="AZ196">
        <f t="shared" si="231"/>
        <v>0</v>
      </c>
      <c r="BA196">
        <f t="shared" si="231"/>
        <v>0</v>
      </c>
      <c r="BB196">
        <f t="shared" si="231"/>
        <v>0</v>
      </c>
      <c r="BC196">
        <f t="shared" si="231"/>
        <v>0</v>
      </c>
      <c r="BD196">
        <f t="shared" si="231"/>
        <v>0</v>
      </c>
      <c r="BE196">
        <f t="shared" si="231"/>
        <v>0</v>
      </c>
      <c r="BF196">
        <f t="shared" si="231"/>
        <v>0</v>
      </c>
      <c r="BG196">
        <f t="shared" si="231"/>
        <v>0</v>
      </c>
      <c r="BH196">
        <f t="shared" si="231"/>
        <v>0</v>
      </c>
      <c r="BI196">
        <f t="shared" si="231"/>
        <v>0</v>
      </c>
      <c r="BJ196">
        <f t="shared" si="231"/>
        <v>0</v>
      </c>
      <c r="BK196">
        <f t="shared" si="231"/>
        <v>0</v>
      </c>
      <c r="BL196">
        <f t="shared" si="231"/>
        <v>0</v>
      </c>
      <c r="BM196">
        <f t="shared" si="231"/>
        <v>0</v>
      </c>
      <c r="BN196">
        <f t="shared" si="231"/>
        <v>0</v>
      </c>
      <c r="BO196">
        <f t="shared" si="231"/>
        <v>0</v>
      </c>
      <c r="BP196">
        <f t="shared" si="231"/>
        <v>0</v>
      </c>
      <c r="BQ196">
        <f t="shared" si="231"/>
        <v>0</v>
      </c>
      <c r="BR196">
        <f t="shared" ref="BR196:CD196" si="232">BR194*BR195</f>
        <v>0</v>
      </c>
      <c r="BS196">
        <f t="shared" si="232"/>
        <v>0</v>
      </c>
      <c r="BT196">
        <f t="shared" si="232"/>
        <v>0</v>
      </c>
      <c r="BU196">
        <f t="shared" si="232"/>
        <v>0</v>
      </c>
      <c r="BV196">
        <f t="shared" si="232"/>
        <v>0</v>
      </c>
      <c r="BW196">
        <f t="shared" si="232"/>
        <v>0</v>
      </c>
      <c r="BX196">
        <f t="shared" si="232"/>
        <v>0</v>
      </c>
      <c r="BY196">
        <f t="shared" si="232"/>
        <v>0</v>
      </c>
      <c r="BZ196">
        <f t="shared" si="232"/>
        <v>0</v>
      </c>
      <c r="CA196">
        <f t="shared" si="232"/>
        <v>0</v>
      </c>
      <c r="CB196">
        <f t="shared" si="232"/>
        <v>0</v>
      </c>
      <c r="CC196">
        <f t="shared" si="232"/>
        <v>0</v>
      </c>
      <c r="CD196">
        <f t="shared" si="232"/>
        <v>0</v>
      </c>
    </row>
    <row r="197" spans="1:82">
      <c r="A197" s="295"/>
      <c r="B197" t="s">
        <v>105</v>
      </c>
      <c r="E197" s="154">
        <f>E87*E120</f>
        <v>0.15077971953047628</v>
      </c>
      <c r="F197" s="154">
        <f t="shared" ref="F197:BQ197" si="233">F87*F120</f>
        <v>0.14987828722232666</v>
      </c>
      <c r="G197" s="154">
        <f t="shared" si="233"/>
        <v>0.15864032905132508</v>
      </c>
      <c r="H197" s="154">
        <f t="shared" si="233"/>
        <v>0.16088098806815393</v>
      </c>
      <c r="I197" s="154">
        <f t="shared" si="233"/>
        <v>0.16459277526642307</v>
      </c>
      <c r="J197" s="154">
        <f t="shared" si="233"/>
        <v>0.17035019020371731</v>
      </c>
      <c r="K197" s="154">
        <f t="shared" si="233"/>
        <v>0.1745608659129578</v>
      </c>
      <c r="L197" s="154">
        <f t="shared" si="233"/>
        <v>0.17112093928401001</v>
      </c>
      <c r="M197" s="154">
        <f t="shared" si="233"/>
        <v>0.16590627561357582</v>
      </c>
      <c r="N197" s="154">
        <f t="shared" si="233"/>
        <v>0.15396537226381865</v>
      </c>
      <c r="O197" s="154">
        <f t="shared" si="233"/>
        <v>0.1551940024450453</v>
      </c>
      <c r="P197" s="154">
        <f t="shared" si="233"/>
        <v>0.17009395870969563</v>
      </c>
      <c r="Q197" s="154">
        <f t="shared" si="233"/>
        <v>0.17539547710700304</v>
      </c>
      <c r="R197" s="154">
        <f t="shared" si="233"/>
        <v>0.17537016712847778</v>
      </c>
      <c r="S197" s="154">
        <f t="shared" si="233"/>
        <v>0.173302240096226</v>
      </c>
      <c r="T197" s="154">
        <f t="shared" si="233"/>
        <v>0.17204310508740939</v>
      </c>
      <c r="U197" s="154">
        <f t="shared" si="233"/>
        <v>0.17198276065239446</v>
      </c>
      <c r="V197" s="297">
        <f t="shared" si="233"/>
        <v>0.17111746354159107</v>
      </c>
      <c r="W197" s="154">
        <f t="shared" si="233"/>
        <v>0.16913377778239105</v>
      </c>
      <c r="X197" s="154">
        <f t="shared" si="233"/>
        <v>0.17002059592816096</v>
      </c>
      <c r="Y197" s="154">
        <f t="shared" si="233"/>
        <v>0.17374329827763454</v>
      </c>
      <c r="Z197" s="154">
        <f t="shared" si="233"/>
        <v>0.17706648628992891</v>
      </c>
      <c r="AA197" s="154">
        <f t="shared" si="233"/>
        <v>0.17895081877309002</v>
      </c>
      <c r="AB197" s="154">
        <f t="shared" si="233"/>
        <v>0.18244478522764035</v>
      </c>
      <c r="AC197" s="154">
        <f t="shared" si="233"/>
        <v>0.18717304043900096</v>
      </c>
      <c r="AD197" s="154">
        <f t="shared" si="233"/>
        <v>0.19283875407114526</v>
      </c>
      <c r="AE197" s="154">
        <f t="shared" si="233"/>
        <v>0.19967646657880142</v>
      </c>
      <c r="AF197" s="154">
        <f t="shared" si="233"/>
        <v>0.20800208744445908</v>
      </c>
      <c r="AG197" s="154">
        <f t="shared" si="233"/>
        <v>0.21864913185990476</v>
      </c>
      <c r="AH197" s="154">
        <f t="shared" si="233"/>
        <v>0</v>
      </c>
      <c r="AI197" s="154">
        <f t="shared" si="233"/>
        <v>0</v>
      </c>
      <c r="AJ197" s="154">
        <f t="shared" si="233"/>
        <v>0</v>
      </c>
      <c r="AK197" s="154">
        <f t="shared" si="233"/>
        <v>0</v>
      </c>
      <c r="AL197" s="154">
        <f t="shared" si="233"/>
        <v>0</v>
      </c>
      <c r="AM197" s="154">
        <f t="shared" si="233"/>
        <v>0</v>
      </c>
      <c r="AN197" s="154">
        <f t="shared" si="233"/>
        <v>0</v>
      </c>
      <c r="AO197" s="154">
        <f t="shared" si="233"/>
        <v>0</v>
      </c>
      <c r="AP197" s="154">
        <f t="shared" si="233"/>
        <v>0</v>
      </c>
      <c r="AQ197" s="154">
        <f t="shared" si="233"/>
        <v>0</v>
      </c>
      <c r="AR197" s="154">
        <f t="shared" si="233"/>
        <v>0</v>
      </c>
      <c r="AS197" s="154">
        <f t="shared" si="233"/>
        <v>0</v>
      </c>
      <c r="AT197" s="154">
        <f t="shared" si="233"/>
        <v>0</v>
      </c>
      <c r="AU197" s="154">
        <f t="shared" si="233"/>
        <v>0</v>
      </c>
      <c r="AV197" s="154">
        <f t="shared" si="233"/>
        <v>0</v>
      </c>
      <c r="AW197" s="154">
        <f t="shared" si="233"/>
        <v>0</v>
      </c>
      <c r="AX197" s="154">
        <f t="shared" si="233"/>
        <v>0</v>
      </c>
      <c r="AY197" s="154">
        <f t="shared" si="233"/>
        <v>0</v>
      </c>
      <c r="AZ197" s="154">
        <f t="shared" si="233"/>
        <v>0</v>
      </c>
      <c r="BA197" s="154">
        <f t="shared" si="233"/>
        <v>0</v>
      </c>
      <c r="BB197" s="154">
        <f t="shared" si="233"/>
        <v>0</v>
      </c>
      <c r="BC197" s="154">
        <f t="shared" si="233"/>
        <v>0</v>
      </c>
      <c r="BD197" s="154">
        <f t="shared" si="233"/>
        <v>0</v>
      </c>
      <c r="BE197" s="154">
        <f t="shared" si="233"/>
        <v>0</v>
      </c>
      <c r="BF197" s="154">
        <f t="shared" si="233"/>
        <v>0</v>
      </c>
      <c r="BG197" s="154">
        <f t="shared" si="233"/>
        <v>0</v>
      </c>
      <c r="BH197" s="154">
        <f t="shared" si="233"/>
        <v>0</v>
      </c>
      <c r="BI197" s="154">
        <f t="shared" si="233"/>
        <v>0</v>
      </c>
      <c r="BJ197" s="154">
        <f t="shared" si="233"/>
        <v>0</v>
      </c>
      <c r="BK197" s="154">
        <f t="shared" si="233"/>
        <v>0</v>
      </c>
      <c r="BL197" s="154">
        <f t="shared" si="233"/>
        <v>0</v>
      </c>
      <c r="BM197" s="154">
        <f t="shared" si="233"/>
        <v>0</v>
      </c>
      <c r="BN197" s="154">
        <f t="shared" si="233"/>
        <v>0</v>
      </c>
      <c r="BO197" s="154">
        <f t="shared" si="233"/>
        <v>0</v>
      </c>
      <c r="BP197" s="154">
        <f t="shared" si="233"/>
        <v>0</v>
      </c>
      <c r="BQ197" s="154">
        <f t="shared" si="233"/>
        <v>0</v>
      </c>
      <c r="BR197" s="154">
        <f t="shared" ref="BR197:CD197" si="234">BR87*BR120</f>
        <v>0</v>
      </c>
      <c r="BS197" s="154">
        <f t="shared" si="234"/>
        <v>0</v>
      </c>
      <c r="BT197" s="154">
        <f t="shared" si="234"/>
        <v>0</v>
      </c>
      <c r="BU197" s="154">
        <f t="shared" si="234"/>
        <v>0</v>
      </c>
      <c r="BV197" s="154">
        <f t="shared" si="234"/>
        <v>0</v>
      </c>
      <c r="BW197" s="154">
        <f t="shared" si="234"/>
        <v>0</v>
      </c>
      <c r="BX197" s="154">
        <f t="shared" si="234"/>
        <v>0</v>
      </c>
      <c r="BY197" s="154">
        <f t="shared" si="234"/>
        <v>0</v>
      </c>
      <c r="BZ197" s="154">
        <f t="shared" si="234"/>
        <v>0</v>
      </c>
      <c r="CA197" s="154">
        <f t="shared" si="234"/>
        <v>0</v>
      </c>
      <c r="CB197" s="154">
        <f t="shared" si="234"/>
        <v>0</v>
      </c>
      <c r="CC197" s="154">
        <f t="shared" si="234"/>
        <v>0</v>
      </c>
      <c r="CD197" s="154">
        <f t="shared" si="234"/>
        <v>0</v>
      </c>
    </row>
    <row r="198" spans="1:82">
      <c r="A198" s="295"/>
      <c r="B198" t="s">
        <v>106</v>
      </c>
      <c r="E198" s="3">
        <f>E44*E120</f>
        <v>726971.22364708618</v>
      </c>
      <c r="F198" s="3">
        <f t="shared" ref="F198:BQ198" si="235">F44*F120</f>
        <v>729997.05106217111</v>
      </c>
      <c r="G198" s="3">
        <f t="shared" si="235"/>
        <v>733226.74934018054</v>
      </c>
      <c r="H198" s="3">
        <f t="shared" si="235"/>
        <v>736474.2991268005</v>
      </c>
      <c r="I198" s="3">
        <f t="shared" si="235"/>
        <v>739710.61116448662</v>
      </c>
      <c r="J198" s="3">
        <f t="shared" si="235"/>
        <v>742984.74164198479</v>
      </c>
      <c r="K198" s="3">
        <f t="shared" si="235"/>
        <v>746093.50146709499</v>
      </c>
      <c r="L198" s="3">
        <f t="shared" si="235"/>
        <v>749310.71749308007</v>
      </c>
      <c r="M198" s="3">
        <f t="shared" si="235"/>
        <v>745686.84743893496</v>
      </c>
      <c r="N198" s="3">
        <f t="shared" si="235"/>
        <v>742082.09673506115</v>
      </c>
      <c r="O198" s="3">
        <f t="shared" si="235"/>
        <v>738493.36978470592</v>
      </c>
      <c r="P198" s="3">
        <f t="shared" si="235"/>
        <v>734896.58646910277</v>
      </c>
      <c r="Q198" s="3">
        <f t="shared" si="235"/>
        <v>731184.78707007773</v>
      </c>
      <c r="R198" s="3">
        <f t="shared" si="235"/>
        <v>727260.54666804778</v>
      </c>
      <c r="S198" s="3">
        <f t="shared" si="235"/>
        <v>722842.92746802792</v>
      </c>
      <c r="T198" s="3">
        <f t="shared" si="235"/>
        <v>717063.39636400843</v>
      </c>
      <c r="U198" s="3">
        <f t="shared" si="235"/>
        <v>709080.76291550859</v>
      </c>
      <c r="V198" s="298">
        <f t="shared" si="235"/>
        <v>699321.04263425164</v>
      </c>
      <c r="W198" s="3">
        <f t="shared" si="235"/>
        <v>688343.12095440063</v>
      </c>
      <c r="X198" s="3">
        <f t="shared" si="235"/>
        <v>674489.08888294932</v>
      </c>
      <c r="Y198" s="3">
        <f t="shared" si="235"/>
        <v>658604.3269718549</v>
      </c>
      <c r="Z198" s="3">
        <f t="shared" si="235"/>
        <v>641446.98887031607</v>
      </c>
      <c r="AA198" s="3">
        <f t="shared" si="235"/>
        <v>622478.43745928491</v>
      </c>
      <c r="AB198" s="3">
        <f t="shared" si="235"/>
        <v>601496.72880530893</v>
      </c>
      <c r="AC198" s="3">
        <f t="shared" si="235"/>
        <v>577972.92869460303</v>
      </c>
      <c r="AD198" s="3">
        <f t="shared" si="235"/>
        <v>551881.74758445006</v>
      </c>
      <c r="AE198" s="3">
        <f t="shared" si="235"/>
        <v>523459.02237984829</v>
      </c>
      <c r="AF198" s="3">
        <f t="shared" si="235"/>
        <v>493186.41080126946</v>
      </c>
      <c r="AG198" s="3">
        <f t="shared" si="235"/>
        <v>462889.16228058352</v>
      </c>
      <c r="AH198" s="3">
        <f t="shared" si="235"/>
        <v>0</v>
      </c>
      <c r="AI198" s="3">
        <f t="shared" si="235"/>
        <v>0</v>
      </c>
      <c r="AJ198" s="3">
        <f t="shared" si="235"/>
        <v>0</v>
      </c>
      <c r="AK198" s="3">
        <f t="shared" si="235"/>
        <v>0</v>
      </c>
      <c r="AL198" s="3">
        <f t="shared" si="235"/>
        <v>0</v>
      </c>
      <c r="AM198" s="3">
        <f t="shared" si="235"/>
        <v>0</v>
      </c>
      <c r="AN198" s="3">
        <f t="shared" si="235"/>
        <v>0</v>
      </c>
      <c r="AO198" s="3">
        <f t="shared" si="235"/>
        <v>0</v>
      </c>
      <c r="AP198" s="3">
        <f t="shared" si="235"/>
        <v>0</v>
      </c>
      <c r="AQ198" s="3">
        <f t="shared" si="235"/>
        <v>0</v>
      </c>
      <c r="AR198" s="3">
        <f t="shared" si="235"/>
        <v>0</v>
      </c>
      <c r="AS198" s="3">
        <f t="shared" si="235"/>
        <v>0</v>
      </c>
      <c r="AT198" s="3">
        <f t="shared" si="235"/>
        <v>0</v>
      </c>
      <c r="AU198" s="3">
        <f t="shared" si="235"/>
        <v>0</v>
      </c>
      <c r="AV198" s="3">
        <f t="shared" si="235"/>
        <v>0</v>
      </c>
      <c r="AW198" s="3">
        <f t="shared" si="235"/>
        <v>0</v>
      </c>
      <c r="AX198" s="3">
        <f t="shared" si="235"/>
        <v>0</v>
      </c>
      <c r="AY198" s="3">
        <f t="shared" si="235"/>
        <v>0</v>
      </c>
      <c r="AZ198" s="3">
        <f t="shared" si="235"/>
        <v>0</v>
      </c>
      <c r="BA198" s="3">
        <f t="shared" si="235"/>
        <v>0</v>
      </c>
      <c r="BB198" s="3">
        <f t="shared" si="235"/>
        <v>0</v>
      </c>
      <c r="BC198" s="3">
        <f t="shared" si="235"/>
        <v>0</v>
      </c>
      <c r="BD198" s="3">
        <f t="shared" si="235"/>
        <v>0</v>
      </c>
      <c r="BE198" s="3">
        <f t="shared" si="235"/>
        <v>0</v>
      </c>
      <c r="BF198" s="3">
        <f t="shared" si="235"/>
        <v>0</v>
      </c>
      <c r="BG198" s="3">
        <f t="shared" si="235"/>
        <v>0</v>
      </c>
      <c r="BH198" s="3">
        <f t="shared" si="235"/>
        <v>0</v>
      </c>
      <c r="BI198" s="3">
        <f t="shared" si="235"/>
        <v>0</v>
      </c>
      <c r="BJ198" s="3">
        <f t="shared" si="235"/>
        <v>0</v>
      </c>
      <c r="BK198" s="3">
        <f t="shared" si="235"/>
        <v>0</v>
      </c>
      <c r="BL198" s="3">
        <f t="shared" si="235"/>
        <v>0</v>
      </c>
      <c r="BM198" s="3">
        <f t="shared" si="235"/>
        <v>0</v>
      </c>
      <c r="BN198" s="3">
        <f t="shared" si="235"/>
        <v>0</v>
      </c>
      <c r="BO198" s="3">
        <f t="shared" si="235"/>
        <v>0</v>
      </c>
      <c r="BP198" s="3">
        <f t="shared" si="235"/>
        <v>0</v>
      </c>
      <c r="BQ198" s="3">
        <f t="shared" si="235"/>
        <v>0</v>
      </c>
      <c r="BR198" s="3">
        <f t="shared" ref="BR198:CD198" si="236">BR44*BR120</f>
        <v>0</v>
      </c>
      <c r="BS198" s="3">
        <f t="shared" si="236"/>
        <v>0</v>
      </c>
      <c r="BT198" s="3">
        <f t="shared" si="236"/>
        <v>0</v>
      </c>
      <c r="BU198" s="3">
        <f t="shared" si="236"/>
        <v>0</v>
      </c>
      <c r="BV198" s="3">
        <f t="shared" si="236"/>
        <v>0</v>
      </c>
      <c r="BW198" s="3">
        <f t="shared" si="236"/>
        <v>0</v>
      </c>
      <c r="BX198" s="3">
        <f t="shared" si="236"/>
        <v>0</v>
      </c>
      <c r="BY198" s="3">
        <f t="shared" si="236"/>
        <v>0</v>
      </c>
      <c r="BZ198" s="3">
        <f t="shared" si="236"/>
        <v>0</v>
      </c>
      <c r="CA198" s="3">
        <f t="shared" si="236"/>
        <v>0</v>
      </c>
      <c r="CB198" s="3">
        <f t="shared" si="236"/>
        <v>0</v>
      </c>
      <c r="CC198" s="3">
        <f t="shared" si="236"/>
        <v>0</v>
      </c>
      <c r="CD198" s="3">
        <f t="shared" si="236"/>
        <v>0</v>
      </c>
    </row>
    <row r="199" spans="1:82">
      <c r="V199" s="290"/>
    </row>
    <row r="200" spans="1:82">
      <c r="V200" s="299">
        <v>2040</v>
      </c>
    </row>
    <row r="201" spans="1:82">
      <c r="V201" s="298">
        <f>(V45+V48)*V120</f>
        <v>26662235.152567409</v>
      </c>
    </row>
  </sheetData>
  <dataValidations disablePrompts="1" count="2">
    <dataValidation type="list" allowBlank="1" showInputMessage="1" showErrorMessage="1" sqref="C27" xr:uid="{00000000-0002-0000-0000-000000000000}">
      <formula1>"Yes,No"</formula1>
    </dataValidation>
    <dataValidation type="list" allowBlank="1" showInputMessage="1" showErrorMessage="1" sqref="C52" xr:uid="{00000000-0002-0000-0000-000001000000}">
      <formula1>"Naïve, Error Learning"</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284"/>
  <sheetViews>
    <sheetView zoomScale="70" zoomScaleNormal="70" workbookViewId="0">
      <selection activeCell="E35" sqref="E35"/>
    </sheetView>
  </sheetViews>
  <sheetFormatPr defaultRowHeight="12.75"/>
  <cols>
    <col min="1" max="1" width="39.140625" customWidth="1"/>
    <col min="2" max="2" width="71.85546875" bestFit="1" customWidth="1"/>
    <col min="3" max="3" width="42.5703125" customWidth="1"/>
    <col min="4" max="4" width="19.5703125" bestFit="1" customWidth="1"/>
    <col min="5" max="5" width="36.28515625" bestFit="1" customWidth="1"/>
    <col min="6" max="6" width="15.5703125" customWidth="1"/>
    <col min="7" max="7" width="12.5703125" bestFit="1" customWidth="1"/>
    <col min="8" max="8" width="12.7109375" bestFit="1" customWidth="1"/>
    <col min="9" max="9" width="59.5703125" bestFit="1" customWidth="1"/>
    <col min="10" max="10" width="18.28515625" bestFit="1" customWidth="1"/>
    <col min="11" max="11" width="24.7109375" bestFit="1" customWidth="1"/>
    <col min="12" max="12" width="13" customWidth="1"/>
    <col min="13" max="14" width="14.28515625" bestFit="1" customWidth="1"/>
    <col min="15" max="77" width="11.7109375" bestFit="1" customWidth="1"/>
    <col min="78" max="80" width="12.5703125" bestFit="1" customWidth="1"/>
  </cols>
  <sheetData>
    <row r="1" spans="1:158" ht="19.5">
      <c r="B1" s="76" t="e">
        <f ca="1">RIGHT(CELL("filename",A1),LEN(CELL("filename",A1))-FIND("]",CELL("filename",A1)))</f>
        <v>#VALUE!</v>
      </c>
      <c r="C1" s="2"/>
    </row>
    <row r="2" spans="1:158" s="11" customFormat="1" ht="12" customHeight="1">
      <c r="A2"/>
      <c r="B2" s="19" t="s">
        <v>107</v>
      </c>
      <c r="C2" s="12"/>
      <c r="E2" s="45"/>
      <c r="J2" s="13"/>
      <c r="K2" s="13"/>
      <c r="L2" s="13"/>
      <c r="M2" s="13"/>
      <c r="N2" s="13"/>
      <c r="O2" s="13"/>
      <c r="P2" s="13"/>
      <c r="Q2" s="13"/>
      <c r="R2" s="13"/>
      <c r="S2" s="13"/>
      <c r="T2" s="13"/>
      <c r="U2" s="13"/>
      <c r="V2" s="13"/>
      <c r="W2" s="13"/>
      <c r="X2" s="13"/>
      <c r="Z2" s="14"/>
    </row>
    <row r="3" spans="1:158">
      <c r="C3" s="2" t="s">
        <v>108</v>
      </c>
      <c r="D3" s="2" t="s">
        <v>109</v>
      </c>
    </row>
    <row r="4" spans="1:158">
      <c r="A4" s="290" t="s">
        <v>110</v>
      </c>
      <c r="B4" s="91" t="s">
        <v>47</v>
      </c>
      <c r="C4" s="61">
        <v>712682.39399982302</v>
      </c>
      <c r="D4" t="s">
        <v>111</v>
      </c>
      <c r="E4" s="241"/>
    </row>
    <row r="5" spans="1:158">
      <c r="B5" s="91" t="s">
        <v>48</v>
      </c>
      <c r="C5" s="61">
        <v>31342349.719605364</v>
      </c>
      <c r="D5" t="s">
        <v>111</v>
      </c>
    </row>
    <row r="6" spans="1:158">
      <c r="B6" s="91" t="s">
        <v>49</v>
      </c>
      <c r="C6" s="61">
        <v>25099.673007946683</v>
      </c>
      <c r="D6" t="s">
        <v>111</v>
      </c>
    </row>
    <row r="7" spans="1:158">
      <c r="B7" s="91" t="s">
        <v>50</v>
      </c>
      <c r="C7" s="61">
        <v>7313722.5892068129</v>
      </c>
      <c r="D7" t="s">
        <v>111</v>
      </c>
    </row>
    <row r="8" spans="1:158">
      <c r="B8" s="91" t="s">
        <v>51</v>
      </c>
      <c r="C8" s="241"/>
    </row>
    <row r="9" spans="1:158">
      <c r="B9" s="113" t="s">
        <v>18</v>
      </c>
      <c r="C9" s="241"/>
    </row>
    <row r="10" spans="1:158">
      <c r="A10" s="290" t="s">
        <v>110</v>
      </c>
      <c r="B10" s="91" t="s">
        <v>16</v>
      </c>
      <c r="C10" s="61">
        <v>17039</v>
      </c>
      <c r="D10" s="61">
        <v>17451.457761852977</v>
      </c>
      <c r="E10" t="s">
        <v>112</v>
      </c>
    </row>
    <row r="11" spans="1:158">
      <c r="B11" s="91" t="s">
        <v>17</v>
      </c>
      <c r="C11" s="61">
        <v>417</v>
      </c>
      <c r="D11" s="61">
        <v>134.40684935527682</v>
      </c>
      <c r="E11" t="s">
        <v>112</v>
      </c>
    </row>
    <row r="12" spans="1:158" s="11" customFormat="1" ht="12" customHeight="1">
      <c r="A12"/>
      <c r="B12" s="19" t="s">
        <v>113</v>
      </c>
      <c r="C12" s="12"/>
      <c r="E12" s="45"/>
      <c r="J12" s="13"/>
      <c r="K12" s="13"/>
      <c r="L12" s="13"/>
      <c r="M12" s="13"/>
      <c r="N12" s="13"/>
      <c r="O12" s="13"/>
      <c r="P12" s="13"/>
      <c r="Q12" s="13"/>
      <c r="R12" s="13"/>
      <c r="S12" s="13"/>
      <c r="T12" s="13"/>
      <c r="U12" s="13"/>
      <c r="V12" s="13"/>
      <c r="W12" s="13"/>
      <c r="X12" s="13"/>
      <c r="Z12" s="14"/>
    </row>
    <row r="13" spans="1:158">
      <c r="C13" s="2" t="s">
        <v>114</v>
      </c>
      <c r="E13" s="2" t="s">
        <v>115</v>
      </c>
      <c r="F13" s="48" t="s">
        <v>116</v>
      </c>
    </row>
    <row r="14" spans="1:158">
      <c r="A14" s="290" t="s">
        <v>110</v>
      </c>
      <c r="B14" s="6"/>
      <c r="C14" s="127">
        <f>'ACIL Input-Out Interface'!C25</f>
        <v>60</v>
      </c>
      <c r="D14" s="154"/>
      <c r="E14" s="237">
        <v>1668589581.1559682</v>
      </c>
      <c r="F14" s="291">
        <v>43.076639437578002</v>
      </c>
      <c r="G14" t="s">
        <v>117</v>
      </c>
    </row>
    <row r="15" spans="1:158" s="11" customFormat="1" ht="12" customHeight="1">
      <c r="A15"/>
      <c r="B15" s="19" t="s">
        <v>118</v>
      </c>
      <c r="C15" s="12"/>
      <c r="E15" s="45"/>
      <c r="J15" s="13"/>
      <c r="K15" s="13"/>
      <c r="L15" s="13"/>
      <c r="M15" s="13"/>
      <c r="N15" s="13"/>
      <c r="O15" s="13"/>
      <c r="P15" s="13"/>
      <c r="Q15" s="13"/>
      <c r="R15" s="13"/>
      <c r="S15" s="13"/>
      <c r="T15" s="13"/>
      <c r="U15" s="13"/>
      <c r="V15" s="13"/>
      <c r="W15" s="13"/>
      <c r="X15" s="13"/>
      <c r="Z15" s="14"/>
    </row>
    <row r="16" spans="1:158">
      <c r="B16" s="80" t="s">
        <v>119</v>
      </c>
      <c r="C16" s="178">
        <v>2023</v>
      </c>
      <c r="D16" s="178">
        <v>2024</v>
      </c>
      <c r="E16" s="178">
        <v>2025</v>
      </c>
      <c r="F16" s="178">
        <v>2026</v>
      </c>
      <c r="G16" s="178">
        <v>2027</v>
      </c>
      <c r="J16" s="22"/>
      <c r="K16" s="22"/>
      <c r="L16" s="22"/>
      <c r="M16" s="22"/>
      <c r="N16" s="22"/>
      <c r="O16" s="22"/>
      <c r="P16" s="22"/>
      <c r="Q16" s="22"/>
      <c r="R16" s="22"/>
      <c r="S16" s="22"/>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row>
    <row r="17" spans="1:14">
      <c r="B17" s="179" t="s">
        <v>120</v>
      </c>
      <c r="C17" s="81"/>
      <c r="D17" s="81"/>
      <c r="E17" s="81"/>
      <c r="F17" s="81"/>
      <c r="G17" s="81"/>
    </row>
    <row r="18" spans="1:14">
      <c r="A18" s="290" t="s">
        <v>110</v>
      </c>
      <c r="B18" s="91" t="s">
        <v>121</v>
      </c>
      <c r="C18" s="193">
        <v>68958415.442622721</v>
      </c>
      <c r="D18" s="193">
        <v>60542478.106027067</v>
      </c>
      <c r="E18" s="193">
        <v>37628572.568209119</v>
      </c>
      <c r="F18" s="193">
        <v>32036283.566464297</v>
      </c>
      <c r="G18" s="193">
        <v>33393436.370522827</v>
      </c>
      <c r="H18" t="s">
        <v>122</v>
      </c>
      <c r="I18" s="3"/>
      <c r="J18" s="3">
        <v>80120785.122092605</v>
      </c>
      <c r="K18" s="3">
        <v>62300948.322682507</v>
      </c>
      <c r="L18" s="3">
        <v>50863719.117690556</v>
      </c>
      <c r="M18" s="3">
        <v>52025390.031494498</v>
      </c>
      <c r="N18" s="3">
        <v>47534174.809907362</v>
      </c>
    </row>
    <row r="19" spans="1:14">
      <c r="B19" s="91" t="s">
        <v>123</v>
      </c>
      <c r="C19" s="193"/>
      <c r="D19" s="193"/>
      <c r="E19" s="193"/>
      <c r="F19" s="193"/>
      <c r="G19" s="193"/>
    </row>
    <row r="20" spans="1:14">
      <c r="B20" s="91" t="s">
        <v>124</v>
      </c>
      <c r="C20" s="193"/>
      <c r="D20" s="193"/>
      <c r="E20" s="193"/>
      <c r="F20" s="193"/>
      <c r="G20" s="193"/>
    </row>
    <row r="21" spans="1:14">
      <c r="B21" s="179" t="s">
        <v>125</v>
      </c>
      <c r="C21" s="283">
        <f>C18</f>
        <v>68958415.442622721</v>
      </c>
      <c r="D21" s="283">
        <f t="shared" ref="D21:G21" si="0">D18</f>
        <v>60542478.106027067</v>
      </c>
      <c r="E21" s="283">
        <f t="shared" si="0"/>
        <v>37628572.568209119</v>
      </c>
      <c r="F21" s="283">
        <f t="shared" si="0"/>
        <v>32036283.566464297</v>
      </c>
      <c r="G21" s="283">
        <f t="shared" si="0"/>
        <v>33393436.370522827</v>
      </c>
      <c r="I21" s="3"/>
      <c r="J21" s="3"/>
      <c r="K21" s="3"/>
      <c r="L21" s="3"/>
      <c r="M21" s="3"/>
      <c r="N21" s="3"/>
    </row>
    <row r="22" spans="1:14">
      <c r="B22" s="179" t="s">
        <v>126</v>
      </c>
      <c r="C22" s="3"/>
      <c r="D22" s="3"/>
      <c r="E22" s="3"/>
      <c r="F22" s="3"/>
      <c r="G22" s="3"/>
    </row>
    <row r="23" spans="1:14">
      <c r="A23" s="290" t="s">
        <v>110</v>
      </c>
      <c r="B23" s="91" t="s">
        <v>127</v>
      </c>
      <c r="C23" s="193">
        <v>40470435.005591713</v>
      </c>
      <c r="D23" s="193">
        <v>36188229.555848427</v>
      </c>
      <c r="E23" s="193">
        <v>43406300.634194925</v>
      </c>
      <c r="F23" s="193">
        <v>41057550.383087993</v>
      </c>
      <c r="G23" s="193">
        <v>45026034.268729143</v>
      </c>
      <c r="H23" t="s">
        <v>122</v>
      </c>
      <c r="I23" s="3"/>
      <c r="J23" s="3">
        <v>42002275.29408972</v>
      </c>
      <c r="K23" s="3">
        <v>38510961.758922704</v>
      </c>
      <c r="L23" s="3">
        <v>59126480.174203835</v>
      </c>
      <c r="M23" s="3">
        <v>44382307.126530707</v>
      </c>
      <c r="N23" s="3">
        <v>41067587.774146646</v>
      </c>
    </row>
    <row r="24" spans="1:14">
      <c r="I24" s="3">
        <f>SUM(J24:N24)</f>
        <v>517934629.53176111</v>
      </c>
      <c r="J24" s="3">
        <f>SUM(J18:J23)</f>
        <v>122123060.41618232</v>
      </c>
      <c r="K24" s="3">
        <f t="shared" ref="K24:N24" si="1">SUM(K18:K23)</f>
        <v>100811910.08160521</v>
      </c>
      <c r="L24" s="3">
        <f t="shared" si="1"/>
        <v>109990199.29189439</v>
      </c>
      <c r="M24" s="3">
        <f t="shared" si="1"/>
        <v>96407697.158025205</v>
      </c>
      <c r="N24" s="3">
        <f t="shared" si="1"/>
        <v>88601762.584054008</v>
      </c>
    </row>
    <row r="25" spans="1:14">
      <c r="B25" s="7" t="s">
        <v>128</v>
      </c>
      <c r="G25" s="290">
        <v>0</v>
      </c>
      <c r="H25" s="154">
        <f>G25*5/I24</f>
        <v>0</v>
      </c>
    </row>
    <row r="26" spans="1:14">
      <c r="B26" s="91" t="s">
        <v>129</v>
      </c>
      <c r="C26" s="161">
        <v>2390</v>
      </c>
      <c r="D26" t="s">
        <v>130</v>
      </c>
    </row>
    <row r="27" spans="1:14">
      <c r="B27" s="91" t="s">
        <v>131</v>
      </c>
      <c r="C27" s="161">
        <v>4528208</v>
      </c>
      <c r="D27" t="s">
        <v>130</v>
      </c>
    </row>
    <row r="28" spans="1:14">
      <c r="B28" s="91" t="s">
        <v>132</v>
      </c>
      <c r="C28" s="139">
        <v>0.01</v>
      </c>
      <c r="D28" t="s">
        <v>130</v>
      </c>
    </row>
    <row r="29" spans="1:14">
      <c r="B29" s="91" t="s">
        <v>123</v>
      </c>
      <c r="C29" s="139">
        <v>0.15</v>
      </c>
      <c r="D29" t="s">
        <v>130</v>
      </c>
    </row>
    <row r="30" spans="1:14">
      <c r="B30" s="91" t="s">
        <v>133</v>
      </c>
      <c r="C30" s="139">
        <v>0.08</v>
      </c>
      <c r="D30" t="s">
        <v>130</v>
      </c>
    </row>
    <row r="31" spans="1:14">
      <c r="B31" s="91" t="s">
        <v>134</v>
      </c>
      <c r="C31" s="139">
        <v>7.0000000000000007E-2</v>
      </c>
      <c r="D31" t="s">
        <v>130</v>
      </c>
    </row>
    <row r="32" spans="1:14">
      <c r="B32" s="91" t="s">
        <v>135</v>
      </c>
      <c r="C32" s="194">
        <f>(1+'Building Block'!$C$27)^0.5-1</f>
        <v>1.3983976625633776E-2</v>
      </c>
      <c r="D32" t="s">
        <v>130</v>
      </c>
    </row>
    <row r="34" spans="2:80">
      <c r="B34" s="113" t="s">
        <v>136</v>
      </c>
      <c r="C34" s="113" t="s">
        <v>137</v>
      </c>
    </row>
    <row r="35" spans="2:80">
      <c r="B35" s="6">
        <v>1</v>
      </c>
      <c r="C35" s="140">
        <v>0</v>
      </c>
    </row>
    <row r="36" spans="2:80">
      <c r="B36" s="6">
        <v>2</v>
      </c>
      <c r="C36" s="140">
        <v>2037</v>
      </c>
    </row>
    <row r="37" spans="2:80">
      <c r="B37" s="6">
        <v>3</v>
      </c>
      <c r="C37" s="140">
        <v>0</v>
      </c>
    </row>
    <row r="38" spans="2:80">
      <c r="B38" s="6">
        <v>4</v>
      </c>
      <c r="C38" s="140">
        <v>2037</v>
      </c>
      <c r="D38" t="s">
        <v>130</v>
      </c>
    </row>
    <row r="40" spans="2:80">
      <c r="C40" s="178"/>
      <c r="D40" s="178"/>
      <c r="E40" s="178"/>
      <c r="F40" s="178"/>
      <c r="H40" s="178">
        <v>2028</v>
      </c>
      <c r="I40" s="178">
        <v>2029</v>
      </c>
      <c r="J40" s="178">
        <v>2030</v>
      </c>
      <c r="K40" s="178">
        <v>2031</v>
      </c>
      <c r="L40" s="178">
        <v>2032</v>
      </c>
      <c r="M40" s="178">
        <v>2033</v>
      </c>
      <c r="N40" s="178">
        <v>2034</v>
      </c>
      <c r="O40" s="178">
        <v>2035</v>
      </c>
      <c r="P40" s="178">
        <v>2036</v>
      </c>
      <c r="Q40" s="178">
        <v>2037</v>
      </c>
      <c r="R40" s="178">
        <v>2038</v>
      </c>
      <c r="S40" s="178">
        <v>2039</v>
      </c>
      <c r="T40" s="178">
        <v>2040</v>
      </c>
      <c r="U40" s="178">
        <v>2041</v>
      </c>
      <c r="V40" s="178">
        <v>2042</v>
      </c>
      <c r="W40" s="178">
        <v>2043</v>
      </c>
      <c r="X40" s="178">
        <v>2044</v>
      </c>
      <c r="Y40" s="178">
        <v>2045</v>
      </c>
      <c r="Z40" s="178">
        <v>2046</v>
      </c>
      <c r="AA40" s="178">
        <v>2047</v>
      </c>
      <c r="AB40" s="178">
        <v>2048</v>
      </c>
      <c r="AC40" s="178">
        <v>2049</v>
      </c>
      <c r="AD40" s="178">
        <v>2050</v>
      </c>
      <c r="AE40" s="178">
        <v>2051</v>
      </c>
      <c r="AF40" s="178">
        <v>2052</v>
      </c>
      <c r="AG40" s="178">
        <v>2053</v>
      </c>
      <c r="AH40" s="178">
        <v>2054</v>
      </c>
      <c r="AI40" s="178">
        <v>2055</v>
      </c>
      <c r="AJ40" s="178">
        <v>2056</v>
      </c>
      <c r="AK40" s="178">
        <v>2057</v>
      </c>
      <c r="AL40" s="178">
        <v>2058</v>
      </c>
      <c r="AM40" s="178">
        <v>2059</v>
      </c>
      <c r="AN40" s="178">
        <v>2060</v>
      </c>
      <c r="AO40" s="178">
        <v>2061</v>
      </c>
      <c r="AP40" s="178">
        <v>2062</v>
      </c>
      <c r="AQ40" s="178">
        <v>2063</v>
      </c>
      <c r="AR40" s="178">
        <v>2064</v>
      </c>
      <c r="AS40" s="178">
        <v>2065</v>
      </c>
      <c r="AT40" s="178">
        <v>2066</v>
      </c>
      <c r="AU40" s="178">
        <v>2067</v>
      </c>
      <c r="AV40" s="178">
        <v>2068</v>
      </c>
      <c r="AW40" s="178">
        <v>2069</v>
      </c>
      <c r="AX40" s="178">
        <v>2070</v>
      </c>
      <c r="AY40" s="178">
        <v>2071</v>
      </c>
      <c r="AZ40" s="178">
        <v>2072</v>
      </c>
      <c r="BA40" s="178">
        <v>2073</v>
      </c>
      <c r="BB40" s="178">
        <v>2074</v>
      </c>
      <c r="BC40" s="178">
        <v>2075</v>
      </c>
      <c r="BD40" s="178">
        <v>2076</v>
      </c>
      <c r="BE40" s="178">
        <v>2077</v>
      </c>
      <c r="BF40" s="178">
        <v>2078</v>
      </c>
      <c r="BG40" s="178">
        <v>2079</v>
      </c>
      <c r="BH40" s="178">
        <v>2080</v>
      </c>
      <c r="BI40" s="178">
        <v>2081</v>
      </c>
      <c r="BJ40" s="178">
        <v>2082</v>
      </c>
      <c r="BK40" s="178">
        <v>2083</v>
      </c>
      <c r="BL40" s="178">
        <v>2084</v>
      </c>
      <c r="BM40" s="178">
        <v>2085</v>
      </c>
      <c r="BN40" s="178">
        <v>2086</v>
      </c>
      <c r="BO40" s="178">
        <v>2087</v>
      </c>
      <c r="BP40" s="178">
        <v>2088</v>
      </c>
      <c r="BQ40" s="178">
        <v>2089</v>
      </c>
      <c r="BR40" s="178">
        <v>2090</v>
      </c>
      <c r="BS40" s="178">
        <v>2091</v>
      </c>
      <c r="BT40" s="178">
        <v>2092</v>
      </c>
      <c r="BU40" s="178">
        <v>2093</v>
      </c>
      <c r="BV40" s="178">
        <v>2094</v>
      </c>
      <c r="BW40" s="178">
        <v>2095</v>
      </c>
      <c r="BX40" s="178">
        <v>2096</v>
      </c>
      <c r="BY40" s="178">
        <v>2097</v>
      </c>
      <c r="BZ40" s="178">
        <v>2098</v>
      </c>
      <c r="CA40" s="178">
        <v>2099</v>
      </c>
      <c r="CB40" s="178">
        <v>2100</v>
      </c>
    </row>
    <row r="41" spans="2:80">
      <c r="B41" s="125" t="s">
        <v>138</v>
      </c>
      <c r="C41" s="162" t="s">
        <v>139</v>
      </c>
      <c r="F41" s="5"/>
      <c r="H41" s="5"/>
    </row>
    <row r="42" spans="2:80">
      <c r="B42" s="91">
        <v>1</v>
      </c>
      <c r="C42" s="155" t="s">
        <v>140</v>
      </c>
      <c r="F42" s="5"/>
      <c r="H42" s="61">
        <v>1000000</v>
      </c>
      <c r="I42" s="61">
        <v>1000000</v>
      </c>
      <c r="J42" s="61">
        <v>1000000</v>
      </c>
      <c r="K42" s="61">
        <v>1000000</v>
      </c>
      <c r="L42" s="61">
        <v>1000000</v>
      </c>
      <c r="M42" s="61">
        <v>1000000</v>
      </c>
      <c r="N42" s="61">
        <v>1000000</v>
      </c>
      <c r="O42" s="61">
        <v>1000000</v>
      </c>
      <c r="P42" s="61">
        <v>1000000</v>
      </c>
      <c r="Q42" s="61">
        <v>1000000</v>
      </c>
      <c r="R42" s="61">
        <v>1000000</v>
      </c>
      <c r="S42" s="61">
        <v>1000000</v>
      </c>
      <c r="T42" s="61">
        <v>1000000</v>
      </c>
      <c r="U42" s="61">
        <v>1000000</v>
      </c>
      <c r="V42" s="61">
        <v>1000000</v>
      </c>
      <c r="W42" s="61">
        <v>1000000</v>
      </c>
      <c r="X42" s="61">
        <v>1000000</v>
      </c>
      <c r="Y42" s="61">
        <v>1000000</v>
      </c>
      <c r="Z42" s="61">
        <v>1000000</v>
      </c>
      <c r="AA42" s="61">
        <v>1000000</v>
      </c>
      <c r="AB42" s="61">
        <v>1000000</v>
      </c>
      <c r="AC42" s="61">
        <v>1000000</v>
      </c>
      <c r="AD42" s="61">
        <v>1000000</v>
      </c>
      <c r="AE42" s="61">
        <v>1000000</v>
      </c>
      <c r="AF42" s="61">
        <v>1000000</v>
      </c>
      <c r="AG42" s="61">
        <v>1000000</v>
      </c>
      <c r="AH42" s="61">
        <v>1000000</v>
      </c>
      <c r="AI42" s="61">
        <v>1000000</v>
      </c>
      <c r="AJ42" s="61">
        <v>1000000</v>
      </c>
      <c r="AK42" s="61">
        <v>1000000</v>
      </c>
      <c r="AL42" s="61">
        <v>1000000</v>
      </c>
      <c r="AM42" s="61">
        <v>1000000</v>
      </c>
      <c r="AN42" s="61">
        <v>1000000</v>
      </c>
      <c r="AO42" s="61">
        <v>1000000</v>
      </c>
      <c r="AP42" s="61">
        <v>1000000</v>
      </c>
      <c r="AQ42" s="61">
        <v>1000000</v>
      </c>
      <c r="AR42" s="61">
        <v>1000000</v>
      </c>
      <c r="AS42" s="61">
        <v>1000000</v>
      </c>
      <c r="AT42" s="61">
        <v>1000000</v>
      </c>
      <c r="AU42" s="61">
        <v>1000000</v>
      </c>
      <c r="AV42" s="61">
        <v>1000000</v>
      </c>
      <c r="AW42" s="61">
        <v>1000000</v>
      </c>
      <c r="AX42" s="61">
        <v>1000000</v>
      </c>
      <c r="AY42" s="61">
        <v>1000000</v>
      </c>
      <c r="AZ42" s="61">
        <v>1000000</v>
      </c>
      <c r="BA42" s="61">
        <v>1000000</v>
      </c>
      <c r="BB42" s="61">
        <v>1000000</v>
      </c>
      <c r="BC42" s="61">
        <v>1000000</v>
      </c>
      <c r="BD42" s="61">
        <v>1000000</v>
      </c>
      <c r="BE42" s="61">
        <v>1000000</v>
      </c>
      <c r="BF42" s="61">
        <v>1000000</v>
      </c>
      <c r="BG42" s="61">
        <v>1000000</v>
      </c>
      <c r="BH42" s="61">
        <v>1000000</v>
      </c>
      <c r="BI42" s="61">
        <v>1000000</v>
      </c>
      <c r="BJ42" s="61">
        <v>1000000</v>
      </c>
      <c r="BK42" s="61">
        <v>1000000</v>
      </c>
      <c r="BL42" s="61">
        <v>1000000</v>
      </c>
      <c r="BM42" s="61">
        <v>1000000</v>
      </c>
      <c r="BN42" s="61">
        <v>1000000</v>
      </c>
      <c r="BO42" s="61">
        <v>1000000</v>
      </c>
      <c r="BP42" s="61">
        <v>1000000</v>
      </c>
      <c r="BQ42" s="61">
        <v>1000000</v>
      </c>
      <c r="BR42" s="61">
        <v>1000000</v>
      </c>
      <c r="BS42" s="61">
        <v>1000000</v>
      </c>
      <c r="BT42" s="61">
        <v>1000000</v>
      </c>
      <c r="BU42" s="61">
        <v>1000000</v>
      </c>
      <c r="BV42" s="61">
        <v>1000000</v>
      </c>
      <c r="BW42" s="61">
        <v>1000000</v>
      </c>
      <c r="BX42" s="61">
        <v>1000000</v>
      </c>
      <c r="BY42" s="61">
        <v>1000000</v>
      </c>
      <c r="BZ42" s="61">
        <v>1000000</v>
      </c>
      <c r="CA42" s="61">
        <v>1000000</v>
      </c>
      <c r="CB42" s="61">
        <v>1000000</v>
      </c>
    </row>
    <row r="43" spans="2:80">
      <c r="B43" s="91"/>
      <c r="C43" s="155" t="s">
        <v>141</v>
      </c>
      <c r="F43" s="5"/>
      <c r="H43" s="61">
        <v>15494203.418854948</v>
      </c>
      <c r="I43" s="61">
        <v>15562037.933431158</v>
      </c>
      <c r="J43" s="61">
        <v>15630550.793153128</v>
      </c>
      <c r="K43" s="61">
        <v>15699748.78147232</v>
      </c>
      <c r="L43" s="61">
        <v>15769638.7496747</v>
      </c>
      <c r="M43" s="61">
        <v>15840227.617559109</v>
      </c>
      <c r="N43" s="61">
        <v>15911522.374122361</v>
      </c>
      <c r="O43" s="61">
        <v>15983530.078251243</v>
      </c>
      <c r="P43" s="61">
        <v>16056257.859421413</v>
      </c>
      <c r="Q43" s="61">
        <v>16129712.918403286</v>
      </c>
      <c r="R43" s="61">
        <v>16203902.52797498</v>
      </c>
      <c r="S43" s="61">
        <v>16278834.033642391</v>
      </c>
      <c r="T43" s="61">
        <v>16354514.854366472</v>
      </c>
      <c r="U43" s="61">
        <v>16430952.483297795</v>
      </c>
      <c r="V43" s="61">
        <v>16237947.470246203</v>
      </c>
      <c r="W43" s="61">
        <v>16049767.582520898</v>
      </c>
      <c r="X43" s="61">
        <v>15866292.191988727</v>
      </c>
      <c r="Y43" s="61">
        <v>15687403.686219862</v>
      </c>
      <c r="Z43" s="61">
        <v>15512987.393095216</v>
      </c>
      <c r="AA43" s="61">
        <v>15342931.507298686</v>
      </c>
      <c r="AB43" s="61">
        <v>15177127.018647073</v>
      </c>
      <c r="AC43" s="61">
        <v>15015467.642211746</v>
      </c>
      <c r="AD43" s="61">
        <v>14857849.750187304</v>
      </c>
      <c r="AE43" s="61">
        <v>14704172.305463472</v>
      </c>
      <c r="AF43" s="61">
        <v>14554336.796857737</v>
      </c>
      <c r="AG43" s="61">
        <v>14408247.175967146</v>
      </c>
      <c r="AH43" s="61">
        <v>14265809.79559882</v>
      </c>
      <c r="AI43" s="61">
        <v>14126933.349739701</v>
      </c>
      <c r="AJ43" s="61">
        <v>13991528.815027058</v>
      </c>
      <c r="AK43" s="61">
        <v>13859509.393682234</v>
      </c>
      <c r="AL43" s="61">
        <v>13730790.457871029</v>
      </c>
      <c r="AM43" s="61">
        <v>13605289.495455105</v>
      </c>
      <c r="AN43" s="61">
        <v>13482926.057099579</v>
      </c>
      <c r="AO43" s="61">
        <v>13363621.704702942</v>
      </c>
      <c r="AP43" s="61">
        <v>13247299.961116219</v>
      </c>
      <c r="AQ43" s="61">
        <v>13133886.261119165</v>
      </c>
      <c r="AR43" s="61">
        <v>13023307.903622037</v>
      </c>
      <c r="AS43" s="61">
        <v>12915494.005062338</v>
      </c>
      <c r="AT43" s="61">
        <v>12810375.453966631</v>
      </c>
      <c r="AU43" s="61">
        <v>12707884.866648316</v>
      </c>
      <c r="AV43" s="61">
        <v>12607956.54401296</v>
      </c>
      <c r="AW43" s="61">
        <v>12510526.42944349</v>
      </c>
      <c r="AX43" s="61">
        <v>12415532.067738254</v>
      </c>
      <c r="AY43" s="61">
        <v>12322912.565075649</v>
      </c>
      <c r="AZ43" s="61">
        <v>12232608.549979609</v>
      </c>
      <c r="BA43" s="61">
        <v>12144562.135260971</v>
      </c>
      <c r="BB43" s="61">
        <v>12058716.880910296</v>
      </c>
      <c r="BC43" s="61">
        <v>11975017.757918391</v>
      </c>
      <c r="BD43" s="61">
        <v>11893411.113001283</v>
      </c>
      <c r="BE43" s="61">
        <v>11813844.634207103</v>
      </c>
      <c r="BF43" s="61">
        <v>11736267.317382777</v>
      </c>
      <c r="BG43" s="61">
        <v>11660629.433479058</v>
      </c>
      <c r="BH43" s="61">
        <v>11586882.496672934</v>
      </c>
      <c r="BI43" s="61">
        <v>11514979.233286962</v>
      </c>
      <c r="BJ43" s="61">
        <v>11444873.551485639</v>
      </c>
      <c r="BK43" s="61">
        <v>11376520.51172935</v>
      </c>
      <c r="BL43" s="61">
        <v>11309876.297966968</v>
      </c>
      <c r="BM43" s="61">
        <v>11244898.189548645</v>
      </c>
      <c r="BN43" s="61">
        <v>11181544.533840781</v>
      </c>
      <c r="BO43" s="61">
        <v>11119774.719525613</v>
      </c>
      <c r="BP43" s="61">
        <v>11059549.150568323</v>
      </c>
      <c r="BQ43" s="61">
        <v>11000829.220834969</v>
      </c>
      <c r="BR43" s="61">
        <v>10943577.289344944</v>
      </c>
      <c r="BS43" s="61">
        <v>10887756.656142173</v>
      </c>
      <c r="BT43" s="61">
        <v>10833331.538769471</v>
      </c>
      <c r="BU43" s="61">
        <v>10780267.049331086</v>
      </c>
      <c r="BV43" s="61">
        <v>10728529.172128659</v>
      </c>
      <c r="BW43" s="61">
        <v>10678084.741856296</v>
      </c>
      <c r="BX43" s="61">
        <v>10628901.42234074</v>
      </c>
      <c r="BY43" s="61">
        <v>10580947.685813073</v>
      </c>
      <c r="BZ43" s="61">
        <v>10534192.792698598</v>
      </c>
      <c r="CA43" s="61">
        <v>10488606.771911984</v>
      </c>
      <c r="CB43" s="61">
        <v>10444160.401645036</v>
      </c>
    </row>
    <row r="44" spans="2:80">
      <c r="B44" s="91">
        <v>2</v>
      </c>
      <c r="C44" s="155" t="s">
        <v>140</v>
      </c>
      <c r="F44" s="5"/>
      <c r="H44" s="61">
        <v>3852790</v>
      </c>
      <c r="I44" s="61">
        <v>12577974.850700986</v>
      </c>
      <c r="J44" s="61">
        <v>13058859.141783498</v>
      </c>
      <c r="K44" s="61">
        <v>13144438.998747414</v>
      </c>
      <c r="L44" s="61">
        <v>12933793.831871983</v>
      </c>
      <c r="M44" s="61">
        <v>12392789.470517315</v>
      </c>
      <c r="N44" s="61">
        <v>12379049.382270198</v>
      </c>
      <c r="O44" s="61">
        <v>12747817.612648565</v>
      </c>
      <c r="P44" s="61">
        <v>12776124.73963983</v>
      </c>
      <c r="Q44" s="61">
        <v>12729002.339282552</v>
      </c>
      <c r="R44" s="61">
        <v>12659762.896038407</v>
      </c>
      <c r="S44" s="61">
        <v>12614091.073399477</v>
      </c>
      <c r="T44" s="61">
        <v>12650974.673879839</v>
      </c>
      <c r="U44" s="61">
        <v>12696295.555814778</v>
      </c>
      <c r="V44" s="61">
        <v>11526666.000233302</v>
      </c>
      <c r="W44" s="61">
        <v>10357036.444651823</v>
      </c>
      <c r="X44" s="61">
        <v>9187406.8890703451</v>
      </c>
      <c r="Y44" s="61">
        <v>8017777.3334888676</v>
      </c>
      <c r="Z44" s="61">
        <v>6848147.7779073901</v>
      </c>
      <c r="AA44" s="61">
        <v>5678518.2223259127</v>
      </c>
      <c r="AB44" s="61">
        <v>4508888.6667444352</v>
      </c>
      <c r="AC44" s="61">
        <v>3339259.1111629573</v>
      </c>
      <c r="AD44" s="61">
        <v>2169629.5555814793</v>
      </c>
      <c r="AE44" s="61">
        <v>1000000</v>
      </c>
      <c r="AF44" s="61">
        <v>1000000</v>
      </c>
      <c r="AG44" s="61">
        <v>1000000</v>
      </c>
      <c r="AH44" s="61">
        <v>1000000</v>
      </c>
      <c r="AI44" s="61">
        <v>1000000</v>
      </c>
      <c r="AJ44" s="61">
        <v>1000000</v>
      </c>
      <c r="AK44" s="61">
        <v>1000000</v>
      </c>
      <c r="AL44" s="61">
        <v>1000000</v>
      </c>
      <c r="AM44" s="61">
        <v>1000000</v>
      </c>
      <c r="AN44" s="61">
        <v>1000000</v>
      </c>
      <c r="AO44" s="61">
        <v>1000000</v>
      </c>
      <c r="AP44" s="61">
        <v>1000000</v>
      </c>
      <c r="AQ44" s="61">
        <v>1000000</v>
      </c>
      <c r="AR44" s="61">
        <v>1000000</v>
      </c>
      <c r="AS44" s="61">
        <v>1000000</v>
      </c>
      <c r="AT44" s="61">
        <v>1000000</v>
      </c>
      <c r="AU44" s="61">
        <v>1000000</v>
      </c>
      <c r="AV44" s="61">
        <v>1000000</v>
      </c>
      <c r="AW44" s="61">
        <v>1000000</v>
      </c>
      <c r="AX44" s="61">
        <v>1000000</v>
      </c>
      <c r="AY44" s="61">
        <v>1000000</v>
      </c>
      <c r="AZ44" s="61">
        <v>1000000</v>
      </c>
      <c r="BA44" s="61">
        <v>1000000</v>
      </c>
      <c r="BB44" s="61">
        <v>1000000</v>
      </c>
      <c r="BC44" s="61">
        <v>1000000</v>
      </c>
      <c r="BD44" s="61">
        <v>1000000</v>
      </c>
      <c r="BE44" s="61">
        <v>1000000</v>
      </c>
      <c r="BF44" s="61">
        <v>1000000</v>
      </c>
      <c r="BG44" s="61">
        <v>1000000</v>
      </c>
      <c r="BH44" s="61">
        <v>1000000</v>
      </c>
      <c r="BI44" s="61">
        <v>1000000</v>
      </c>
      <c r="BJ44" s="61">
        <v>1000000</v>
      </c>
      <c r="BK44" s="61">
        <v>1000000</v>
      </c>
      <c r="BL44" s="61">
        <v>1000000</v>
      </c>
      <c r="BM44" s="61">
        <v>1000000</v>
      </c>
      <c r="BN44" s="61">
        <v>1000000</v>
      </c>
      <c r="BO44" s="61">
        <v>1000000</v>
      </c>
      <c r="BP44" s="61">
        <v>1000000</v>
      </c>
      <c r="BQ44" s="61">
        <v>1000000</v>
      </c>
      <c r="BR44" s="61">
        <v>1000000</v>
      </c>
      <c r="BS44" s="61">
        <v>1000000</v>
      </c>
      <c r="BT44" s="61">
        <v>1000000</v>
      </c>
      <c r="BU44" s="61">
        <v>1000000</v>
      </c>
      <c r="BV44" s="61">
        <v>1000000</v>
      </c>
      <c r="BW44" s="61">
        <v>1000000</v>
      </c>
      <c r="BX44" s="61">
        <v>1000000</v>
      </c>
      <c r="BY44" s="61">
        <v>1000000</v>
      </c>
      <c r="BZ44" s="61">
        <v>1000000</v>
      </c>
      <c r="CA44" s="61">
        <v>1000000</v>
      </c>
      <c r="CB44" s="61">
        <v>1000000</v>
      </c>
    </row>
    <row r="45" spans="2:80">
      <c r="B45" s="91"/>
      <c r="C45" s="155" t="s">
        <v>141</v>
      </c>
      <c r="F45" s="5"/>
      <c r="H45" s="61">
        <v>49138420.000000007</v>
      </c>
      <c r="I45" s="61">
        <v>35440258.671981588</v>
      </c>
      <c r="J45" s="61">
        <v>29014897.893949885</v>
      </c>
      <c r="K45" s="61">
        <v>29546574.317288384</v>
      </c>
      <c r="L45" s="61">
        <v>29569802.982177012</v>
      </c>
      <c r="M45" s="61">
        <v>29587282.552505698</v>
      </c>
      <c r="N45" s="61">
        <v>29601301.167909306</v>
      </c>
      <c r="O45" s="61">
        <v>29613006.711771324</v>
      </c>
      <c r="P45" s="61">
        <v>29642085.965135928</v>
      </c>
      <c r="Q45" s="61">
        <v>33206256.510327876</v>
      </c>
      <c r="R45" s="61">
        <v>34130326.264070347</v>
      </c>
      <c r="S45" s="61">
        <v>35281858.392748415</v>
      </c>
      <c r="T45" s="61">
        <v>36719738.792409696</v>
      </c>
      <c r="U45" s="61">
        <v>38517144.292596042</v>
      </c>
      <c r="V45" s="61">
        <v>36339771.897759385</v>
      </c>
      <c r="W45" s="61">
        <v>34162399.502922721</v>
      </c>
      <c r="X45" s="61">
        <v>31985027.108086053</v>
      </c>
      <c r="Y45" s="61">
        <v>21807654.713249389</v>
      </c>
      <c r="Z45" s="61">
        <v>19630282.318412725</v>
      </c>
      <c r="AA45" s="61">
        <v>17452909.923576064</v>
      </c>
      <c r="AB45" s="61">
        <v>15275537.528739402</v>
      </c>
      <c r="AC45" s="61">
        <v>13098165.133902738</v>
      </c>
      <c r="AD45" s="61">
        <v>10920792.739066074</v>
      </c>
      <c r="AE45" s="61">
        <v>8743420.3442294057</v>
      </c>
      <c r="AF45" s="61">
        <v>8593584.8356236704</v>
      </c>
      <c r="AG45" s="61">
        <v>8447495.2147330809</v>
      </c>
      <c r="AH45" s="61">
        <v>8305057.8343647523</v>
      </c>
      <c r="AI45" s="61">
        <v>8166181.3885056339</v>
      </c>
      <c r="AJ45" s="61">
        <v>8030776.8537929924</v>
      </c>
      <c r="AK45" s="61">
        <v>7898757.4324481674</v>
      </c>
      <c r="AL45" s="61">
        <v>7770038.4966369625</v>
      </c>
      <c r="AM45" s="61">
        <v>7644537.5342210392</v>
      </c>
      <c r="AN45" s="61">
        <v>7522174.0958655132</v>
      </c>
      <c r="AO45" s="61">
        <v>7402869.7434688751</v>
      </c>
      <c r="AP45" s="61">
        <v>7286547.9998821532</v>
      </c>
      <c r="AQ45" s="61">
        <v>7173134.2998850988</v>
      </c>
      <c r="AR45" s="61">
        <v>7062555.9423879711</v>
      </c>
      <c r="AS45" s="61">
        <v>6954742.0438282713</v>
      </c>
      <c r="AT45" s="61">
        <v>6849623.4927325649</v>
      </c>
      <c r="AU45" s="61">
        <v>6747132.9054142507</v>
      </c>
      <c r="AV45" s="61">
        <v>6647204.5827788943</v>
      </c>
      <c r="AW45" s="61">
        <v>6549774.4682094213</v>
      </c>
      <c r="AX45" s="61">
        <v>6454780.1065041861</v>
      </c>
      <c r="AY45" s="61">
        <v>6362160.6038415814</v>
      </c>
      <c r="AZ45" s="61">
        <v>6271856.5887455428</v>
      </c>
      <c r="BA45" s="61">
        <v>6183810.1740269028</v>
      </c>
      <c r="BB45" s="61">
        <v>6097964.9196762312</v>
      </c>
      <c r="BC45" s="61">
        <v>6014265.7966843257</v>
      </c>
      <c r="BD45" s="61">
        <v>5932659.1517672166</v>
      </c>
      <c r="BE45" s="61">
        <v>5853092.6729730368</v>
      </c>
      <c r="BF45" s="61">
        <v>5775515.3561487105</v>
      </c>
      <c r="BG45" s="61">
        <v>5699877.4722449929</v>
      </c>
      <c r="BH45" s="61">
        <v>5626130.5354388682</v>
      </c>
      <c r="BI45" s="61">
        <v>5554227.2720528962</v>
      </c>
      <c r="BJ45" s="61">
        <v>5484121.5902515734</v>
      </c>
      <c r="BK45" s="61">
        <v>5415768.5504952846</v>
      </c>
      <c r="BL45" s="61">
        <v>5349124.3367329016</v>
      </c>
      <c r="BM45" s="61">
        <v>5284146.2283145795</v>
      </c>
      <c r="BN45" s="61">
        <v>5220792.5726067144</v>
      </c>
      <c r="BO45" s="61">
        <v>5159022.7582915472</v>
      </c>
      <c r="BP45" s="61">
        <v>5098797.1893342584</v>
      </c>
      <c r="BQ45" s="61">
        <v>5040077.259600901</v>
      </c>
      <c r="BR45" s="61">
        <v>4982825.3281108793</v>
      </c>
      <c r="BS45" s="61">
        <v>4927004.6949081058</v>
      </c>
      <c r="BT45" s="61">
        <v>4872579.5775354039</v>
      </c>
      <c r="BU45" s="61">
        <v>4819515.0880970191</v>
      </c>
      <c r="BV45" s="61">
        <v>4767777.210894594</v>
      </c>
      <c r="BW45" s="61">
        <v>4717332.780622229</v>
      </c>
      <c r="BX45" s="61">
        <v>4668149.4611066729</v>
      </c>
      <c r="BY45" s="61">
        <v>4620195.7245790064</v>
      </c>
      <c r="BZ45" s="61">
        <v>4573440.8314645309</v>
      </c>
      <c r="CA45" s="61">
        <v>4527854.8106779177</v>
      </c>
      <c r="CB45" s="61">
        <v>4483408.4404109698</v>
      </c>
    </row>
    <row r="46" spans="2:80">
      <c r="B46" s="91">
        <v>3</v>
      </c>
      <c r="C46" s="155" t="s">
        <v>140</v>
      </c>
      <c r="F46" s="5"/>
      <c r="H46" s="61">
        <v>3852790</v>
      </c>
      <c r="I46" s="61">
        <v>6000000</v>
      </c>
      <c r="J46" s="61">
        <v>13058859.141783498</v>
      </c>
      <c r="K46" s="61">
        <v>13144438.998747414</v>
      </c>
      <c r="L46" s="61">
        <v>12933793.831871983</v>
      </c>
      <c r="M46" s="61">
        <v>12392789.470517315</v>
      </c>
      <c r="N46" s="61">
        <v>12379049.382270198</v>
      </c>
      <c r="O46" s="61">
        <v>12747817.612648565</v>
      </c>
      <c r="P46" s="61">
        <v>12776124.73963983</v>
      </c>
      <c r="Q46" s="61">
        <v>12729002.339282552</v>
      </c>
      <c r="R46" s="61">
        <v>12659762.896038407</v>
      </c>
      <c r="S46" s="61">
        <v>12614091.073399477</v>
      </c>
      <c r="T46" s="61">
        <v>12650974.673879839</v>
      </c>
      <c r="U46" s="61">
        <v>12696295.555814778</v>
      </c>
      <c r="V46" s="61">
        <v>11526666.000233302</v>
      </c>
      <c r="W46" s="61">
        <v>10357036.444651823</v>
      </c>
      <c r="X46" s="61">
        <v>9187406.8890703451</v>
      </c>
      <c r="Y46" s="61">
        <v>8017777.3334888676</v>
      </c>
      <c r="Z46" s="61">
        <v>6848147.7779073901</v>
      </c>
      <c r="AA46" s="61">
        <v>5678518.2223259127</v>
      </c>
      <c r="AB46" s="61">
        <v>4508888.6667444352</v>
      </c>
      <c r="AC46" s="61">
        <v>3339259.1111629573</v>
      </c>
      <c r="AD46" s="61">
        <v>2169629.5555814793</v>
      </c>
      <c r="AE46" s="61">
        <v>1000000</v>
      </c>
      <c r="AF46" s="61">
        <v>1000000</v>
      </c>
      <c r="AG46" s="61">
        <v>1000000</v>
      </c>
      <c r="AH46" s="61">
        <v>1000000</v>
      </c>
      <c r="AI46" s="61">
        <v>1000000</v>
      </c>
      <c r="AJ46" s="61">
        <v>1000000</v>
      </c>
      <c r="AK46" s="61">
        <v>1000000</v>
      </c>
      <c r="AL46" s="61">
        <v>1000000</v>
      </c>
      <c r="AM46" s="61">
        <v>1000000</v>
      </c>
      <c r="AN46" s="61">
        <v>1000000</v>
      </c>
      <c r="AO46" s="61">
        <v>1000000</v>
      </c>
      <c r="AP46" s="61">
        <v>1000000</v>
      </c>
      <c r="AQ46" s="61">
        <v>1000000</v>
      </c>
      <c r="AR46" s="61">
        <v>1000000</v>
      </c>
      <c r="AS46" s="61">
        <v>1000000</v>
      </c>
      <c r="AT46" s="61">
        <v>1000000</v>
      </c>
      <c r="AU46" s="61">
        <v>1000000</v>
      </c>
      <c r="AV46" s="61">
        <v>1000000</v>
      </c>
      <c r="AW46" s="61">
        <v>1000000</v>
      </c>
      <c r="AX46" s="61">
        <v>1000000</v>
      </c>
      <c r="AY46" s="61">
        <v>1000000</v>
      </c>
      <c r="AZ46" s="61">
        <v>1000000</v>
      </c>
      <c r="BA46" s="61">
        <v>1000000</v>
      </c>
      <c r="BB46" s="61">
        <v>1000000</v>
      </c>
      <c r="BC46" s="61">
        <v>1000000</v>
      </c>
      <c r="BD46" s="61">
        <v>1000000</v>
      </c>
      <c r="BE46" s="61">
        <v>1000000</v>
      </c>
      <c r="BF46" s="61">
        <v>1000000</v>
      </c>
      <c r="BG46" s="61">
        <v>1000000</v>
      </c>
      <c r="BH46" s="61">
        <v>1000000</v>
      </c>
      <c r="BI46" s="61">
        <v>1000000</v>
      </c>
      <c r="BJ46" s="61">
        <v>1000000</v>
      </c>
      <c r="BK46" s="61">
        <v>1000000</v>
      </c>
      <c r="BL46" s="61">
        <v>1000000</v>
      </c>
      <c r="BM46" s="61">
        <v>1000000</v>
      </c>
      <c r="BN46" s="61">
        <v>1000000</v>
      </c>
      <c r="BO46" s="61">
        <v>1000000</v>
      </c>
      <c r="BP46" s="61">
        <v>1000000</v>
      </c>
      <c r="BQ46" s="61">
        <v>1000000</v>
      </c>
      <c r="BR46" s="61">
        <v>1000000</v>
      </c>
      <c r="BS46" s="61">
        <v>1000000</v>
      </c>
      <c r="BT46" s="61">
        <v>1000000</v>
      </c>
      <c r="BU46" s="61">
        <v>1000000</v>
      </c>
      <c r="BV46" s="61">
        <v>1000000</v>
      </c>
      <c r="BW46" s="61">
        <v>1000000</v>
      </c>
      <c r="BX46" s="61">
        <v>1000000</v>
      </c>
      <c r="BY46" s="61">
        <v>1000000</v>
      </c>
      <c r="BZ46" s="61">
        <v>1000000</v>
      </c>
      <c r="CA46" s="61">
        <v>1000000</v>
      </c>
      <c r="CB46" s="61">
        <v>1000000</v>
      </c>
    </row>
    <row r="47" spans="2:80">
      <c r="B47" s="91"/>
      <c r="C47" s="155" t="s">
        <v>141</v>
      </c>
      <c r="F47" s="5"/>
      <c r="H47" s="61">
        <v>49138420.000000007</v>
      </c>
      <c r="I47" s="61">
        <v>22440258.671981588</v>
      </c>
      <c r="J47" s="61">
        <v>23495782.185032398</v>
      </c>
      <c r="K47" s="61">
        <v>24095253.420943212</v>
      </c>
      <c r="L47" s="61">
        <v>23894666.915137406</v>
      </c>
      <c r="M47" s="61">
        <v>23234806.272799086</v>
      </c>
      <c r="N47" s="61">
        <v>23243371.496269401</v>
      </c>
      <c r="O47" s="61">
        <v>23719718.549170967</v>
      </c>
      <c r="P47" s="61">
        <v>23766477.890561268</v>
      </c>
      <c r="Q47" s="61">
        <v>23728349.558328867</v>
      </c>
      <c r="R47" s="61">
        <v>23667279.802554563</v>
      </c>
      <c r="S47" s="61">
        <v>23629459.690162838</v>
      </c>
      <c r="T47" s="61">
        <v>23695524.179414269</v>
      </c>
      <c r="U47" s="61">
        <v>23771183.338924304</v>
      </c>
      <c r="V47" s="61">
        <v>23779932.448627505</v>
      </c>
      <c r="W47" s="61">
        <v>23782344.65955748</v>
      </c>
      <c r="X47" s="61">
        <v>23791527.217972893</v>
      </c>
      <c r="Y47" s="61">
        <v>23812435.747378483</v>
      </c>
      <c r="Z47" s="61">
        <v>23843153.069750592</v>
      </c>
      <c r="AA47" s="61">
        <v>23867967.817155614</v>
      </c>
      <c r="AB47" s="61">
        <v>23884293.270692583</v>
      </c>
      <c r="AC47" s="61">
        <v>23901885.33037601</v>
      </c>
      <c r="AD47" s="61">
        <v>23922012.213651877</v>
      </c>
      <c r="AE47" s="61">
        <v>23943966.528386947</v>
      </c>
      <c r="AF47" s="61">
        <v>23966096.182427861</v>
      </c>
      <c r="AG47" s="61">
        <v>23986792.293382522</v>
      </c>
      <c r="AH47" s="61">
        <v>24006801.234332856</v>
      </c>
      <c r="AI47" s="61">
        <v>24027425.799178459</v>
      </c>
      <c r="AJ47" s="61">
        <v>24048557.125114754</v>
      </c>
      <c r="AK47" s="61">
        <v>24069856.61167663</v>
      </c>
      <c r="AL47" s="61">
        <v>24091047.272052106</v>
      </c>
      <c r="AM47" s="61">
        <v>24112081.622457881</v>
      </c>
      <c r="AN47" s="61">
        <v>24133172.94817099</v>
      </c>
      <c r="AO47" s="61">
        <v>24154445.497741379</v>
      </c>
      <c r="AP47" s="61">
        <v>24175826.722536247</v>
      </c>
      <c r="AQ47" s="61">
        <v>24197250.162836011</v>
      </c>
      <c r="AR47" s="61">
        <v>24218694.796170793</v>
      </c>
      <c r="AS47" s="61">
        <v>24240182.329820599</v>
      </c>
      <c r="AT47" s="61">
        <v>24261746.029889397</v>
      </c>
      <c r="AU47" s="61">
        <v>24283389.100587614</v>
      </c>
      <c r="AV47" s="61">
        <v>24305094.535264798</v>
      </c>
      <c r="AW47" s="61">
        <v>24326854.604049049</v>
      </c>
      <c r="AX47" s="61">
        <v>24348671.382335052</v>
      </c>
      <c r="AY47" s="61">
        <v>24370550.801430982</v>
      </c>
      <c r="AZ47" s="61">
        <v>24392496.15902175</v>
      </c>
      <c r="BA47" s="61">
        <v>24414505.748496544</v>
      </c>
      <c r="BB47" s="61">
        <v>24436577.043486819</v>
      </c>
      <c r="BC47" s="61">
        <v>24458709.935695492</v>
      </c>
      <c r="BD47" s="61">
        <v>24480905.589238901</v>
      </c>
      <c r="BE47" s="61">
        <v>24503165.016011931</v>
      </c>
      <c r="BF47" s="61">
        <v>24525488.406552713</v>
      </c>
      <c r="BG47" s="61">
        <v>24547875.432565074</v>
      </c>
      <c r="BH47" s="61">
        <v>24570325.99594022</v>
      </c>
      <c r="BI47" s="61">
        <v>24592840.404043164</v>
      </c>
      <c r="BJ47" s="61">
        <v>24615419.033618629</v>
      </c>
      <c r="BK47" s="61">
        <v>24638062.129940722</v>
      </c>
      <c r="BL47" s="61">
        <v>24660769.81028812</v>
      </c>
      <c r="BM47" s="61">
        <v>24683542.179711252</v>
      </c>
      <c r="BN47" s="61">
        <v>24706379.415627927</v>
      </c>
      <c r="BO47" s="61">
        <v>24729281.741465222</v>
      </c>
      <c r="BP47" s="61">
        <v>24752249.366635013</v>
      </c>
      <c r="BQ47" s="61">
        <v>24775282.472613193</v>
      </c>
      <c r="BR47" s="61">
        <v>24798381.230228312</v>
      </c>
      <c r="BS47" s="61">
        <v>24821545.819255028</v>
      </c>
      <c r="BT47" s="61">
        <v>24844776.431949861</v>
      </c>
      <c r="BU47" s="61">
        <v>24868073.263050891</v>
      </c>
      <c r="BV47" s="61">
        <v>24891436.502509698</v>
      </c>
      <c r="BW47" s="61">
        <v>24914866.337032966</v>
      </c>
      <c r="BX47" s="61">
        <v>24938362.954205308</v>
      </c>
      <c r="BY47" s="61">
        <v>24961926.544413637</v>
      </c>
      <c r="BZ47" s="61">
        <v>24985557.299821209</v>
      </c>
      <c r="CA47" s="61">
        <v>25009255.412580028</v>
      </c>
      <c r="CB47" s="61">
        <v>25033021.074414626</v>
      </c>
    </row>
    <row r="48" spans="2:80">
      <c r="B48" s="91">
        <v>4</v>
      </c>
      <c r="C48" s="155" t="s">
        <v>140</v>
      </c>
      <c r="F48" s="5"/>
      <c r="H48" s="61">
        <v>3852790</v>
      </c>
      <c r="I48" s="61">
        <v>12577974.850700986</v>
      </c>
      <c r="J48" s="61">
        <v>13058859.141783498</v>
      </c>
      <c r="K48" s="61">
        <v>13144438.998747414</v>
      </c>
      <c r="L48" s="61">
        <v>12933793.831871983</v>
      </c>
      <c r="M48" s="61">
        <v>12392789.470517315</v>
      </c>
      <c r="N48" s="61">
        <v>12379049.382270198</v>
      </c>
      <c r="O48" s="61">
        <v>12747817.612648565</v>
      </c>
      <c r="P48" s="61">
        <v>12776124.73963983</v>
      </c>
      <c r="Q48" s="61">
        <v>12729002.339282552</v>
      </c>
      <c r="R48" s="61">
        <v>12659762.896038407</v>
      </c>
      <c r="S48" s="61">
        <v>12614091.073399477</v>
      </c>
      <c r="T48" s="61">
        <v>12650974.673879839</v>
      </c>
      <c r="U48" s="61">
        <v>12696295.555814778</v>
      </c>
      <c r="V48" s="61">
        <v>12687708.546342481</v>
      </c>
      <c r="W48" s="61">
        <v>12672972.514126256</v>
      </c>
      <c r="X48" s="61">
        <v>12663634.20993354</v>
      </c>
      <c r="Y48" s="61">
        <v>12664279.428916061</v>
      </c>
      <c r="Z48" s="61">
        <v>12672644.154835492</v>
      </c>
      <c r="AA48" s="61">
        <v>12676255.734994767</v>
      </c>
      <c r="AB48" s="61">
        <v>12672915.764858097</v>
      </c>
      <c r="AC48" s="61">
        <v>12670450.301277369</v>
      </c>
      <c r="AD48" s="61">
        <v>12670029.932469219</v>
      </c>
      <c r="AE48" s="61">
        <v>12671095.886225166</v>
      </c>
      <c r="AF48" s="61">
        <v>12672231.962443352</v>
      </c>
      <c r="AG48" s="61">
        <v>12672163.263711328</v>
      </c>
      <c r="AH48" s="61">
        <v>12671481.185164087</v>
      </c>
      <c r="AI48" s="61">
        <v>12671242.088548418</v>
      </c>
      <c r="AJ48" s="61">
        <v>12671374.053093595</v>
      </c>
      <c r="AK48" s="61">
        <v>12671598.073197657</v>
      </c>
      <c r="AL48" s="61">
        <v>12671681.771026406</v>
      </c>
      <c r="AM48" s="61">
        <v>12671590.072456915</v>
      </c>
      <c r="AN48" s="61">
        <v>12671494.54058118</v>
      </c>
      <c r="AO48" s="61">
        <v>12671496.76648403</v>
      </c>
      <c r="AP48" s="61">
        <v>12671539.212806631</v>
      </c>
      <c r="AQ48" s="61">
        <v>12671566.739425471</v>
      </c>
      <c r="AR48" s="61">
        <v>12671561.517130105</v>
      </c>
      <c r="AS48" s="61">
        <v>12671541.474814055</v>
      </c>
      <c r="AT48" s="61">
        <v>12671533.375206912</v>
      </c>
      <c r="AU48" s="61">
        <v>12671539.847644534</v>
      </c>
      <c r="AV48" s="61">
        <v>12671547.027837951</v>
      </c>
      <c r="AW48" s="61">
        <v>12671548.33034317</v>
      </c>
      <c r="AX48" s="61">
        <v>12671545.26216279</v>
      </c>
      <c r="AY48" s="61">
        <v>12671542.55300157</v>
      </c>
      <c r="AZ48" s="61">
        <v>12671542.732699489</v>
      </c>
      <c r="BA48" s="61">
        <v>12671544.292281583</v>
      </c>
      <c r="BB48" s="61">
        <v>12671545.033054426</v>
      </c>
      <c r="BC48" s="61">
        <v>12671544.700590506</v>
      </c>
      <c r="BD48" s="61">
        <v>12671544.095631728</v>
      </c>
      <c r="BE48" s="61">
        <v>12671543.901209885</v>
      </c>
      <c r="BF48" s="61">
        <v>12671544.125911269</v>
      </c>
      <c r="BG48" s="61">
        <v>12671544.358113233</v>
      </c>
      <c r="BH48" s="61">
        <v>12671544.369085176</v>
      </c>
      <c r="BI48" s="61">
        <v>12671544.258423636</v>
      </c>
      <c r="BJ48" s="61">
        <v>12671544.184729153</v>
      </c>
      <c r="BK48" s="61">
        <v>12671544.199578727</v>
      </c>
      <c r="BL48" s="61">
        <v>12671544.249306863</v>
      </c>
      <c r="BM48" s="61">
        <v>12671544.269872798</v>
      </c>
      <c r="BN48" s="61">
        <v>12671544.255166057</v>
      </c>
      <c r="BO48" s="61">
        <v>12671544.236179538</v>
      </c>
      <c r="BP48" s="61">
        <v>12671544.232472191</v>
      </c>
      <c r="BQ48" s="61">
        <v>12671544.240429362</v>
      </c>
      <c r="BR48" s="61">
        <v>12671544.2472378</v>
      </c>
      <c r="BS48" s="61">
        <v>12671544.246892959</v>
      </c>
      <c r="BT48" s="61">
        <v>12671544.243062984</v>
      </c>
      <c r="BU48" s="61">
        <v>12671544.241045805</v>
      </c>
      <c r="BV48" s="61">
        <v>12671544.241856851</v>
      </c>
      <c r="BW48" s="61">
        <v>12671544.243420962</v>
      </c>
      <c r="BX48" s="61">
        <v>12671544.243919561</v>
      </c>
      <c r="BY48" s="61">
        <v>12671544.243366521</v>
      </c>
      <c r="BZ48" s="61">
        <v>12671544.24277878</v>
      </c>
      <c r="CA48" s="61">
        <v>12671544.242731413</v>
      </c>
      <c r="CB48" s="61">
        <v>12671544.24301235</v>
      </c>
    </row>
    <row r="49" spans="1:158">
      <c r="C49" s="155" t="s">
        <v>141</v>
      </c>
      <c r="H49" s="61">
        <v>49138420.000000007</v>
      </c>
      <c r="I49" s="61">
        <v>22371496.775834341</v>
      </c>
      <c r="J49" s="61">
        <v>23817665.116838645</v>
      </c>
      <c r="K49" s="61">
        <v>23887451.843657576</v>
      </c>
      <c r="L49" s="61">
        <v>27191470.081379898</v>
      </c>
      <c r="M49" s="61">
        <v>27506079.099068504</v>
      </c>
      <c r="N49" s="61">
        <v>28564892.925083138</v>
      </c>
      <c r="O49" s="61">
        <v>30311057.024896558</v>
      </c>
      <c r="P49" s="61">
        <v>32242718.083773814</v>
      </c>
      <c r="Q49" s="61">
        <v>34393202.166361883</v>
      </c>
      <c r="R49" s="61">
        <v>37078277.97230798</v>
      </c>
      <c r="S49" s="61">
        <v>39603154.690851226</v>
      </c>
      <c r="T49" s="61">
        <v>42640943.054812811</v>
      </c>
      <c r="U49" s="61">
        <v>46170386.949873731</v>
      </c>
      <c r="V49" s="61">
        <v>50172887.997840576</v>
      </c>
      <c r="W49" s="61">
        <v>42673530.51692836</v>
      </c>
      <c r="X49" s="61">
        <v>34308467.84300781</v>
      </c>
      <c r="Y49" s="61">
        <v>25656017.337303497</v>
      </c>
      <c r="Z49" s="61">
        <v>26855170.780500405</v>
      </c>
      <c r="AA49" s="61">
        <v>26964887.359685265</v>
      </c>
      <c r="AB49" s="61">
        <v>27068442.14195855</v>
      </c>
      <c r="AC49" s="61">
        <v>27172015.653830312</v>
      </c>
      <c r="AD49" s="61">
        <v>27279307.717574388</v>
      </c>
      <c r="AE49" s="61">
        <v>27389565.919444811</v>
      </c>
      <c r="AF49" s="61">
        <v>27501161.767347503</v>
      </c>
      <c r="AG49" s="61">
        <v>27612622.900207169</v>
      </c>
      <c r="AH49" s="61">
        <v>27724412.751696493</v>
      </c>
      <c r="AI49" s="61">
        <v>27837613.454002511</v>
      </c>
      <c r="AJ49" s="61">
        <v>27952457.410721071</v>
      </c>
      <c r="AK49" s="61">
        <v>28068599.12616894</v>
      </c>
      <c r="AL49" s="61">
        <v>28185760.928212285</v>
      </c>
      <c r="AM49" s="61">
        <v>28303890.285288297</v>
      </c>
      <c r="AN49" s="61">
        <v>28423171.308036353</v>
      </c>
      <c r="AO49" s="61">
        <v>28543741.557246547</v>
      </c>
      <c r="AP49" s="61">
        <v>28665581.169172298</v>
      </c>
      <c r="AQ49" s="61">
        <v>28788628.239579774</v>
      </c>
      <c r="AR49" s="61">
        <v>28912868.133587167</v>
      </c>
      <c r="AS49" s="61">
        <v>29038330.060006294</v>
      </c>
      <c r="AT49" s="61">
        <v>29165056.855237838</v>
      </c>
      <c r="AU49" s="61">
        <v>29293067.814211085</v>
      </c>
      <c r="AV49" s="61">
        <v>29422362.525155898</v>
      </c>
      <c r="AW49" s="61">
        <v>29552943.822618399</v>
      </c>
      <c r="AX49" s="61">
        <v>29684825.335304733</v>
      </c>
      <c r="AY49" s="61">
        <v>29818025.406926006</v>
      </c>
      <c r="AZ49" s="61">
        <v>29952560.574794333</v>
      </c>
      <c r="BA49" s="61">
        <v>30088442.997535929</v>
      </c>
      <c r="BB49" s="61">
        <v>30225683.64893375</v>
      </c>
      <c r="BC49" s="61">
        <v>30364295.404948834</v>
      </c>
      <c r="BD49" s="61">
        <v>30504292.819743209</v>
      </c>
      <c r="BE49" s="61">
        <v>30645690.606399648</v>
      </c>
      <c r="BF49" s="61">
        <v>30788502.877621114</v>
      </c>
      <c r="BG49" s="61">
        <v>30932743.346781194</v>
      </c>
      <c r="BH49" s="61">
        <v>31078425.99119791</v>
      </c>
      <c r="BI49" s="61">
        <v>31225565.29364654</v>
      </c>
      <c r="BJ49" s="61">
        <v>31374176.009621471</v>
      </c>
      <c r="BK49" s="61">
        <v>31524272.933138411</v>
      </c>
      <c r="BL49" s="61">
        <v>31675870.876717474</v>
      </c>
      <c r="BM49" s="61">
        <v>31828984.774580698</v>
      </c>
      <c r="BN49" s="61">
        <v>31983629.769541252</v>
      </c>
      <c r="BO49" s="61">
        <v>32139821.20382905</v>
      </c>
      <c r="BP49" s="61">
        <v>32297574.568135686</v>
      </c>
      <c r="BQ49" s="61">
        <v>32456905.480957031</v>
      </c>
      <c r="BR49" s="61">
        <v>32617829.703526471</v>
      </c>
      <c r="BS49" s="61">
        <v>32780363.160573632</v>
      </c>
      <c r="BT49" s="61">
        <v>32944521.947343908</v>
      </c>
      <c r="BU49" s="61">
        <v>33110322.323306844</v>
      </c>
      <c r="BV49" s="61">
        <v>33277780.706345607</v>
      </c>
      <c r="BW49" s="61">
        <v>32617829.699774295</v>
      </c>
      <c r="BX49" s="61">
        <v>32780363.156820938</v>
      </c>
      <c r="BY49" s="61">
        <v>32944521.94715289</v>
      </c>
      <c r="BZ49" s="61">
        <v>33110322.325180132</v>
      </c>
      <c r="CA49" s="61">
        <v>33277780.707552839</v>
      </c>
      <c r="CB49" s="61">
        <v>33446913.674187846</v>
      </c>
    </row>
    <row r="50" spans="1:158">
      <c r="B50" s="91">
        <v>5</v>
      </c>
      <c r="H50" s="61">
        <v>51657774.782039531</v>
      </c>
      <c r="I50" s="61">
        <v>51657774.782039531</v>
      </c>
      <c r="J50" s="61">
        <v>51657774.782039531</v>
      </c>
      <c r="K50" s="61">
        <v>51657774.782039531</v>
      </c>
      <c r="L50" s="61">
        <v>51657774.782039531</v>
      </c>
      <c r="M50" s="61">
        <v>51657774.782039531</v>
      </c>
      <c r="N50" s="61">
        <v>51657774.782039531</v>
      </c>
      <c r="O50" s="61">
        <v>51657774.782039531</v>
      </c>
      <c r="P50" s="61">
        <v>51657774.782039531</v>
      </c>
      <c r="Q50" s="61">
        <v>51657774.782039531</v>
      </c>
      <c r="R50" s="61">
        <v>51657774.782039531</v>
      </c>
      <c r="S50" s="61">
        <v>51657774.782039531</v>
      </c>
      <c r="T50" s="61">
        <v>51657774.782039531</v>
      </c>
      <c r="U50" s="61">
        <v>51657774.782039531</v>
      </c>
      <c r="V50" s="61">
        <v>51657774.782039531</v>
      </c>
      <c r="W50" s="61">
        <v>51657774.782039531</v>
      </c>
      <c r="X50" s="61">
        <v>51657774.782039531</v>
      </c>
      <c r="Y50" s="61">
        <v>51657774.782039531</v>
      </c>
      <c r="Z50" s="61">
        <v>51657774.782039531</v>
      </c>
      <c r="AA50" s="61">
        <v>51657774.782039531</v>
      </c>
      <c r="AB50" s="61">
        <v>51657774.782039531</v>
      </c>
      <c r="AC50" s="61">
        <v>51657774.782039531</v>
      </c>
      <c r="AD50" s="61">
        <v>51657774.782039531</v>
      </c>
      <c r="AE50" s="61">
        <v>51657774.782039531</v>
      </c>
      <c r="AF50" s="61">
        <v>51657774.782039531</v>
      </c>
      <c r="AG50" s="61">
        <v>51657774.782039531</v>
      </c>
      <c r="AH50" s="61">
        <v>51657774.782039531</v>
      </c>
      <c r="AI50" s="61">
        <v>51657774.782039531</v>
      </c>
      <c r="AJ50" s="61">
        <v>51657774.782039531</v>
      </c>
      <c r="AK50" s="61">
        <v>51657774.782039531</v>
      </c>
      <c r="AL50" s="61">
        <v>51657774.782039531</v>
      </c>
      <c r="AM50" s="61">
        <v>51657774.782039531</v>
      </c>
      <c r="AN50" s="61">
        <v>51657774.782039531</v>
      </c>
      <c r="AO50" s="61">
        <v>51657774.782039531</v>
      </c>
      <c r="AP50" s="61">
        <v>51657774.782039531</v>
      </c>
      <c r="AQ50" s="61">
        <v>51657774.782039531</v>
      </c>
      <c r="AR50" s="61">
        <v>51657774.782039531</v>
      </c>
      <c r="AS50" s="61">
        <v>51657774.782039531</v>
      </c>
      <c r="AT50" s="61">
        <v>51657774.782039531</v>
      </c>
      <c r="AU50" s="61">
        <v>51657774.782039531</v>
      </c>
      <c r="AV50" s="61">
        <v>51657774.782039531</v>
      </c>
      <c r="AW50" s="61">
        <v>51657774.782039531</v>
      </c>
      <c r="AX50" s="61">
        <v>51657774.782039531</v>
      </c>
      <c r="AY50" s="61">
        <v>51657774.782039531</v>
      </c>
      <c r="AZ50" s="61">
        <v>51657774.782039531</v>
      </c>
      <c r="BA50" s="61">
        <v>51657774.782039531</v>
      </c>
      <c r="BB50" s="61">
        <v>51657774.782039531</v>
      </c>
      <c r="BC50" s="61">
        <v>51657774.782039531</v>
      </c>
      <c r="BD50" s="61">
        <v>51657774.782039531</v>
      </c>
      <c r="BE50" s="61">
        <v>51657774.782039531</v>
      </c>
      <c r="BF50" s="61">
        <v>51657774.782039531</v>
      </c>
      <c r="BG50" s="61">
        <v>51657774.782039531</v>
      </c>
      <c r="BH50" s="61">
        <v>51657774.782039531</v>
      </c>
      <c r="BI50" s="61">
        <v>51657774.782039531</v>
      </c>
      <c r="BJ50" s="61">
        <v>51657774.782039531</v>
      </c>
      <c r="BK50" s="61">
        <v>51657774.782039531</v>
      </c>
      <c r="BL50" s="61">
        <v>51657774.782039531</v>
      </c>
      <c r="BM50" s="61">
        <v>51657774.782039531</v>
      </c>
      <c r="BN50" s="61">
        <v>51657774.782039531</v>
      </c>
      <c r="BO50" s="61">
        <v>51657774.782039531</v>
      </c>
      <c r="BP50" s="61">
        <v>51657774.782039531</v>
      </c>
      <c r="BQ50" s="61">
        <v>51657774.782039531</v>
      </c>
      <c r="BR50" s="61">
        <v>51657774.782039531</v>
      </c>
      <c r="BS50" s="61">
        <v>51657774.782039531</v>
      </c>
      <c r="BT50" s="61">
        <v>51657774.782039531</v>
      </c>
      <c r="BU50" s="61">
        <v>51657774.782039531</v>
      </c>
      <c r="BV50" s="61">
        <v>51657774.782039531</v>
      </c>
      <c r="BW50" s="61">
        <v>51657774.782039531</v>
      </c>
      <c r="BX50" s="61">
        <v>51657774.782039531</v>
      </c>
      <c r="BY50" s="61">
        <v>51657774.782039531</v>
      </c>
      <c r="BZ50" s="61">
        <v>51657774.782039531</v>
      </c>
      <c r="CA50" s="61">
        <v>51657774.782039531</v>
      </c>
      <c r="CB50" s="61">
        <v>51657774.782039531</v>
      </c>
    </row>
    <row r="51" spans="1:158">
      <c r="B51" s="91"/>
      <c r="H51" s="61">
        <v>25087172.614214122</v>
      </c>
      <c r="I51" s="61">
        <v>25087172.614214122</v>
      </c>
      <c r="J51" s="61">
        <v>25087172.614214122</v>
      </c>
      <c r="K51" s="61">
        <v>25087172.614214122</v>
      </c>
      <c r="L51" s="61">
        <v>25087172.614214122</v>
      </c>
      <c r="M51" s="61">
        <v>25087172.614214122</v>
      </c>
      <c r="N51" s="61">
        <v>25087172.614214122</v>
      </c>
      <c r="O51" s="61">
        <v>25087172.614214122</v>
      </c>
      <c r="P51" s="61">
        <v>25087172.614214122</v>
      </c>
      <c r="Q51" s="61">
        <v>25087172.614214122</v>
      </c>
      <c r="R51" s="61">
        <v>25087172.614214122</v>
      </c>
      <c r="S51" s="61">
        <v>25087172.614214122</v>
      </c>
      <c r="T51" s="61">
        <v>25087172.614214122</v>
      </c>
      <c r="U51" s="61">
        <v>25087172.614214122</v>
      </c>
      <c r="V51" s="61">
        <v>25087172.614214122</v>
      </c>
      <c r="W51" s="61">
        <v>25087172.614214122</v>
      </c>
      <c r="X51" s="61">
        <v>25087172.614214122</v>
      </c>
      <c r="Y51" s="61">
        <v>25087172.614214122</v>
      </c>
      <c r="Z51" s="61">
        <v>25087172.614214122</v>
      </c>
      <c r="AA51" s="61">
        <v>25087172.614214122</v>
      </c>
      <c r="AB51" s="61">
        <v>25087172.614214122</v>
      </c>
      <c r="AC51" s="61">
        <v>25087172.614214122</v>
      </c>
      <c r="AD51" s="61">
        <v>25087172.614214122</v>
      </c>
      <c r="AE51" s="61">
        <v>25087172.614214122</v>
      </c>
      <c r="AF51" s="61">
        <v>25087172.614214122</v>
      </c>
      <c r="AG51" s="61">
        <v>25087172.614214122</v>
      </c>
      <c r="AH51" s="61">
        <v>25087172.614214122</v>
      </c>
      <c r="AI51" s="61">
        <v>25087172.614214122</v>
      </c>
      <c r="AJ51" s="61">
        <v>25087172.614214122</v>
      </c>
      <c r="AK51" s="61">
        <v>25087172.614214122</v>
      </c>
      <c r="AL51" s="61">
        <v>25087172.614214122</v>
      </c>
      <c r="AM51" s="61">
        <v>25087172.614214122</v>
      </c>
      <c r="AN51" s="61">
        <v>25087172.614214122</v>
      </c>
      <c r="AO51" s="61">
        <v>25087172.614214122</v>
      </c>
      <c r="AP51" s="61">
        <v>25087172.614214122</v>
      </c>
      <c r="AQ51" s="61">
        <v>25087172.614214122</v>
      </c>
      <c r="AR51" s="61">
        <v>25087172.614214122</v>
      </c>
      <c r="AS51" s="61">
        <v>25087172.614214122</v>
      </c>
      <c r="AT51" s="61">
        <v>25087172.614214122</v>
      </c>
      <c r="AU51" s="61">
        <v>25087172.614214122</v>
      </c>
      <c r="AV51" s="61">
        <v>25087172.614214122</v>
      </c>
      <c r="AW51" s="61">
        <v>25087172.614214122</v>
      </c>
      <c r="AX51" s="61">
        <v>25087172.614214122</v>
      </c>
      <c r="AY51" s="61">
        <v>25087172.614214122</v>
      </c>
      <c r="AZ51" s="61">
        <v>25087172.614214122</v>
      </c>
      <c r="BA51" s="61">
        <v>25087172.614214122</v>
      </c>
      <c r="BB51" s="61">
        <v>25087172.614214122</v>
      </c>
      <c r="BC51" s="61">
        <v>25087172.614214122</v>
      </c>
      <c r="BD51" s="61">
        <v>25087172.614214122</v>
      </c>
      <c r="BE51" s="61">
        <v>25087172.614214122</v>
      </c>
      <c r="BF51" s="61">
        <v>25087172.614214122</v>
      </c>
      <c r="BG51" s="61">
        <v>25087172.614214122</v>
      </c>
      <c r="BH51" s="61">
        <v>25087172.614214122</v>
      </c>
      <c r="BI51" s="61">
        <v>25087172.614214122</v>
      </c>
      <c r="BJ51" s="61">
        <v>25087172.614214122</v>
      </c>
      <c r="BK51" s="61">
        <v>25087172.614214122</v>
      </c>
      <c r="BL51" s="61">
        <v>25087172.614214122</v>
      </c>
      <c r="BM51" s="61">
        <v>25087172.614214122</v>
      </c>
      <c r="BN51" s="61">
        <v>25087172.614214122</v>
      </c>
      <c r="BO51" s="61">
        <v>25087172.614214122</v>
      </c>
      <c r="BP51" s="61">
        <v>25087172.614214122</v>
      </c>
      <c r="BQ51" s="61">
        <v>25087172.614214122</v>
      </c>
      <c r="BR51" s="61">
        <v>25087172.614214122</v>
      </c>
      <c r="BS51" s="61">
        <v>25087172.614214122</v>
      </c>
      <c r="BT51" s="61">
        <v>25087172.614214122</v>
      </c>
      <c r="BU51" s="61">
        <v>25087172.614214122</v>
      </c>
      <c r="BV51" s="61">
        <v>25087172.614214122</v>
      </c>
      <c r="BW51" s="61">
        <v>25087172.614214122</v>
      </c>
      <c r="BX51" s="61">
        <v>25087172.614214122</v>
      </c>
      <c r="BY51" s="61">
        <v>25087172.614214122</v>
      </c>
      <c r="BZ51" s="61">
        <v>25087172.614214122</v>
      </c>
      <c r="CA51" s="61">
        <v>25087172.614214122</v>
      </c>
      <c r="CB51" s="61">
        <v>25087172.614214122</v>
      </c>
    </row>
    <row r="52" spans="1:158" s="8" customFormat="1" ht="11.25" customHeight="1" collapsed="1">
      <c r="A52"/>
      <c r="B52" s="28" t="s">
        <v>142</v>
      </c>
      <c r="C52" s="9"/>
      <c r="E52" s="47"/>
      <c r="J52" s="10"/>
      <c r="K52" s="10"/>
      <c r="L52" s="10"/>
      <c r="M52" s="10"/>
      <c r="N52" s="10"/>
      <c r="O52" s="10"/>
      <c r="P52" s="10"/>
      <c r="Q52" s="10"/>
      <c r="R52" s="10"/>
      <c r="S52" s="10"/>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row>
    <row r="53" spans="1:158">
      <c r="A53" s="290" t="s">
        <v>143</v>
      </c>
      <c r="B53" s="113" t="s">
        <v>144</v>
      </c>
      <c r="C53" s="287">
        <v>9</v>
      </c>
      <c r="D53" t="s">
        <v>145</v>
      </c>
    </row>
    <row r="54" spans="1:158">
      <c r="B54" s="113" t="s">
        <v>146</v>
      </c>
      <c r="C54" s="61">
        <v>148765863.15662089</v>
      </c>
      <c r="D54" t="s">
        <v>145</v>
      </c>
      <c r="E54" s="3"/>
      <c r="F54" s="3"/>
      <c r="G54" s="3"/>
      <c r="H54" s="3"/>
    </row>
    <row r="55" spans="1:158">
      <c r="C55" s="178">
        <v>2023</v>
      </c>
      <c r="D55" s="178">
        <v>2024</v>
      </c>
      <c r="E55" s="178">
        <v>2025</v>
      </c>
      <c r="F55" s="178">
        <v>2026</v>
      </c>
      <c r="G55" s="178">
        <v>2027</v>
      </c>
      <c r="H55" s="178">
        <v>2028</v>
      </c>
      <c r="I55" s="178">
        <v>2029</v>
      </c>
      <c r="J55" s="178">
        <v>2030</v>
      </c>
      <c r="K55" s="178">
        <v>2031</v>
      </c>
      <c r="L55" s="178">
        <v>2032</v>
      </c>
      <c r="M55" s="178">
        <v>2033</v>
      </c>
      <c r="N55" s="178">
        <v>2034</v>
      </c>
      <c r="O55" s="178">
        <v>2035</v>
      </c>
      <c r="P55" s="178">
        <v>2036</v>
      </c>
      <c r="Q55" s="178">
        <v>2037</v>
      </c>
      <c r="R55" s="178">
        <v>2038</v>
      </c>
      <c r="S55" s="178">
        <v>2039</v>
      </c>
      <c r="T55" s="178">
        <v>2040</v>
      </c>
      <c r="U55" s="178">
        <v>2041</v>
      </c>
      <c r="V55" s="178">
        <v>2042</v>
      </c>
      <c r="W55" s="178">
        <v>2043</v>
      </c>
      <c r="X55" s="178">
        <v>2044</v>
      </c>
      <c r="Y55" s="178">
        <v>2045</v>
      </c>
      <c r="Z55" s="178">
        <v>2046</v>
      </c>
      <c r="AA55" s="178">
        <v>2047</v>
      </c>
      <c r="AB55" s="178">
        <v>2048</v>
      </c>
      <c r="AC55" s="178">
        <v>2049</v>
      </c>
      <c r="AD55" s="178">
        <v>2050</v>
      </c>
      <c r="AE55" s="178">
        <v>2051</v>
      </c>
      <c r="AF55" s="178">
        <v>2052</v>
      </c>
      <c r="AG55" s="178">
        <v>2053</v>
      </c>
      <c r="AH55" s="178">
        <v>2054</v>
      </c>
      <c r="AI55" s="178">
        <v>2055</v>
      </c>
      <c r="AJ55" s="178">
        <v>2056</v>
      </c>
      <c r="AK55" s="178">
        <v>2057</v>
      </c>
      <c r="AL55" s="178">
        <v>2058</v>
      </c>
      <c r="AM55" s="178">
        <v>2059</v>
      </c>
      <c r="AN55" s="178">
        <v>2060</v>
      </c>
      <c r="AO55" s="178">
        <v>2061</v>
      </c>
      <c r="AP55" s="178">
        <v>2062</v>
      </c>
      <c r="AQ55" s="178">
        <v>2063</v>
      </c>
      <c r="AR55" s="178">
        <v>2064</v>
      </c>
      <c r="AS55" s="178">
        <v>2065</v>
      </c>
      <c r="AT55" s="178">
        <v>2066</v>
      </c>
      <c r="AU55" s="178">
        <v>2067</v>
      </c>
      <c r="AV55" s="178">
        <v>2068</v>
      </c>
      <c r="AW55" s="178">
        <v>2069</v>
      </c>
      <c r="AX55" s="178">
        <v>2070</v>
      </c>
      <c r="AY55" s="178">
        <v>2071</v>
      </c>
      <c r="AZ55" s="178">
        <v>2072</v>
      </c>
      <c r="BA55" s="178">
        <v>2073</v>
      </c>
      <c r="BB55" s="178">
        <v>2074</v>
      </c>
      <c r="BC55" s="178">
        <v>2075</v>
      </c>
      <c r="BD55" s="178">
        <v>2076</v>
      </c>
      <c r="BE55" s="178">
        <v>2077</v>
      </c>
      <c r="BF55" s="178">
        <v>2078</v>
      </c>
      <c r="BG55" s="178">
        <v>2079</v>
      </c>
      <c r="BH55" s="178">
        <v>2080</v>
      </c>
      <c r="BI55" s="178">
        <v>2081</v>
      </c>
      <c r="BJ55" s="178">
        <v>2082</v>
      </c>
      <c r="BK55" s="178">
        <v>2083</v>
      </c>
      <c r="BL55" s="178">
        <v>2084</v>
      </c>
      <c r="BM55" s="178">
        <v>2085</v>
      </c>
      <c r="BN55" s="178">
        <v>2086</v>
      </c>
      <c r="BO55" s="178">
        <v>2087</v>
      </c>
      <c r="BP55" s="178">
        <v>2088</v>
      </c>
      <c r="BQ55" s="178">
        <v>2089</v>
      </c>
      <c r="BR55" s="178">
        <v>2090</v>
      </c>
      <c r="BS55" s="178">
        <v>2091</v>
      </c>
      <c r="BT55" s="178">
        <v>2092</v>
      </c>
      <c r="BU55" s="178">
        <v>2093</v>
      </c>
      <c r="BV55" s="178">
        <v>2094</v>
      </c>
      <c r="BW55" s="178">
        <v>2095</v>
      </c>
      <c r="BX55" s="178">
        <v>2096</v>
      </c>
      <c r="BY55" s="178">
        <v>2097</v>
      </c>
      <c r="BZ55" s="178">
        <v>2098</v>
      </c>
      <c r="CA55" s="178">
        <v>2099</v>
      </c>
      <c r="CB55" s="178">
        <v>2100</v>
      </c>
    </row>
    <row r="56" spans="1:158">
      <c r="B56" s="113" t="s">
        <v>147</v>
      </c>
      <c r="C56" s="61">
        <v>17701942.873031564</v>
      </c>
      <c r="D56" s="61">
        <v>21092829.794471379</v>
      </c>
      <c r="E56" s="61">
        <v>24718145.392321192</v>
      </c>
      <c r="F56" s="61">
        <v>28717964.993130364</v>
      </c>
      <c r="G56" s="61">
        <v>32477688.210866801</v>
      </c>
      <c r="H56" s="61">
        <v>36322069.248995759</v>
      </c>
      <c r="I56" s="61">
        <v>32200256.619867973</v>
      </c>
      <c r="J56" s="61">
        <v>28813100.099212889</v>
      </c>
      <c r="K56" s="61">
        <v>25476064.129788015</v>
      </c>
      <c r="L56" s="61">
        <v>20536785.051518768</v>
      </c>
      <c r="M56" s="61">
        <v>14936953.665890995</v>
      </c>
      <c r="N56" s="61">
        <v>13368733.511100825</v>
      </c>
      <c r="O56" s="61">
        <v>12085217.067758467</v>
      </c>
      <c r="P56" s="61">
        <v>10802752.763870409</v>
      </c>
      <c r="Q56" s="61">
        <v>9617108.2911884002</v>
      </c>
      <c r="R56" s="61">
        <v>8482703.0851410422</v>
      </c>
      <c r="S56" s="61">
        <v>6806984.9058961887</v>
      </c>
      <c r="T56" s="61">
        <v>5200040.0658079432</v>
      </c>
      <c r="U56" s="61">
        <v>3108822.9676928958</v>
      </c>
      <c r="V56" s="61">
        <v>1655668.4647544113</v>
      </c>
      <c r="W56" s="61">
        <v>17479.855229306027</v>
      </c>
      <c r="X56" s="61">
        <v>17479.85522931275</v>
      </c>
      <c r="Y56" s="61">
        <v>17479.85522931275</v>
      </c>
      <c r="Z56" s="61">
        <v>17479.85522931275</v>
      </c>
      <c r="AA56" s="61">
        <v>17479.85522931275</v>
      </c>
      <c r="AB56" s="61">
        <v>17479.85522931275</v>
      </c>
      <c r="AC56" s="61">
        <v>17479.85522931275</v>
      </c>
      <c r="AD56" s="61">
        <v>17479.85522931275</v>
      </c>
      <c r="AE56" s="61">
        <v>17479.85522931275</v>
      </c>
      <c r="AF56" s="61">
        <v>17479.85522931275</v>
      </c>
      <c r="AG56" s="61">
        <v>17479.85522931275</v>
      </c>
      <c r="AH56" s="61">
        <v>17479.85522931275</v>
      </c>
      <c r="AI56" s="61">
        <v>17479.85522931275</v>
      </c>
      <c r="AJ56" s="61">
        <v>17479.85522931275</v>
      </c>
      <c r="AK56" s="61">
        <v>17479.85522931275</v>
      </c>
      <c r="AL56" s="61">
        <v>17479.85522931275</v>
      </c>
      <c r="AM56" s="61">
        <v>17479.85522931275</v>
      </c>
      <c r="AN56" s="61">
        <v>17479.85522931275</v>
      </c>
      <c r="AO56" s="61">
        <v>17479.85522931275</v>
      </c>
      <c r="AP56" s="61">
        <v>17479.85522931275</v>
      </c>
      <c r="AQ56" s="61">
        <v>26803.780855613019</v>
      </c>
      <c r="AR56" s="61">
        <v>36127.706481912246</v>
      </c>
      <c r="AS56" s="61">
        <v>36127.706481912246</v>
      </c>
      <c r="AT56" s="61">
        <v>36127.706481912246</v>
      </c>
      <c r="AU56" s="61">
        <v>36127.706481912246</v>
      </c>
      <c r="AV56" s="61">
        <v>36127.706481912246</v>
      </c>
      <c r="AW56" s="61">
        <v>36127.706481912246</v>
      </c>
      <c r="AX56" s="61">
        <v>36127.706481912246</v>
      </c>
      <c r="AY56" s="61">
        <v>36127.706481912246</v>
      </c>
      <c r="AZ56" s="61">
        <v>36127.706481912246</v>
      </c>
      <c r="BA56" s="61">
        <v>36127.706481912246</v>
      </c>
      <c r="BB56" s="61">
        <v>28630.490030905836</v>
      </c>
      <c r="BC56" s="61">
        <v>17470.412713638943</v>
      </c>
      <c r="BD56" s="61">
        <v>8802.9487612650446</v>
      </c>
      <c r="BE56" s="61">
        <v>1.6653345369377348E-10</v>
      </c>
      <c r="BF56" s="61"/>
      <c r="BG56" s="61"/>
      <c r="BH56" s="61"/>
      <c r="BI56" s="61"/>
      <c r="BJ56" s="61"/>
      <c r="BK56" s="61"/>
      <c r="BL56" s="61"/>
      <c r="BM56" s="61"/>
      <c r="BN56" s="61"/>
      <c r="BO56" s="61"/>
      <c r="BP56" s="61"/>
      <c r="BQ56" s="61"/>
      <c r="BR56" s="61"/>
      <c r="BS56" s="61"/>
      <c r="BT56" s="61"/>
      <c r="BU56" s="61"/>
      <c r="BV56" s="61"/>
      <c r="BW56" s="61"/>
      <c r="BX56" s="61"/>
      <c r="BY56" s="61"/>
      <c r="BZ56" s="61"/>
      <c r="CA56" s="61"/>
      <c r="CB56" s="61"/>
    </row>
    <row r="57" spans="1:158" s="11" customFormat="1" ht="12" customHeight="1">
      <c r="A57"/>
      <c r="B57" s="19" t="s">
        <v>148</v>
      </c>
      <c r="C57" s="12"/>
      <c r="E57" s="45"/>
      <c r="J57" s="13"/>
      <c r="K57" s="13"/>
      <c r="L57" s="13"/>
      <c r="M57" s="13"/>
      <c r="N57" s="13"/>
      <c r="O57" s="13"/>
      <c r="P57" s="13"/>
      <c r="Q57" s="13"/>
      <c r="R57" s="13"/>
      <c r="S57" s="13"/>
      <c r="T57" s="13"/>
      <c r="U57" s="13"/>
      <c r="V57" s="13"/>
      <c r="W57" s="13"/>
      <c r="X57" s="13"/>
      <c r="Z57" s="14"/>
    </row>
    <row r="58" spans="1:158">
      <c r="B58" s="80" t="s">
        <v>149</v>
      </c>
      <c r="C58" s="178">
        <v>2023</v>
      </c>
      <c r="D58" s="178">
        <v>2024</v>
      </c>
      <c r="E58" s="178">
        <v>2025</v>
      </c>
      <c r="F58" s="178">
        <v>2026</v>
      </c>
      <c r="G58" s="178">
        <v>2027</v>
      </c>
      <c r="J58" s="292" t="s">
        <v>150</v>
      </c>
      <c r="K58" s="290"/>
      <c r="L58" s="290"/>
      <c r="M58" s="290"/>
      <c r="N58" s="290"/>
    </row>
    <row r="59" spans="1:158">
      <c r="A59" s="290" t="s">
        <v>151</v>
      </c>
      <c r="B59" s="2" t="s">
        <v>152</v>
      </c>
      <c r="C59" s="61">
        <v>93941477.03775683</v>
      </c>
      <c r="D59" s="61">
        <v>95928893.646267459</v>
      </c>
      <c r="E59" s="61">
        <v>95547607.697439924</v>
      </c>
      <c r="F59" s="61">
        <v>96919471.548438102</v>
      </c>
      <c r="G59" s="61">
        <v>95147363.458243787</v>
      </c>
      <c r="H59" t="s">
        <v>145</v>
      </c>
      <c r="I59" s="302" t="s">
        <v>153</v>
      </c>
      <c r="J59" s="293" t="e">
        <f>#REF!</f>
        <v>#REF!</v>
      </c>
      <c r="K59" s="293" t="e">
        <f>#REF!</f>
        <v>#REF!</v>
      </c>
      <c r="L59" s="293" t="e">
        <f>#REF!</f>
        <v>#REF!</v>
      </c>
      <c r="M59" s="293" t="e">
        <f>#REF!</f>
        <v>#REF!</v>
      </c>
      <c r="N59" s="293" t="e">
        <f>#REF!</f>
        <v>#REF!</v>
      </c>
    </row>
    <row r="60" spans="1:158">
      <c r="C60" s="3">
        <v>95583339.368716195</v>
      </c>
      <c r="D60" s="3">
        <v>98129000.092552513</v>
      </c>
      <c r="E60" s="3">
        <v>98332153.217035443</v>
      </c>
      <c r="F60" s="3">
        <v>100962525.19959521</v>
      </c>
      <c r="G60" s="3">
        <v>100821076.3190034</v>
      </c>
    </row>
    <row r="61" spans="1:158">
      <c r="B61" s="2" t="s">
        <v>154</v>
      </c>
      <c r="C61" s="139">
        <v>0.5</v>
      </c>
      <c r="D61" t="s">
        <v>130</v>
      </c>
      <c r="G61" s="290">
        <v>0</v>
      </c>
    </row>
    <row r="62" spans="1:158">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158">
      <c r="B63" s="2" t="s">
        <v>155</v>
      </c>
      <c r="C63" s="133"/>
      <c r="G63" s="3"/>
      <c r="J63" s="154"/>
    </row>
    <row r="64" spans="1:158">
      <c r="B64" s="91">
        <v>1</v>
      </c>
      <c r="C64" s="133"/>
      <c r="G64" s="3"/>
      <c r="H64" s="288">
        <v>202232.69144104415</v>
      </c>
      <c r="I64" s="288">
        <v>405476.54633930506</v>
      </c>
      <c r="J64" s="288">
        <v>609736.6205120415</v>
      </c>
      <c r="K64" s="288">
        <v>815017.99505565572</v>
      </c>
      <c r="L64" s="288">
        <v>1021325.776471982</v>
      </c>
      <c r="M64" s="288">
        <v>1228665.0967953829</v>
      </c>
      <c r="N64" s="288">
        <v>1437041.1137204138</v>
      </c>
      <c r="O64" s="288">
        <v>1646459.010730061</v>
      </c>
      <c r="P64" s="288">
        <v>1856923.9972247598</v>
      </c>
      <c r="Q64" s="288">
        <v>2068441.3086519272</v>
      </c>
      <c r="R64" s="288">
        <v>2281016.2066362319</v>
      </c>
      <c r="S64" s="288">
        <v>2494653.9791104659</v>
      </c>
      <c r="T64" s="288">
        <v>2709359.9404470585</v>
      </c>
      <c r="U64" s="288">
        <v>3140918.9227336319</v>
      </c>
      <c r="V64" s="288">
        <v>3576793.4948430704</v>
      </c>
      <c r="W64" s="288">
        <v>4017026.8126736046</v>
      </c>
      <c r="X64" s="288">
        <v>4461662.463682442</v>
      </c>
      <c r="Y64" s="288">
        <v>4910744.4712013751</v>
      </c>
      <c r="Z64" s="288">
        <v>5364317.2987954821</v>
      </c>
      <c r="AA64" s="288">
        <v>5822425.8546655402</v>
      </c>
      <c r="AB64" s="288">
        <v>6285115.4960943023</v>
      </c>
      <c r="AC64" s="288">
        <v>6752432.0339373443</v>
      </c>
      <c r="AD64" s="288">
        <v>7224421.7371588238</v>
      </c>
      <c r="AE64" s="288">
        <v>7939486.1375393597</v>
      </c>
      <c r="AF64" s="288">
        <v>8665276.5039255973</v>
      </c>
      <c r="AG64" s="288">
        <v>9401953.7258076314</v>
      </c>
      <c r="AH64" s="288">
        <v>10149681.106017895</v>
      </c>
      <c r="AI64" s="288">
        <v>10908624.396931315</v>
      </c>
      <c r="AJ64" s="288">
        <v>11678951.837208435</v>
      </c>
      <c r="AK64" s="288">
        <v>12460834.189089706</v>
      </c>
      <c r="AL64" s="288">
        <v>13254444.776249198</v>
      </c>
      <c r="AM64" s="288">
        <v>14059959.522216093</v>
      </c>
      <c r="AN64" s="288">
        <v>14877556.989372483</v>
      </c>
      <c r="AO64" s="288">
        <v>16260659.371312052</v>
      </c>
      <c r="AP64" s="288">
        <v>17678339.312800106</v>
      </c>
      <c r="AQ64" s="288">
        <v>19131461.252825364</v>
      </c>
      <c r="AR64" s="288">
        <v>20620911.241351247</v>
      </c>
      <c r="AS64" s="288">
        <v>22147597.479590289</v>
      </c>
      <c r="AT64" s="288">
        <v>23712450.873785287</v>
      </c>
      <c r="AU64" s="288">
        <v>25316425.602835182</v>
      </c>
      <c r="AV64" s="288">
        <v>26960499.700111292</v>
      </c>
      <c r="AW64" s="288">
        <v>28645675.649819329</v>
      </c>
      <c r="AX64" s="288">
        <v>30372980.998270083</v>
      </c>
      <c r="AY64" s="288">
        <v>32143468.980432067</v>
      </c>
      <c r="AZ64" s="288">
        <v>33958219.162148118</v>
      </c>
      <c r="BA64" s="288">
        <v>35818338.098407067</v>
      </c>
      <c r="BB64" s="288">
        <v>37724960.00807251</v>
      </c>
      <c r="BC64" s="288">
        <v>39679247.465479583</v>
      </c>
      <c r="BD64" s="288">
        <v>41682392.109321825</v>
      </c>
      <c r="BE64" s="288">
        <v>43735615.369260125</v>
      </c>
      <c r="BF64" s="288">
        <v>45840169.210696869</v>
      </c>
      <c r="BG64" s="288">
        <v>47997336.898169525</v>
      </c>
      <c r="BH64" s="288">
        <v>50208433.777829006</v>
      </c>
      <c r="BI64" s="288">
        <v>52474808.079479977</v>
      </c>
      <c r="BJ64" s="288">
        <v>54797841.738672242</v>
      </c>
      <c r="BK64" s="288">
        <v>57178951.239344269</v>
      </c>
      <c r="BL64" s="288">
        <v>59619588.477533154</v>
      </c>
      <c r="BM64" s="288">
        <v>62121241.646676719</v>
      </c>
      <c r="BN64" s="288">
        <v>64685436.145048864</v>
      </c>
      <c r="BO64" s="288">
        <v>67313735.505880341</v>
      </c>
      <c r="BP64" s="288">
        <v>70007742.350732595</v>
      </c>
      <c r="BQ64" s="288">
        <v>72769099.366706178</v>
      </c>
      <c r="BR64" s="288">
        <v>75599490.308079064</v>
      </c>
      <c r="BS64" s="288">
        <v>78500641.022986278</v>
      </c>
      <c r="BT64" s="288">
        <v>81474320.505766168</v>
      </c>
      <c r="BU64" s="288">
        <v>84522341.975615561</v>
      </c>
      <c r="BV64" s="288">
        <v>87646563.982211232</v>
      </c>
      <c r="BW64" s="288">
        <v>90848891.538971737</v>
      </c>
      <c r="BX64" s="288">
        <v>94131277.284651265</v>
      </c>
      <c r="BY64" s="288">
        <v>97495722.673972771</v>
      </c>
      <c r="BZ64" s="288">
        <v>100944279.19802733</v>
      </c>
      <c r="CA64" s="288">
        <v>104479049.63518327</v>
      </c>
      <c r="CB64" s="288">
        <v>108102189.33326809</v>
      </c>
    </row>
    <row r="65" spans="1:80">
      <c r="B65" s="91">
        <v>2</v>
      </c>
      <c r="C65" s="133"/>
      <c r="G65" s="3"/>
      <c r="H65" s="288">
        <v>0</v>
      </c>
      <c r="I65" s="288">
        <v>0</v>
      </c>
      <c r="J65" s="288">
        <v>0</v>
      </c>
      <c r="K65" s="288">
        <v>392540.96600000048</v>
      </c>
      <c r="L65" s="288">
        <v>789007.34165999899</v>
      </c>
      <c r="M65" s="288">
        <v>1189438.3810766013</v>
      </c>
      <c r="N65" s="288">
        <v>1593873.7308873606</v>
      </c>
      <c r="O65" s="288">
        <v>2002353.4341962368</v>
      </c>
      <c r="P65" s="288">
        <v>2414917.9345382</v>
      </c>
      <c r="Q65" s="288">
        <v>2831608.0798835829</v>
      </c>
      <c r="R65" s="288">
        <v>3252465.1266824147</v>
      </c>
      <c r="S65" s="288">
        <v>3677530.7439492461</v>
      </c>
      <c r="T65" s="288">
        <v>4106847.0173887401</v>
      </c>
      <c r="U65" s="288">
        <v>4757261.1716495669</v>
      </c>
      <c r="V65" s="288">
        <v>5417431.5382243004</v>
      </c>
      <c r="W65" s="288">
        <v>6087504.4602976628</v>
      </c>
      <c r="X65" s="288">
        <v>6767628.4762021312</v>
      </c>
      <c r="Y65" s="288">
        <v>7457954.35234515</v>
      </c>
      <c r="Z65" s="288">
        <v>8158635.1166303288</v>
      </c>
      <c r="AA65" s="288">
        <v>8869826.0923797712</v>
      </c>
      <c r="AB65" s="288">
        <v>9591684.9327654708</v>
      </c>
      <c r="AC65" s="288">
        <v>10324371.655756943</v>
      </c>
      <c r="AD65" s="288">
        <v>8416863.4253690764</v>
      </c>
      <c r="AE65" s="288">
        <v>9131927.8257496115</v>
      </c>
      <c r="AF65" s="288">
        <v>9857718.19213585</v>
      </c>
      <c r="AG65" s="288">
        <v>10594395.414017882</v>
      </c>
      <c r="AH65" s="288">
        <v>11342122.794228148</v>
      </c>
      <c r="AI65" s="288">
        <v>12101066.085141568</v>
      </c>
      <c r="AJ65" s="288">
        <v>12871393.525418688</v>
      </c>
      <c r="AK65" s="288">
        <v>13653275.877299959</v>
      </c>
      <c r="AL65" s="288">
        <v>14446886.464459451</v>
      </c>
      <c r="AM65" s="288">
        <v>15252401.210426345</v>
      </c>
      <c r="AN65" s="288">
        <v>16069998.677582735</v>
      </c>
      <c r="AO65" s="288">
        <v>17453101.059522305</v>
      </c>
      <c r="AP65" s="288">
        <v>18870781.001010358</v>
      </c>
      <c r="AQ65" s="288">
        <v>20323902.941035617</v>
      </c>
      <c r="AR65" s="288">
        <v>21813352.9295615</v>
      </c>
      <c r="AS65" s="288">
        <v>23340039.167800538</v>
      </c>
      <c r="AT65" s="288">
        <v>24904892.56199554</v>
      </c>
      <c r="AU65" s="288">
        <v>26508867.291045435</v>
      </c>
      <c r="AV65" s="288">
        <v>28152941.388321545</v>
      </c>
      <c r="AW65" s="288">
        <v>29838117.338029582</v>
      </c>
      <c r="AX65" s="288">
        <v>31565422.686480336</v>
      </c>
      <c r="AY65" s="288">
        <v>33335910.66864232</v>
      </c>
      <c r="AZ65" s="288">
        <v>35150660.850358367</v>
      </c>
      <c r="BA65" s="288">
        <v>37010779.786617324</v>
      </c>
      <c r="BB65" s="288">
        <v>38917401.696282759</v>
      </c>
      <c r="BC65" s="288">
        <v>40871689.153689831</v>
      </c>
      <c r="BD65" s="288">
        <v>42874833.797532074</v>
      </c>
      <c r="BE65" s="288">
        <v>44928057.057470374</v>
      </c>
      <c r="BF65" s="288">
        <v>47032610.898907125</v>
      </c>
      <c r="BG65" s="288">
        <v>49189778.586379774</v>
      </c>
      <c r="BH65" s="288">
        <v>51400875.466039255</v>
      </c>
      <c r="BI65" s="288">
        <v>53667249.767690226</v>
      </c>
      <c r="BJ65" s="288">
        <v>55990283.426882498</v>
      </c>
      <c r="BK65" s="288">
        <v>58371392.927554525</v>
      </c>
      <c r="BL65" s="288">
        <v>60812030.165743403</v>
      </c>
      <c r="BM65" s="288">
        <v>63313683.334886968</v>
      </c>
      <c r="BN65" s="288">
        <v>65877877.833259121</v>
      </c>
      <c r="BO65" s="288">
        <v>68506177.19409059</v>
      </c>
      <c r="BP65" s="288">
        <v>71200184.038942859</v>
      </c>
      <c r="BQ65" s="288">
        <v>73961541.054916427</v>
      </c>
      <c r="BR65" s="288">
        <v>76791931.996289328</v>
      </c>
      <c r="BS65" s="288">
        <v>79693082.711196527</v>
      </c>
      <c r="BT65" s="288">
        <v>82666762.193976417</v>
      </c>
      <c r="BU65" s="288">
        <v>85714783.66382581</v>
      </c>
      <c r="BV65" s="288">
        <v>88839005.670421481</v>
      </c>
      <c r="BW65" s="288">
        <v>92041333.227182001</v>
      </c>
      <c r="BX65" s="288">
        <v>95323718.972861513</v>
      </c>
      <c r="BY65" s="288">
        <v>98688164.362183034</v>
      </c>
      <c r="BZ65" s="288">
        <v>102136720.88623759</v>
      </c>
      <c r="CA65" s="288">
        <v>105671491.32339352</v>
      </c>
      <c r="CB65" s="288">
        <v>109294631.02147834</v>
      </c>
    </row>
    <row r="66" spans="1:80">
      <c r="B66" s="91">
        <v>3</v>
      </c>
      <c r="C66" s="133"/>
      <c r="G66" s="3"/>
      <c r="H66" s="288">
        <v>0</v>
      </c>
      <c r="I66" s="288">
        <v>0</v>
      </c>
      <c r="J66" s="288">
        <v>0</v>
      </c>
      <c r="K66" s="288">
        <v>196270.48299999296</v>
      </c>
      <c r="L66" s="288">
        <v>393522.31841498724</v>
      </c>
      <c r="M66" s="288">
        <v>591760.41300706123</v>
      </c>
      <c r="N66" s="288">
        <v>790989.69807208772</v>
      </c>
      <c r="O66" s="288">
        <v>991215.12956244987</v>
      </c>
      <c r="P66" s="288">
        <v>1192441.6882102522</v>
      </c>
      <c r="Q66" s="288">
        <v>1394674.3796512964</v>
      </c>
      <c r="R66" s="288">
        <v>1597918.2345495573</v>
      </c>
      <c r="S66" s="288">
        <v>1802178.3087222939</v>
      </c>
      <c r="T66" s="288">
        <v>2007459.6832659082</v>
      </c>
      <c r="U66" s="288">
        <v>2213767.4646822345</v>
      </c>
      <c r="V66" s="288">
        <v>2421106.7850056351</v>
      </c>
      <c r="W66" s="288">
        <v>2629482.801930666</v>
      </c>
      <c r="X66" s="288">
        <v>2838900.6989403134</v>
      </c>
      <c r="Y66" s="288">
        <v>3049365.685435012</v>
      </c>
      <c r="Z66" s="288">
        <v>3260882.9968621796</v>
      </c>
      <c r="AA66" s="288">
        <v>3473457.8948464841</v>
      </c>
      <c r="AB66" s="288">
        <v>3687095.6673207185</v>
      </c>
      <c r="AC66" s="288">
        <v>3901801.6286573112</v>
      </c>
      <c r="AD66" s="288">
        <v>4117581.1198005974</v>
      </c>
      <c r="AE66" s="288">
        <v>4334439.5083995918</v>
      </c>
      <c r="AF66" s="288">
        <v>4552382.1889415849</v>
      </c>
      <c r="AG66" s="288">
        <v>4771414.5828862889</v>
      </c>
      <c r="AH66" s="288">
        <v>4991542.138800716</v>
      </c>
      <c r="AI66" s="288">
        <v>5212770.3324947143</v>
      </c>
      <c r="AJ66" s="288">
        <v>5435104.6671571825</v>
      </c>
      <c r="AK66" s="288">
        <v>5658550.6734929662</v>
      </c>
      <c r="AL66" s="288">
        <v>5883113.9098604256</v>
      </c>
      <c r="AM66" s="288">
        <v>6108799.9624097208</v>
      </c>
      <c r="AN66" s="288">
        <v>6335614.4452217631</v>
      </c>
      <c r="AO66" s="288">
        <v>6563563.000447873</v>
      </c>
      <c r="AP66" s="288">
        <v>6792651.2984501095</v>
      </c>
      <c r="AQ66" s="288">
        <v>7022885.0379423527</v>
      </c>
      <c r="AR66" s="288">
        <v>7254269.9461320592</v>
      </c>
      <c r="AS66" s="288">
        <v>7486811.7788627204</v>
      </c>
      <c r="AT66" s="288">
        <v>7720516.3207570221</v>
      </c>
      <c r="AU66" s="288">
        <v>7955389.38536081</v>
      </c>
      <c r="AV66" s="288">
        <v>8191436.8152876049</v>
      </c>
      <c r="AW66" s="288">
        <v>8428664.482364038</v>
      </c>
      <c r="AX66" s="288">
        <v>8667078.2877758536</v>
      </c>
      <c r="AY66" s="288">
        <v>8906684.1622147262</v>
      </c>
      <c r="AZ66" s="288">
        <v>9147488.0660257991</v>
      </c>
      <c r="BA66" s="288">
        <v>9389495.9893559199</v>
      </c>
      <c r="BB66" s="288">
        <v>9632713.9523026925</v>
      </c>
      <c r="BC66" s="288">
        <v>9877148.0050642062</v>
      </c>
      <c r="BD66" s="288">
        <v>10122804.228089524</v>
      </c>
      <c r="BE66" s="288">
        <v>10369688.732229967</v>
      </c>
      <c r="BF66" s="288">
        <v>10617807.658891113</v>
      </c>
      <c r="BG66" s="288">
        <v>10867167.180185562</v>
      </c>
      <c r="BH66" s="288">
        <v>11117773.499086477</v>
      </c>
      <c r="BI66" s="288">
        <v>11369632.84958191</v>
      </c>
      <c r="BJ66" s="288">
        <v>11622751.496829813</v>
      </c>
      <c r="BK66" s="288">
        <v>11877135.737313954</v>
      </c>
      <c r="BL66" s="288">
        <v>12132791.89900052</v>
      </c>
      <c r="BM66" s="288">
        <v>12389726.341495516</v>
      </c>
      <c r="BN66" s="288">
        <v>12647945.456202986</v>
      </c>
      <c r="BO66" s="288">
        <v>12907455.666483998</v>
      </c>
      <c r="BP66" s="288">
        <v>13168263.427816411</v>
      </c>
      <c r="BQ66" s="288">
        <v>13430375.22795549</v>
      </c>
      <c r="BR66" s="288">
        <v>13693797.587095264</v>
      </c>
      <c r="BS66" s="288">
        <v>13958537.058030743</v>
      </c>
      <c r="BT66" s="288">
        <v>14224600.226320887</v>
      </c>
      <c r="BU66" s="288">
        <v>14491993.710452488</v>
      </c>
      <c r="BV66" s="288">
        <v>14760724.162004743</v>
      </c>
      <c r="BW66" s="288">
        <v>15030798.265814759</v>
      </c>
      <c r="BX66" s="288">
        <v>15302222.740143836</v>
      </c>
      <c r="BY66" s="288">
        <v>15575004.336844549</v>
      </c>
      <c r="BZ66" s="288">
        <v>15849149.841528771</v>
      </c>
      <c r="CA66" s="288">
        <v>16124666.073736407</v>
      </c>
      <c r="CB66" s="288">
        <v>16401559.887105083</v>
      </c>
    </row>
    <row r="67" spans="1:80">
      <c r="B67" s="91">
        <v>4</v>
      </c>
      <c r="C67" s="133"/>
      <c r="G67" s="3"/>
      <c r="H67" s="288">
        <v>0</v>
      </c>
      <c r="I67" s="288">
        <v>0</v>
      </c>
      <c r="J67" s="288">
        <v>0</v>
      </c>
      <c r="K67" s="288">
        <v>196270.48299999296</v>
      </c>
      <c r="L67" s="288">
        <v>393522.31841498724</v>
      </c>
      <c r="M67" s="288">
        <v>591760.41300706123</v>
      </c>
      <c r="N67" s="288">
        <v>790989.69807208772</v>
      </c>
      <c r="O67" s="288">
        <v>991215.12956244987</v>
      </c>
      <c r="P67" s="288">
        <v>1192441.6882102522</v>
      </c>
      <c r="Q67" s="288">
        <v>1394674.3796512964</v>
      </c>
      <c r="R67" s="288">
        <v>1597918.2345495573</v>
      </c>
      <c r="S67" s="288">
        <v>1802178.3087222939</v>
      </c>
      <c r="T67" s="288">
        <v>2007459.6832659082</v>
      </c>
      <c r="U67" s="288">
        <v>2213767.4646822345</v>
      </c>
      <c r="V67" s="288">
        <v>2421106.7850056351</v>
      </c>
      <c r="W67" s="288">
        <v>2629482.801930666</v>
      </c>
      <c r="X67" s="288">
        <v>2838900.6989403134</v>
      </c>
      <c r="Y67" s="288">
        <v>3049365.685435012</v>
      </c>
      <c r="Z67" s="288">
        <v>3260882.9968621796</v>
      </c>
      <c r="AA67" s="288">
        <v>3473457.8948464841</v>
      </c>
      <c r="AB67" s="288">
        <v>3687095.6673207185</v>
      </c>
      <c r="AC67" s="288">
        <v>3901801.6286573112</v>
      </c>
      <c r="AD67" s="288">
        <v>4117581.1198005974</v>
      </c>
      <c r="AE67" s="288">
        <v>4117581.1198005974</v>
      </c>
      <c r="AF67" s="288">
        <v>4117581.1198005974</v>
      </c>
      <c r="AG67" s="288">
        <v>4117581.1198005974</v>
      </c>
      <c r="AH67" s="288">
        <v>4117581.1198005974</v>
      </c>
      <c r="AI67" s="288">
        <v>4117581.1198005974</v>
      </c>
      <c r="AJ67" s="288">
        <v>4117581.1198005974</v>
      </c>
      <c r="AK67" s="288">
        <v>4117581.1198005974</v>
      </c>
      <c r="AL67" s="288">
        <v>4117581.1198005974</v>
      </c>
      <c r="AM67" s="288">
        <v>4117581.1198005974</v>
      </c>
      <c r="AN67" s="288">
        <v>4117581.1198005974</v>
      </c>
      <c r="AO67" s="288">
        <v>4117581.1198005974</v>
      </c>
      <c r="AP67" s="288">
        <v>4117581.1198005974</v>
      </c>
      <c r="AQ67" s="288">
        <v>4117581.1198005974</v>
      </c>
      <c r="AR67" s="288">
        <v>4117581.1198005974</v>
      </c>
      <c r="AS67" s="288">
        <v>4117581.1198005974</v>
      </c>
      <c r="AT67" s="288">
        <v>4117581.1198005974</v>
      </c>
      <c r="AU67" s="288">
        <v>4117581.1198005974</v>
      </c>
      <c r="AV67" s="288">
        <v>4117581.1198005974</v>
      </c>
      <c r="AW67" s="288">
        <v>4117581.1198005974</v>
      </c>
      <c r="AX67" s="288">
        <v>4117581.1198005974</v>
      </c>
      <c r="AY67" s="288">
        <v>4117581.1198005974</v>
      </c>
      <c r="AZ67" s="288">
        <v>4117581.1198005974</v>
      </c>
      <c r="BA67" s="288">
        <v>4117581.1198005974</v>
      </c>
      <c r="BB67" s="288">
        <v>4117581.1198005974</v>
      </c>
      <c r="BC67" s="288">
        <v>4117581.1198005974</v>
      </c>
      <c r="BD67" s="288">
        <v>4117581.1198005974</v>
      </c>
      <c r="BE67" s="288">
        <v>4117581.1198005974</v>
      </c>
      <c r="BF67" s="288">
        <v>4117581.1198005974</v>
      </c>
      <c r="BG67" s="288">
        <v>4117581.1198005974</v>
      </c>
      <c r="BH67" s="288">
        <v>4117581.1198005974</v>
      </c>
      <c r="BI67" s="288">
        <v>4117581.1198005974</v>
      </c>
      <c r="BJ67" s="288">
        <v>4117581.1198005974</v>
      </c>
      <c r="BK67" s="288">
        <v>4117581.1198005974</v>
      </c>
      <c r="BL67" s="288">
        <v>4117581.1198005974</v>
      </c>
      <c r="BM67" s="288">
        <v>4117581.1198005974</v>
      </c>
      <c r="BN67" s="288">
        <v>4117581.1198005974</v>
      </c>
      <c r="BO67" s="288">
        <v>4117581.1198005974</v>
      </c>
      <c r="BP67" s="288">
        <v>4117581.1198005974</v>
      </c>
      <c r="BQ67" s="288">
        <v>4117581.1198005974</v>
      </c>
      <c r="BR67" s="288">
        <v>4117581.1198005974</v>
      </c>
      <c r="BS67" s="288">
        <v>4117581.1198005974</v>
      </c>
      <c r="BT67" s="288">
        <v>4117581.1198005974</v>
      </c>
      <c r="BU67" s="288">
        <v>4117581.1198005974</v>
      </c>
      <c r="BV67" s="288">
        <v>4117581.1198005974</v>
      </c>
      <c r="BW67" s="288">
        <v>4117581.1198005974</v>
      </c>
      <c r="BX67" s="288">
        <v>4117581.1198005974</v>
      </c>
      <c r="BY67" s="288">
        <v>4117581.1198005974</v>
      </c>
      <c r="BZ67" s="288">
        <v>4117581.1198005974</v>
      </c>
      <c r="CA67" s="288">
        <v>4117581.1198005974</v>
      </c>
      <c r="CB67" s="288">
        <v>4117581.1198005974</v>
      </c>
    </row>
    <row r="68" spans="1:80">
      <c r="B68" s="91">
        <v>5</v>
      </c>
    </row>
    <row r="69" spans="1:80" s="11" customFormat="1" ht="12" customHeight="1">
      <c r="A69"/>
      <c r="B69" s="19" t="s">
        <v>156</v>
      </c>
      <c r="C69" s="12"/>
      <c r="E69" s="45"/>
      <c r="J69" s="13"/>
      <c r="K69" s="13"/>
      <c r="L69" s="13"/>
      <c r="M69" s="13"/>
      <c r="N69" s="13"/>
      <c r="O69" s="13"/>
      <c r="P69" s="13"/>
      <c r="Q69" s="13"/>
      <c r="R69" s="13"/>
      <c r="S69" s="13"/>
      <c r="T69" s="13"/>
      <c r="U69" s="13"/>
      <c r="V69" s="13"/>
      <c r="W69" s="13"/>
      <c r="X69" s="13"/>
      <c r="Z69" s="14"/>
    </row>
    <row r="70" spans="1:80" ht="12" customHeight="1">
      <c r="B70" s="26"/>
      <c r="C70" s="178" t="s">
        <v>157</v>
      </c>
      <c r="D70" s="178" t="s">
        <v>158</v>
      </c>
      <c r="E70" s="178" t="s">
        <v>159</v>
      </c>
      <c r="F70" s="178" t="s">
        <v>160</v>
      </c>
      <c r="G70" s="178" t="s">
        <v>161</v>
      </c>
      <c r="J70" s="22"/>
      <c r="K70" s="22"/>
      <c r="L70" s="22"/>
      <c r="M70" s="22"/>
      <c r="N70" s="22"/>
      <c r="O70" s="22"/>
      <c r="P70" s="22"/>
      <c r="Q70" s="22"/>
      <c r="R70" s="22"/>
      <c r="S70" s="22"/>
      <c r="T70" s="22"/>
      <c r="U70" s="22"/>
      <c r="V70" s="22"/>
      <c r="W70" s="22"/>
      <c r="X70" s="22"/>
      <c r="Z70" s="5"/>
    </row>
    <row r="71" spans="1:80" ht="12" customHeight="1">
      <c r="B71" s="2" t="s">
        <v>162</v>
      </c>
      <c r="C71" s="282">
        <v>4.1993939339117756E-2</v>
      </c>
      <c r="D71" s="196">
        <v>0</v>
      </c>
      <c r="E71" s="196">
        <v>0</v>
      </c>
      <c r="F71" s="196">
        <v>0</v>
      </c>
      <c r="G71" s="196">
        <v>0</v>
      </c>
      <c r="H71" t="s">
        <v>163</v>
      </c>
      <c r="J71" s="22"/>
      <c r="K71" s="22"/>
      <c r="L71" s="22"/>
      <c r="M71" s="22"/>
      <c r="N71" s="22"/>
      <c r="O71" s="22"/>
      <c r="P71" s="22"/>
      <c r="Q71" s="22"/>
      <c r="R71" s="22"/>
      <c r="S71" s="22"/>
      <c r="T71" s="22"/>
      <c r="U71" s="22"/>
      <c r="V71" s="22"/>
      <c r="W71" s="22"/>
      <c r="X71" s="22"/>
      <c r="Z71" s="5"/>
    </row>
    <row r="72" spans="1:80">
      <c r="C72" t="s">
        <v>164</v>
      </c>
      <c r="D72" t="s">
        <v>165</v>
      </c>
      <c r="E72" t="s">
        <v>166</v>
      </c>
      <c r="F72" t="s">
        <v>167</v>
      </c>
      <c r="G72" t="s">
        <v>168</v>
      </c>
    </row>
    <row r="73" spans="1:80">
      <c r="A73" s="290" t="s">
        <v>110</v>
      </c>
      <c r="B73" s="2" t="s">
        <v>169</v>
      </c>
      <c r="C73" t="s">
        <v>170</v>
      </c>
      <c r="D73" t="s">
        <v>170</v>
      </c>
      <c r="E73" t="s">
        <v>170</v>
      </c>
      <c r="F73" t="s">
        <v>170</v>
      </c>
      <c r="G73" t="s">
        <v>170</v>
      </c>
      <c r="M73" s="115"/>
      <c r="N73" s="115"/>
      <c r="O73" s="115"/>
      <c r="P73" s="115"/>
      <c r="Q73" s="115"/>
    </row>
    <row r="74" spans="1:80">
      <c r="B74" t="s">
        <v>171</v>
      </c>
      <c r="C74" s="60">
        <v>0.19823643835616439</v>
      </c>
      <c r="D74" s="303">
        <v>13.5921</v>
      </c>
      <c r="E74" s="303">
        <v>7.8148999999999997</v>
      </c>
      <c r="F74" s="303">
        <v>3.8532000000000002</v>
      </c>
      <c r="G74" s="303">
        <v>0</v>
      </c>
      <c r="I74" s="130">
        <v>72.356300000000005</v>
      </c>
      <c r="J74" s="130">
        <f>I74/365</f>
        <v>0.19823643835616439</v>
      </c>
      <c r="K74" s="130"/>
      <c r="L74" s="130"/>
      <c r="M74" s="130"/>
      <c r="N74" s="115"/>
      <c r="O74" s="114"/>
      <c r="P74" s="114"/>
      <c r="Q74" s="114"/>
    </row>
    <row r="75" spans="1:80">
      <c r="B75" t="s">
        <v>172</v>
      </c>
      <c r="C75" s="60">
        <v>0.19823643835616439</v>
      </c>
      <c r="D75" s="303">
        <v>11.959</v>
      </c>
      <c r="E75" s="303">
        <v>7.0004</v>
      </c>
      <c r="F75" s="303">
        <v>3.4521000000000002</v>
      </c>
      <c r="G75" s="303">
        <v>0</v>
      </c>
      <c r="I75" s="130">
        <v>72.356300000000005</v>
      </c>
      <c r="J75" s="130">
        <f t="shared" ref="J75:J87" si="2">I75/365</f>
        <v>0.19823643835616439</v>
      </c>
      <c r="K75" s="130"/>
      <c r="L75" s="130"/>
      <c r="M75" s="130"/>
      <c r="N75" s="115"/>
    </row>
    <row r="76" spans="1:80">
      <c r="B76" t="s">
        <v>173</v>
      </c>
      <c r="C76" s="60">
        <v>0.25236630136986299</v>
      </c>
      <c r="D76" s="303">
        <v>10.4117</v>
      </c>
      <c r="E76" s="303">
        <v>6.2987000000000002</v>
      </c>
      <c r="F76" s="303">
        <v>3.5390000000000001</v>
      </c>
      <c r="G76" s="303">
        <v>0</v>
      </c>
      <c r="I76" s="130">
        <v>92.113699999999994</v>
      </c>
      <c r="J76" s="130">
        <f t="shared" si="2"/>
        <v>0.25236630136986299</v>
      </c>
      <c r="K76" s="130"/>
      <c r="L76" s="130"/>
      <c r="M76" s="130"/>
      <c r="N76" s="115"/>
    </row>
    <row r="77" spans="1:80">
      <c r="B77" t="s">
        <v>174</v>
      </c>
      <c r="C77" s="60">
        <v>0.32621698630136986</v>
      </c>
      <c r="D77" s="303">
        <v>22.191500000000001</v>
      </c>
      <c r="E77" s="303">
        <v>12.907400000000001</v>
      </c>
      <c r="F77" s="303">
        <v>6.37</v>
      </c>
      <c r="G77" s="303">
        <v>0</v>
      </c>
      <c r="I77" s="130">
        <v>119.0692</v>
      </c>
      <c r="J77" s="130">
        <f t="shared" si="2"/>
        <v>0.32621698630136986</v>
      </c>
      <c r="K77" s="130"/>
      <c r="L77" s="130"/>
      <c r="M77" s="130"/>
      <c r="N77" s="115"/>
    </row>
    <row r="78" spans="1:80">
      <c r="B78" t="s">
        <v>175</v>
      </c>
      <c r="C78" s="60">
        <v>0.19823643835616439</v>
      </c>
      <c r="D78" s="303">
        <v>9.5945999999999998</v>
      </c>
      <c r="E78" s="303">
        <v>4.0673000000000004</v>
      </c>
      <c r="F78" s="303">
        <v>3.0337000000000001</v>
      </c>
      <c r="G78" s="303">
        <v>1.2253000000000001</v>
      </c>
      <c r="I78" s="130">
        <v>72.356300000000005</v>
      </c>
      <c r="J78" s="130">
        <f t="shared" si="2"/>
        <v>0.19823643835616439</v>
      </c>
      <c r="K78" s="130"/>
      <c r="L78" s="130"/>
      <c r="M78" s="130"/>
      <c r="N78" s="115"/>
    </row>
    <row r="79" spans="1:80">
      <c r="B79" t="s">
        <v>176</v>
      </c>
      <c r="C79" s="60">
        <v>0.19823643835616439</v>
      </c>
      <c r="D79" s="303">
        <v>8.6064000000000007</v>
      </c>
      <c r="E79" s="303">
        <v>3.6758999999999999</v>
      </c>
      <c r="F79" s="303">
        <v>2.7414999999999998</v>
      </c>
      <c r="G79" s="303">
        <v>1.1077999999999999</v>
      </c>
      <c r="I79" s="130">
        <v>72.356300000000005</v>
      </c>
      <c r="J79" s="130">
        <f t="shared" si="2"/>
        <v>0.19823643835616439</v>
      </c>
      <c r="K79" s="130"/>
      <c r="L79" s="130"/>
      <c r="M79" s="130"/>
      <c r="N79" s="115"/>
    </row>
    <row r="80" spans="1:80">
      <c r="B80" t="s">
        <v>177</v>
      </c>
      <c r="C80" s="60">
        <v>0.25236630136986299</v>
      </c>
      <c r="D80" s="303">
        <v>7.6952999999999996</v>
      </c>
      <c r="E80" s="303">
        <v>4.0822000000000003</v>
      </c>
      <c r="F80" s="303">
        <v>3.0466000000000002</v>
      </c>
      <c r="G80" s="303">
        <v>1.3791</v>
      </c>
      <c r="I80" s="130">
        <v>92.113699999999994</v>
      </c>
      <c r="J80" s="130">
        <f t="shared" si="2"/>
        <v>0.25236630136986299</v>
      </c>
      <c r="K80" s="130"/>
      <c r="L80" s="130"/>
      <c r="M80" s="130"/>
      <c r="N80" s="115"/>
    </row>
    <row r="81" spans="2:14">
      <c r="B81" t="s">
        <v>178</v>
      </c>
      <c r="C81" s="60">
        <v>0.32621698630136986</v>
      </c>
      <c r="D81" s="303">
        <v>15.7774</v>
      </c>
      <c r="E81" s="303">
        <v>6.9085999999999999</v>
      </c>
      <c r="F81" s="303">
        <v>5.1509999999999998</v>
      </c>
      <c r="G81" s="303">
        <v>2.0649999999999999</v>
      </c>
      <c r="I81" s="130">
        <v>119.0692</v>
      </c>
      <c r="J81" s="130">
        <f t="shared" si="2"/>
        <v>0.32621698630136986</v>
      </c>
      <c r="K81" s="130"/>
      <c r="L81" s="130"/>
      <c r="M81" s="130"/>
      <c r="N81" s="115"/>
    </row>
    <row r="82" spans="2:14">
      <c r="B82" t="s">
        <v>179</v>
      </c>
      <c r="C82" s="60">
        <v>0</v>
      </c>
      <c r="D82" s="303">
        <v>1566.2330999999999</v>
      </c>
      <c r="E82" s="303">
        <v>957.49459999999999</v>
      </c>
      <c r="F82" s="303">
        <v>174.85820000000001</v>
      </c>
      <c r="G82" s="303">
        <v>0</v>
      </c>
      <c r="I82" s="130">
        <v>0</v>
      </c>
      <c r="J82" s="130">
        <f t="shared" si="2"/>
        <v>0</v>
      </c>
      <c r="K82" s="130"/>
      <c r="L82" s="130"/>
      <c r="M82" s="130"/>
      <c r="N82" s="115"/>
    </row>
    <row r="83" spans="2:14">
      <c r="B83" t="s">
        <v>180</v>
      </c>
      <c r="C83" s="60">
        <v>0</v>
      </c>
      <c r="D83" s="303">
        <v>1825.6327000000001</v>
      </c>
      <c r="E83" s="303">
        <v>1126.5307</v>
      </c>
      <c r="F83" s="303">
        <v>191.86799999999999</v>
      </c>
      <c r="G83" s="303">
        <v>0</v>
      </c>
      <c r="I83" s="130">
        <v>0</v>
      </c>
      <c r="J83" s="130">
        <f t="shared" si="2"/>
        <v>0</v>
      </c>
      <c r="K83" s="130"/>
      <c r="L83" s="130"/>
      <c r="M83" s="130"/>
      <c r="N83" s="115"/>
    </row>
    <row r="84" spans="2:14">
      <c r="B84" t="s">
        <v>181</v>
      </c>
      <c r="C84" s="60">
        <v>0</v>
      </c>
      <c r="D84" s="303">
        <v>2590.7595999999999</v>
      </c>
      <c r="E84" s="303">
        <v>1604.9864</v>
      </c>
      <c r="F84" s="303">
        <v>292.71300000000002</v>
      </c>
      <c r="G84" s="303">
        <v>0</v>
      </c>
      <c r="I84" s="130">
        <v>0</v>
      </c>
      <c r="J84" s="130">
        <f t="shared" si="2"/>
        <v>0</v>
      </c>
      <c r="K84" s="130"/>
      <c r="L84" s="130"/>
      <c r="M84" s="130"/>
      <c r="N84" s="115"/>
    </row>
    <row r="85" spans="2:14">
      <c r="B85" t="s">
        <v>182</v>
      </c>
      <c r="C85" s="60">
        <v>0.25791287671232876</v>
      </c>
      <c r="D85" s="303">
        <v>9.8428000000000004</v>
      </c>
      <c r="E85" s="303">
        <v>5.8832000000000004</v>
      </c>
      <c r="F85" s="303">
        <v>2.9018000000000002</v>
      </c>
      <c r="G85" s="303">
        <v>0</v>
      </c>
      <c r="I85" s="130">
        <v>94.138199999999998</v>
      </c>
      <c r="J85" s="130">
        <f t="shared" si="2"/>
        <v>0.25791287671232876</v>
      </c>
      <c r="K85" s="130"/>
      <c r="L85" s="130"/>
      <c r="M85" s="130"/>
      <c r="N85" s="115"/>
    </row>
    <row r="86" spans="2:14">
      <c r="B86" t="s">
        <v>183</v>
      </c>
      <c r="C86" s="60">
        <v>0.25791287671232876</v>
      </c>
      <c r="D86" s="303">
        <v>7.2240000000000002</v>
      </c>
      <c r="E86" s="303">
        <v>3.2038000000000002</v>
      </c>
      <c r="F86" s="303">
        <v>2.2751000000000001</v>
      </c>
      <c r="G86" s="303">
        <v>0.91869999999999996</v>
      </c>
      <c r="I86" s="130">
        <v>94.138199999999998</v>
      </c>
      <c r="J86" s="130">
        <f t="shared" si="2"/>
        <v>0.25791287671232876</v>
      </c>
      <c r="K86" s="130"/>
      <c r="L86" s="130"/>
      <c r="M86" s="130"/>
      <c r="N86" s="115"/>
    </row>
    <row r="87" spans="2:14">
      <c r="B87" t="s">
        <v>184</v>
      </c>
      <c r="C87" s="60">
        <v>0</v>
      </c>
      <c r="D87" s="303">
        <v>1346.9611</v>
      </c>
      <c r="E87" s="303">
        <v>836.5865</v>
      </c>
      <c r="F87" s="303">
        <v>202.22130000000001</v>
      </c>
      <c r="G87" s="303">
        <v>0</v>
      </c>
      <c r="I87" s="130">
        <v>0</v>
      </c>
      <c r="J87" s="130">
        <f t="shared" si="2"/>
        <v>0</v>
      </c>
      <c r="K87" s="130"/>
      <c r="L87" s="130"/>
      <c r="M87" s="130"/>
      <c r="N87" s="115"/>
    </row>
    <row r="88" spans="2:14">
      <c r="B88" s="2" t="s">
        <v>185</v>
      </c>
      <c r="C88" s="60"/>
      <c r="D88" s="60"/>
      <c r="E88" s="60"/>
      <c r="F88" s="60"/>
      <c r="G88" s="60"/>
      <c r="I88" s="130"/>
      <c r="J88" s="130"/>
      <c r="K88" s="130"/>
      <c r="L88" s="130"/>
      <c r="M88" s="130"/>
      <c r="N88" s="115"/>
    </row>
    <row r="89" spans="2:14">
      <c r="B89" t="s">
        <v>171</v>
      </c>
      <c r="C89" s="60"/>
      <c r="D89" s="60"/>
      <c r="E89" s="60"/>
      <c r="F89" s="60"/>
      <c r="G89" s="60"/>
      <c r="I89" s="130"/>
      <c r="J89" s="130"/>
      <c r="K89" s="130"/>
      <c r="L89" s="130"/>
      <c r="M89" s="130"/>
      <c r="N89" s="115"/>
    </row>
    <row r="90" spans="2:14">
      <c r="B90" t="s">
        <v>186</v>
      </c>
      <c r="C90" s="60"/>
      <c r="D90" s="60"/>
      <c r="E90" s="60"/>
      <c r="F90" s="60"/>
      <c r="G90" s="60"/>
      <c r="I90" s="130"/>
      <c r="J90" s="130"/>
      <c r="K90" s="130"/>
      <c r="L90" s="130"/>
      <c r="M90" s="130"/>
      <c r="N90" s="115"/>
    </row>
    <row r="91" spans="2:14">
      <c r="B91" t="s">
        <v>187</v>
      </c>
      <c r="C91" s="60"/>
      <c r="D91" s="60"/>
      <c r="E91" s="60"/>
      <c r="F91" s="60"/>
      <c r="G91" s="60"/>
      <c r="I91" s="130"/>
      <c r="J91" s="130"/>
      <c r="K91" s="130"/>
      <c r="L91" s="130"/>
      <c r="M91" s="130"/>
      <c r="N91" s="115"/>
    </row>
    <row r="92" spans="2:14">
      <c r="B92" t="s">
        <v>188</v>
      </c>
      <c r="C92" s="60"/>
      <c r="D92" s="60"/>
      <c r="E92" s="60"/>
      <c r="F92" s="60"/>
      <c r="G92" s="60"/>
      <c r="I92" s="130"/>
      <c r="J92" s="130"/>
      <c r="K92" s="130"/>
      <c r="L92" s="130"/>
      <c r="M92" s="130"/>
      <c r="N92" s="115"/>
    </row>
    <row r="93" spans="2:14">
      <c r="C93" s="60"/>
      <c r="D93" s="60"/>
      <c r="E93" s="60"/>
      <c r="F93" s="60"/>
      <c r="G93" s="60"/>
      <c r="I93" s="130"/>
      <c r="J93" s="130"/>
      <c r="K93" s="130"/>
      <c r="L93" s="130"/>
      <c r="M93" s="130"/>
      <c r="N93" s="115"/>
    </row>
    <row r="94" spans="2:14">
      <c r="B94" t="s">
        <v>172</v>
      </c>
      <c r="C94" s="60"/>
      <c r="D94" s="60"/>
      <c r="E94" s="60"/>
      <c r="F94" s="60"/>
      <c r="G94" s="60"/>
      <c r="I94" s="130"/>
      <c r="J94" s="130"/>
      <c r="K94" s="130"/>
      <c r="L94" s="130"/>
      <c r="M94" s="130"/>
      <c r="N94" s="115"/>
    </row>
    <row r="95" spans="2:14">
      <c r="B95" t="s">
        <v>186</v>
      </c>
      <c r="C95" s="60"/>
      <c r="D95" s="60"/>
      <c r="E95" s="60"/>
      <c r="F95" s="60"/>
      <c r="G95" s="60"/>
      <c r="I95" s="130"/>
      <c r="J95" s="130"/>
      <c r="K95" s="130"/>
      <c r="L95" s="130"/>
      <c r="M95" s="130"/>
      <c r="N95" s="115"/>
    </row>
    <row r="96" spans="2:14">
      <c r="B96" t="s">
        <v>187</v>
      </c>
      <c r="C96" s="60"/>
      <c r="D96" s="60"/>
      <c r="E96" s="60"/>
      <c r="F96" s="60"/>
      <c r="G96" s="60"/>
      <c r="I96" s="130"/>
      <c r="J96" s="130"/>
      <c r="K96" s="130"/>
      <c r="L96" s="130"/>
      <c r="M96" s="130"/>
      <c r="N96" s="115"/>
    </row>
    <row r="97" spans="2:14">
      <c r="B97" t="s">
        <v>188</v>
      </c>
      <c r="C97" s="60"/>
      <c r="D97" s="60"/>
      <c r="E97" s="60"/>
      <c r="F97" s="60"/>
      <c r="G97" s="60"/>
      <c r="I97" s="130"/>
      <c r="J97" s="130"/>
      <c r="K97" s="130"/>
      <c r="L97" s="130"/>
      <c r="M97" s="130"/>
      <c r="N97" s="115"/>
    </row>
    <row r="98" spans="2:14">
      <c r="C98" s="60"/>
      <c r="D98" s="60"/>
      <c r="E98" s="60"/>
      <c r="F98" s="60"/>
      <c r="G98" s="60"/>
      <c r="I98" s="130"/>
      <c r="J98" s="130"/>
      <c r="K98" s="130"/>
      <c r="L98" s="130"/>
      <c r="M98" s="130"/>
      <c r="N98" s="115"/>
    </row>
    <row r="99" spans="2:14">
      <c r="B99" t="s">
        <v>173</v>
      </c>
      <c r="C99" s="60"/>
      <c r="D99" s="60"/>
      <c r="E99" s="60"/>
      <c r="F99" s="60"/>
      <c r="G99" s="60"/>
      <c r="I99" s="130"/>
      <c r="J99" s="130"/>
      <c r="K99" s="130"/>
      <c r="L99" s="130"/>
      <c r="M99" s="130"/>
      <c r="N99" s="115"/>
    </row>
    <row r="100" spans="2:14">
      <c r="B100" t="s">
        <v>186</v>
      </c>
      <c r="C100" s="60"/>
      <c r="D100" s="60"/>
      <c r="E100" s="60"/>
      <c r="F100" s="60"/>
      <c r="G100" s="60"/>
      <c r="I100" s="130"/>
      <c r="J100" s="130"/>
      <c r="K100" s="130"/>
      <c r="L100" s="130"/>
      <c r="M100" s="130"/>
      <c r="N100" s="115"/>
    </row>
    <row r="101" spans="2:14">
      <c r="B101" t="s">
        <v>187</v>
      </c>
      <c r="C101" s="60"/>
      <c r="D101" s="60"/>
      <c r="E101" s="60"/>
      <c r="F101" s="60"/>
      <c r="G101" s="60"/>
      <c r="I101" s="130"/>
      <c r="J101" s="130"/>
      <c r="K101" s="130"/>
      <c r="L101" s="130"/>
      <c r="M101" s="130"/>
      <c r="N101" s="115"/>
    </row>
    <row r="102" spans="2:14">
      <c r="B102" t="s">
        <v>188</v>
      </c>
      <c r="C102" s="60"/>
      <c r="D102" s="60"/>
      <c r="E102" s="60"/>
      <c r="F102" s="60"/>
      <c r="G102" s="60"/>
      <c r="I102" s="130"/>
      <c r="J102" s="130"/>
      <c r="K102" s="130"/>
      <c r="L102" s="130"/>
      <c r="M102" s="130"/>
      <c r="N102" s="115"/>
    </row>
    <row r="103" spans="2:14">
      <c r="C103" s="60"/>
      <c r="D103" s="60"/>
      <c r="E103" s="60"/>
      <c r="F103" s="60"/>
      <c r="G103" s="60"/>
      <c r="I103" s="130"/>
      <c r="J103" s="130"/>
      <c r="K103" s="130"/>
      <c r="L103" s="130"/>
      <c r="M103" s="130"/>
      <c r="N103" s="115"/>
    </row>
    <row r="104" spans="2:14">
      <c r="B104" t="s">
        <v>174</v>
      </c>
      <c r="C104" s="60"/>
      <c r="D104" s="60"/>
      <c r="E104" s="60"/>
      <c r="F104" s="60"/>
      <c r="G104" s="60"/>
      <c r="I104" s="130"/>
      <c r="J104" s="130"/>
      <c r="K104" s="130"/>
      <c r="L104" s="130"/>
      <c r="M104" s="130"/>
      <c r="N104" s="115"/>
    </row>
    <row r="105" spans="2:14">
      <c r="B105" t="s">
        <v>186</v>
      </c>
      <c r="C105" s="60"/>
      <c r="D105" s="60"/>
      <c r="E105" s="60"/>
      <c r="F105" s="60"/>
      <c r="G105" s="60"/>
      <c r="I105" s="130"/>
      <c r="J105" s="130"/>
      <c r="K105" s="130"/>
      <c r="L105" s="130"/>
      <c r="M105" s="130"/>
      <c r="N105" s="115"/>
    </row>
    <row r="106" spans="2:14">
      <c r="B106" t="s">
        <v>187</v>
      </c>
      <c r="C106" s="60"/>
      <c r="D106" s="60"/>
      <c r="E106" s="60"/>
      <c r="F106" s="60"/>
      <c r="G106" s="60"/>
      <c r="I106" s="130"/>
      <c r="J106" s="130"/>
      <c r="K106" s="130"/>
      <c r="L106" s="130"/>
      <c r="M106" s="130"/>
      <c r="N106" s="115"/>
    </row>
    <row r="107" spans="2:14">
      <c r="B107" t="s">
        <v>188</v>
      </c>
      <c r="C107" s="60"/>
      <c r="D107" s="60"/>
      <c r="E107" s="60"/>
      <c r="F107" s="60"/>
      <c r="G107" s="60"/>
      <c r="I107" s="130"/>
      <c r="J107" s="130"/>
      <c r="K107" s="130"/>
      <c r="L107" s="130"/>
      <c r="M107" s="130"/>
      <c r="N107" s="115"/>
    </row>
    <row r="108" spans="2:14">
      <c r="C108" s="60"/>
      <c r="D108" s="60"/>
      <c r="E108" s="60"/>
      <c r="F108" s="60"/>
      <c r="G108" s="60"/>
      <c r="I108" s="130"/>
      <c r="J108" s="130"/>
      <c r="K108" s="130"/>
      <c r="L108" s="130"/>
      <c r="M108" s="130"/>
      <c r="N108" s="115"/>
    </row>
    <row r="109" spans="2:14">
      <c r="B109" t="s">
        <v>175</v>
      </c>
      <c r="C109" s="60"/>
      <c r="D109" s="60"/>
      <c r="E109" s="60"/>
      <c r="F109" s="60"/>
      <c r="G109" s="60"/>
      <c r="I109" s="130"/>
      <c r="J109" s="130"/>
      <c r="K109" s="130"/>
      <c r="L109" s="130"/>
      <c r="M109" s="130"/>
      <c r="N109" s="115"/>
    </row>
    <row r="110" spans="2:14">
      <c r="B110" t="s">
        <v>189</v>
      </c>
      <c r="C110" s="60"/>
      <c r="D110" s="60"/>
      <c r="E110" s="60"/>
      <c r="F110" s="60"/>
      <c r="G110" s="60"/>
      <c r="I110" s="130"/>
      <c r="J110" s="130"/>
      <c r="K110" s="130"/>
      <c r="L110" s="130"/>
      <c r="M110" s="130"/>
      <c r="N110" s="115"/>
    </row>
    <row r="111" spans="2:14">
      <c r="B111" t="s">
        <v>190</v>
      </c>
      <c r="C111" s="60"/>
      <c r="D111" s="60"/>
      <c r="E111" s="60"/>
      <c r="F111" s="60"/>
      <c r="G111" s="60"/>
      <c r="I111" s="130"/>
      <c r="J111" s="130"/>
      <c r="K111" s="130"/>
      <c r="L111" s="130"/>
      <c r="M111" s="130"/>
      <c r="N111" s="115"/>
    </row>
    <row r="112" spans="2:14">
      <c r="B112" t="s">
        <v>191</v>
      </c>
      <c r="C112" s="60"/>
      <c r="D112" s="60"/>
      <c r="E112" s="60"/>
      <c r="F112" s="60"/>
      <c r="G112" s="60"/>
      <c r="I112" s="130"/>
      <c r="J112" s="130"/>
      <c r="K112" s="130"/>
      <c r="L112" s="130"/>
      <c r="M112" s="130"/>
      <c r="N112" s="115"/>
    </row>
    <row r="113" spans="2:14">
      <c r="B113" t="s">
        <v>192</v>
      </c>
      <c r="C113" s="60"/>
      <c r="D113" s="60"/>
      <c r="E113" s="60"/>
      <c r="F113" s="60"/>
      <c r="G113" s="60"/>
      <c r="I113" s="130"/>
      <c r="J113" s="130"/>
      <c r="K113" s="130"/>
      <c r="L113" s="130"/>
      <c r="M113" s="130"/>
      <c r="N113" s="115"/>
    </row>
    <row r="114" spans="2:14">
      <c r="C114" s="60"/>
      <c r="D114" s="60"/>
      <c r="E114" s="60"/>
      <c r="F114" s="60"/>
      <c r="G114" s="60"/>
      <c r="I114" s="130"/>
      <c r="J114" s="130"/>
      <c r="K114" s="130"/>
      <c r="L114" s="130"/>
      <c r="M114" s="130"/>
      <c r="N114" s="115"/>
    </row>
    <row r="115" spans="2:14">
      <c r="B115" t="s">
        <v>176</v>
      </c>
      <c r="C115" s="60"/>
      <c r="D115" s="60"/>
      <c r="E115" s="60"/>
      <c r="F115" s="60"/>
      <c r="G115" s="60"/>
      <c r="I115" s="130"/>
      <c r="J115" s="130"/>
      <c r="K115" s="130"/>
      <c r="L115" s="130"/>
      <c r="M115" s="130"/>
      <c r="N115" s="115"/>
    </row>
    <row r="116" spans="2:14">
      <c r="B116" t="s">
        <v>189</v>
      </c>
      <c r="C116" s="60"/>
      <c r="D116" s="60"/>
      <c r="E116" s="60"/>
      <c r="F116" s="60"/>
      <c r="G116" s="60"/>
      <c r="I116" s="130"/>
      <c r="J116" s="130"/>
      <c r="K116" s="130"/>
      <c r="L116" s="130"/>
      <c r="M116" s="130"/>
      <c r="N116" s="115"/>
    </row>
    <row r="117" spans="2:14">
      <c r="B117" t="s">
        <v>190</v>
      </c>
      <c r="C117" s="60"/>
      <c r="D117" s="60"/>
      <c r="E117" s="60"/>
      <c r="F117" s="60"/>
      <c r="G117" s="60"/>
      <c r="I117" s="130"/>
      <c r="J117" s="130"/>
      <c r="K117" s="130"/>
      <c r="L117" s="130"/>
      <c r="M117" s="130"/>
      <c r="N117" s="115"/>
    </row>
    <row r="118" spans="2:14">
      <c r="B118" t="s">
        <v>191</v>
      </c>
      <c r="C118" s="60"/>
      <c r="D118" s="60"/>
      <c r="E118" s="60"/>
      <c r="F118" s="60"/>
      <c r="G118" s="60"/>
      <c r="I118" s="130"/>
      <c r="J118" s="130"/>
      <c r="K118" s="130"/>
      <c r="L118" s="130"/>
      <c r="M118" s="130"/>
      <c r="N118" s="115"/>
    </row>
    <row r="119" spans="2:14">
      <c r="B119" t="s">
        <v>192</v>
      </c>
      <c r="C119" s="60"/>
      <c r="D119" s="60"/>
      <c r="E119" s="60"/>
      <c r="F119" s="60"/>
      <c r="G119" s="60"/>
      <c r="I119" s="130"/>
      <c r="J119" s="130"/>
      <c r="K119" s="130"/>
      <c r="L119" s="130"/>
      <c r="M119" s="130"/>
      <c r="N119" s="115"/>
    </row>
    <row r="120" spans="2:14">
      <c r="C120" s="60"/>
      <c r="D120" s="60"/>
      <c r="E120" s="60"/>
      <c r="F120" s="60"/>
      <c r="G120" s="60"/>
      <c r="I120" s="130"/>
      <c r="J120" s="130"/>
      <c r="K120" s="130"/>
      <c r="L120" s="130"/>
      <c r="M120" s="130"/>
      <c r="N120" s="115"/>
    </row>
    <row r="121" spans="2:14">
      <c r="B121" t="s">
        <v>177</v>
      </c>
      <c r="C121" s="60"/>
      <c r="D121" s="60"/>
      <c r="E121" s="60"/>
      <c r="F121" s="60"/>
      <c r="G121" s="60"/>
      <c r="I121" s="130"/>
      <c r="J121" s="130"/>
      <c r="K121" s="130"/>
      <c r="L121" s="130"/>
      <c r="M121" s="130"/>
      <c r="N121" s="115"/>
    </row>
    <row r="122" spans="2:14">
      <c r="B122" t="s">
        <v>189</v>
      </c>
      <c r="C122" s="60"/>
      <c r="D122" s="60"/>
      <c r="E122" s="60"/>
      <c r="F122" s="60"/>
      <c r="G122" s="60"/>
      <c r="I122" s="130"/>
      <c r="J122" s="130"/>
      <c r="K122" s="130"/>
      <c r="L122" s="130"/>
      <c r="M122" s="130"/>
      <c r="N122" s="115"/>
    </row>
    <row r="123" spans="2:14">
      <c r="B123" t="s">
        <v>190</v>
      </c>
      <c r="C123" s="60"/>
      <c r="D123" s="60"/>
      <c r="E123" s="60"/>
      <c r="F123" s="60"/>
      <c r="G123" s="60"/>
      <c r="I123" s="130"/>
      <c r="J123" s="130"/>
      <c r="K123" s="130"/>
      <c r="L123" s="130"/>
      <c r="M123" s="130"/>
      <c r="N123" s="115"/>
    </row>
    <row r="124" spans="2:14">
      <c r="B124" t="s">
        <v>191</v>
      </c>
      <c r="C124" s="60"/>
      <c r="D124" s="60"/>
      <c r="E124" s="60"/>
      <c r="F124" s="60"/>
      <c r="G124" s="60"/>
      <c r="I124" s="130"/>
      <c r="J124" s="130"/>
      <c r="K124" s="130"/>
      <c r="L124" s="130"/>
      <c r="M124" s="130"/>
      <c r="N124" s="115"/>
    </row>
    <row r="125" spans="2:14">
      <c r="B125" t="s">
        <v>192</v>
      </c>
      <c r="C125" s="60"/>
      <c r="D125" s="60"/>
      <c r="E125" s="60"/>
      <c r="F125" s="60"/>
      <c r="G125" s="60"/>
      <c r="I125" s="130"/>
      <c r="J125" s="130"/>
      <c r="K125" s="130"/>
      <c r="L125" s="130"/>
      <c r="M125" s="130"/>
      <c r="N125" s="115"/>
    </row>
    <row r="126" spans="2:14">
      <c r="C126" s="60"/>
      <c r="D126" s="60"/>
      <c r="E126" s="60"/>
      <c r="F126" s="60"/>
      <c r="G126" s="60"/>
      <c r="I126" s="130"/>
      <c r="J126" s="130"/>
      <c r="K126" s="130"/>
      <c r="L126" s="130"/>
      <c r="M126" s="130"/>
      <c r="N126" s="115"/>
    </row>
    <row r="127" spans="2:14">
      <c r="B127" t="s">
        <v>178</v>
      </c>
      <c r="C127" s="60"/>
      <c r="D127" s="60"/>
      <c r="E127" s="60"/>
      <c r="F127" s="60"/>
      <c r="G127" s="60"/>
      <c r="I127" s="130"/>
      <c r="J127" s="130"/>
      <c r="K127" s="130"/>
      <c r="L127" s="130"/>
      <c r="M127" s="130"/>
      <c r="N127" s="115"/>
    </row>
    <row r="128" spans="2:14">
      <c r="B128" t="s">
        <v>189</v>
      </c>
      <c r="C128" s="60"/>
      <c r="D128" s="60"/>
      <c r="E128" s="60"/>
      <c r="F128" s="60"/>
      <c r="G128" s="60"/>
      <c r="I128" s="130"/>
      <c r="J128" s="130"/>
      <c r="K128" s="130"/>
      <c r="L128" s="130"/>
      <c r="M128" s="130"/>
      <c r="N128" s="115"/>
    </row>
    <row r="129" spans="2:14">
      <c r="B129" t="s">
        <v>190</v>
      </c>
      <c r="C129" s="60"/>
      <c r="D129" s="60"/>
      <c r="E129" s="60"/>
      <c r="F129" s="60"/>
      <c r="G129" s="60"/>
      <c r="I129" s="130"/>
      <c r="J129" s="130"/>
      <c r="K129" s="130"/>
      <c r="L129" s="130"/>
      <c r="M129" s="130"/>
      <c r="N129" s="115"/>
    </row>
    <row r="130" spans="2:14">
      <c r="B130" t="s">
        <v>191</v>
      </c>
      <c r="C130" s="60"/>
      <c r="D130" s="60"/>
      <c r="E130" s="60"/>
      <c r="F130" s="60"/>
      <c r="G130" s="60"/>
      <c r="I130" s="130"/>
      <c r="J130" s="130"/>
      <c r="K130" s="130"/>
      <c r="L130" s="130"/>
      <c r="M130" s="130"/>
      <c r="N130" s="115"/>
    </row>
    <row r="131" spans="2:14">
      <c r="B131" t="s">
        <v>192</v>
      </c>
      <c r="C131" s="60"/>
      <c r="D131" s="60"/>
      <c r="E131" s="60"/>
      <c r="F131" s="60"/>
      <c r="G131" s="60"/>
      <c r="I131" s="130"/>
      <c r="J131" s="130"/>
      <c r="K131" s="130"/>
      <c r="L131" s="130"/>
      <c r="M131" s="130"/>
      <c r="N131" s="115"/>
    </row>
    <row r="132" spans="2:14">
      <c r="C132" s="60"/>
      <c r="D132" s="60"/>
      <c r="E132" s="60"/>
      <c r="F132" s="60"/>
      <c r="G132" s="60"/>
      <c r="I132" s="130"/>
      <c r="J132" s="130"/>
      <c r="K132" s="130"/>
      <c r="L132" s="130"/>
      <c r="M132" s="130"/>
      <c r="N132" s="115"/>
    </row>
    <row r="133" spans="2:14">
      <c r="B133" t="s">
        <v>179</v>
      </c>
      <c r="C133" s="60"/>
      <c r="D133" s="60"/>
      <c r="E133" s="60"/>
      <c r="F133" s="60"/>
      <c r="G133" s="60"/>
      <c r="I133" s="130"/>
      <c r="J133" s="130"/>
      <c r="K133" s="130"/>
      <c r="L133" s="130"/>
      <c r="M133" s="130"/>
      <c r="N133" s="115"/>
    </row>
    <row r="134" spans="2:14">
      <c r="B134" t="s">
        <v>193</v>
      </c>
      <c r="C134" s="60"/>
      <c r="D134" s="60"/>
      <c r="E134" s="60"/>
      <c r="F134" s="60"/>
      <c r="G134" s="60"/>
      <c r="I134" s="130"/>
      <c r="J134" s="130"/>
      <c r="K134" s="130"/>
      <c r="L134" s="130"/>
      <c r="M134" s="130"/>
      <c r="N134" s="115"/>
    </row>
    <row r="135" spans="2:14">
      <c r="B135" t="s">
        <v>194</v>
      </c>
      <c r="C135" s="60"/>
      <c r="D135" s="60"/>
      <c r="E135" s="60"/>
      <c r="F135" s="60"/>
      <c r="G135" s="60"/>
      <c r="I135" s="130"/>
      <c r="J135" s="130"/>
      <c r="K135" s="130"/>
      <c r="L135" s="130"/>
      <c r="M135" s="130"/>
      <c r="N135" s="115"/>
    </row>
    <row r="136" spans="2:14">
      <c r="B136" t="s">
        <v>195</v>
      </c>
      <c r="C136" s="60"/>
      <c r="D136" s="60"/>
      <c r="E136" s="60"/>
      <c r="F136" s="60"/>
      <c r="G136" s="60"/>
      <c r="I136" s="130"/>
      <c r="J136" s="130"/>
      <c r="K136" s="130"/>
      <c r="L136" s="130"/>
      <c r="M136" s="130"/>
      <c r="N136" s="115"/>
    </row>
    <row r="137" spans="2:14">
      <c r="C137" s="60"/>
      <c r="D137" s="60"/>
      <c r="E137" s="60"/>
      <c r="F137" s="60"/>
      <c r="G137" s="60"/>
      <c r="I137" s="130"/>
      <c r="J137" s="130"/>
      <c r="K137" s="130"/>
      <c r="L137" s="130"/>
      <c r="M137" s="130"/>
      <c r="N137" s="115"/>
    </row>
    <row r="138" spans="2:14">
      <c r="B138" t="s">
        <v>180</v>
      </c>
      <c r="C138" s="60"/>
      <c r="D138" s="60"/>
      <c r="E138" s="60"/>
      <c r="F138" s="60"/>
      <c r="G138" s="60"/>
      <c r="I138" s="130"/>
      <c r="J138" s="130"/>
      <c r="K138" s="130"/>
      <c r="L138" s="130"/>
      <c r="M138" s="130"/>
      <c r="N138" s="115"/>
    </row>
    <row r="139" spans="2:14">
      <c r="B139" t="s">
        <v>193</v>
      </c>
      <c r="C139" s="60"/>
      <c r="D139" s="60"/>
      <c r="E139" s="60"/>
      <c r="F139" s="60"/>
      <c r="G139" s="60"/>
      <c r="I139" s="130"/>
      <c r="J139" s="130"/>
      <c r="K139" s="130"/>
      <c r="L139" s="130"/>
      <c r="M139" s="130"/>
      <c r="N139" s="115"/>
    </row>
    <row r="140" spans="2:14">
      <c r="B140" t="s">
        <v>194</v>
      </c>
      <c r="C140" s="60"/>
      <c r="D140" s="60"/>
      <c r="E140" s="60"/>
      <c r="F140" s="60"/>
      <c r="G140" s="60"/>
      <c r="I140" s="130"/>
      <c r="J140" s="130"/>
      <c r="K140" s="130"/>
      <c r="L140" s="130"/>
      <c r="M140" s="130"/>
      <c r="N140" s="115"/>
    </row>
    <row r="141" spans="2:14">
      <c r="B141" t="s">
        <v>195</v>
      </c>
      <c r="C141" s="60"/>
      <c r="D141" s="60"/>
      <c r="E141" s="60"/>
      <c r="F141" s="60"/>
      <c r="G141" s="60"/>
      <c r="I141" s="130"/>
      <c r="J141" s="130"/>
      <c r="K141" s="130"/>
      <c r="L141" s="130"/>
      <c r="M141" s="130"/>
      <c r="N141" s="115"/>
    </row>
    <row r="142" spans="2:14">
      <c r="C142" s="60"/>
      <c r="D142" s="60"/>
      <c r="E142" s="60"/>
      <c r="F142" s="60"/>
      <c r="G142" s="60"/>
      <c r="I142" s="130"/>
      <c r="J142" s="130"/>
      <c r="K142" s="130"/>
      <c r="L142" s="130"/>
      <c r="M142" s="130"/>
      <c r="N142" s="115"/>
    </row>
    <row r="143" spans="2:14">
      <c r="B143" t="s">
        <v>196</v>
      </c>
      <c r="C143" s="60"/>
      <c r="D143" s="60"/>
      <c r="E143" s="60"/>
      <c r="F143" s="60"/>
      <c r="G143" s="60"/>
      <c r="I143" s="130"/>
      <c r="J143" s="130"/>
      <c r="K143" s="130"/>
      <c r="L143" s="130"/>
      <c r="M143" s="130"/>
      <c r="N143" s="115"/>
    </row>
    <row r="144" spans="2:14">
      <c r="B144" t="s">
        <v>193</v>
      </c>
      <c r="C144" s="60"/>
      <c r="D144" s="60"/>
      <c r="E144" s="60"/>
      <c r="F144" s="60"/>
      <c r="G144" s="60"/>
      <c r="I144" s="130"/>
      <c r="J144" s="130"/>
      <c r="K144" s="130"/>
      <c r="L144" s="130"/>
      <c r="M144" s="130"/>
      <c r="N144" s="115"/>
    </row>
    <row r="145" spans="2:14">
      <c r="B145" t="s">
        <v>194</v>
      </c>
      <c r="C145" s="60"/>
      <c r="D145" s="60"/>
      <c r="E145" s="60"/>
      <c r="F145" s="60"/>
      <c r="G145" s="60"/>
      <c r="I145" s="130"/>
      <c r="J145" s="130"/>
      <c r="K145" s="130"/>
      <c r="L145" s="130"/>
      <c r="M145" s="130"/>
      <c r="N145" s="115"/>
    </row>
    <row r="146" spans="2:14">
      <c r="B146" t="s">
        <v>195</v>
      </c>
      <c r="C146" s="60"/>
      <c r="D146" s="60"/>
      <c r="E146" s="60"/>
      <c r="F146" s="60"/>
      <c r="G146" s="60"/>
      <c r="I146" s="130"/>
      <c r="J146" s="130"/>
      <c r="K146" s="130"/>
      <c r="L146" s="130"/>
      <c r="M146" s="130"/>
      <c r="N146" s="115"/>
    </row>
    <row r="147" spans="2:14">
      <c r="C147" s="60"/>
      <c r="D147" s="60"/>
      <c r="E147" s="60"/>
      <c r="F147" s="60"/>
      <c r="G147" s="60"/>
      <c r="I147" s="130"/>
      <c r="J147" s="130"/>
      <c r="K147" s="130"/>
      <c r="L147" s="130"/>
      <c r="M147" s="130"/>
      <c r="N147" s="115"/>
    </row>
    <row r="148" spans="2:14">
      <c r="B148" t="s">
        <v>182</v>
      </c>
      <c r="C148" s="60"/>
      <c r="D148" s="60"/>
      <c r="E148" s="60"/>
      <c r="F148" s="60"/>
      <c r="G148" s="60"/>
      <c r="I148" s="130"/>
      <c r="J148" s="130"/>
      <c r="K148" s="130"/>
      <c r="L148" s="130"/>
      <c r="M148" s="130"/>
      <c r="N148" s="115"/>
    </row>
    <row r="149" spans="2:14">
      <c r="B149" t="s">
        <v>186</v>
      </c>
      <c r="C149" s="60"/>
      <c r="D149" s="60"/>
      <c r="E149" s="60"/>
      <c r="F149" s="60"/>
      <c r="G149" s="60"/>
      <c r="I149" s="130"/>
      <c r="J149" s="130"/>
      <c r="K149" s="130"/>
      <c r="L149" s="130"/>
      <c r="M149" s="130"/>
      <c r="N149" s="115"/>
    </row>
    <row r="150" spans="2:14">
      <c r="B150" t="s">
        <v>187</v>
      </c>
      <c r="C150" s="60"/>
      <c r="D150" s="60"/>
      <c r="E150" s="60"/>
      <c r="F150" s="60"/>
      <c r="G150" s="60"/>
      <c r="I150" s="130"/>
      <c r="J150" s="130"/>
      <c r="K150" s="130"/>
      <c r="L150" s="130"/>
      <c r="M150" s="130"/>
      <c r="N150" s="115"/>
    </row>
    <row r="151" spans="2:14">
      <c r="B151" t="s">
        <v>188</v>
      </c>
      <c r="C151" s="60"/>
      <c r="D151" s="60"/>
      <c r="E151" s="60"/>
      <c r="F151" s="60"/>
      <c r="G151" s="60"/>
      <c r="I151" s="130"/>
      <c r="J151" s="130"/>
      <c r="K151" s="130"/>
      <c r="L151" s="130"/>
      <c r="M151" s="130"/>
      <c r="N151" s="115"/>
    </row>
    <row r="152" spans="2:14">
      <c r="C152" s="60"/>
      <c r="D152" s="60"/>
      <c r="E152" s="60"/>
      <c r="F152" s="60"/>
      <c r="G152" s="60"/>
      <c r="I152" s="130"/>
      <c r="J152" s="130"/>
      <c r="K152" s="130"/>
      <c r="L152" s="130"/>
      <c r="M152" s="130"/>
      <c r="N152" s="115"/>
    </row>
    <row r="153" spans="2:14">
      <c r="B153" t="s">
        <v>183</v>
      </c>
      <c r="C153" s="60"/>
      <c r="D153" s="60"/>
      <c r="E153" s="60"/>
      <c r="F153" s="60"/>
      <c r="G153" s="60"/>
      <c r="I153" s="130"/>
      <c r="J153" s="130"/>
      <c r="K153" s="130"/>
      <c r="L153" s="130"/>
      <c r="M153" s="130"/>
      <c r="N153" s="115"/>
    </row>
    <row r="154" spans="2:14">
      <c r="B154" t="s">
        <v>189</v>
      </c>
      <c r="C154" s="60"/>
      <c r="D154" s="60"/>
      <c r="E154" s="60"/>
      <c r="F154" s="60"/>
      <c r="G154" s="60"/>
      <c r="I154" s="130"/>
      <c r="J154" s="130"/>
      <c r="K154" s="130"/>
      <c r="L154" s="130"/>
      <c r="M154" s="130"/>
      <c r="N154" s="115"/>
    </row>
    <row r="155" spans="2:14">
      <c r="B155" t="s">
        <v>190</v>
      </c>
      <c r="C155" s="60"/>
      <c r="D155" s="60"/>
      <c r="E155" s="60"/>
      <c r="F155" s="60"/>
      <c r="G155" s="60"/>
      <c r="I155" s="130"/>
      <c r="J155" s="130"/>
      <c r="K155" s="130"/>
      <c r="L155" s="130"/>
      <c r="M155" s="130"/>
      <c r="N155" s="115"/>
    </row>
    <row r="156" spans="2:14">
      <c r="B156" t="s">
        <v>191</v>
      </c>
      <c r="C156" s="60"/>
      <c r="D156" s="60"/>
      <c r="E156" s="60"/>
      <c r="F156" s="60"/>
      <c r="G156" s="60"/>
      <c r="I156" s="130"/>
      <c r="J156" s="130"/>
      <c r="K156" s="130"/>
      <c r="L156" s="130"/>
      <c r="M156" s="130"/>
      <c r="N156" s="115"/>
    </row>
    <row r="157" spans="2:14">
      <c r="B157" t="s">
        <v>192</v>
      </c>
      <c r="C157" s="60"/>
      <c r="D157" s="60"/>
      <c r="E157" s="60"/>
      <c r="F157" s="60"/>
      <c r="G157" s="60"/>
      <c r="I157" s="130"/>
      <c r="J157" s="130"/>
      <c r="K157" s="130"/>
      <c r="L157" s="130"/>
      <c r="M157" s="130"/>
      <c r="N157" s="115"/>
    </row>
    <row r="158" spans="2:14">
      <c r="C158" s="60"/>
      <c r="D158" s="60"/>
      <c r="E158" s="60"/>
      <c r="F158" s="60"/>
      <c r="G158" s="60"/>
      <c r="I158" s="130"/>
      <c r="J158" s="130"/>
      <c r="K158" s="130"/>
      <c r="L158" s="130"/>
      <c r="M158" s="130"/>
      <c r="N158" s="115"/>
    </row>
    <row r="159" spans="2:14">
      <c r="B159" t="s">
        <v>184</v>
      </c>
      <c r="C159" s="60"/>
      <c r="D159" s="60"/>
      <c r="E159" s="60"/>
      <c r="F159" s="60"/>
      <c r="G159" s="60"/>
      <c r="I159" s="130"/>
      <c r="J159" s="130"/>
      <c r="K159" s="130"/>
      <c r="L159" s="130"/>
      <c r="M159" s="130"/>
      <c r="N159" s="115"/>
    </row>
    <row r="160" spans="2:14">
      <c r="B160" t="s">
        <v>193</v>
      </c>
      <c r="C160" s="60"/>
      <c r="D160" s="60"/>
      <c r="E160" s="60"/>
      <c r="F160" s="60"/>
      <c r="G160" s="60"/>
      <c r="I160" s="130"/>
      <c r="J160" s="130"/>
      <c r="K160" s="130"/>
      <c r="L160" s="130"/>
      <c r="M160" s="130"/>
      <c r="N160" s="115"/>
    </row>
    <row r="161" spans="1:32">
      <c r="B161" t="s">
        <v>194</v>
      </c>
      <c r="C161" s="60"/>
      <c r="D161" s="60"/>
      <c r="E161" s="60"/>
      <c r="F161" s="60"/>
      <c r="G161" s="60"/>
      <c r="I161" s="130"/>
      <c r="J161" s="130"/>
      <c r="K161" s="130"/>
      <c r="L161" s="130"/>
      <c r="M161" s="130"/>
      <c r="N161" s="115"/>
    </row>
    <row r="162" spans="1:32">
      <c r="B162" t="s">
        <v>195</v>
      </c>
      <c r="C162" s="60"/>
      <c r="D162" s="60"/>
      <c r="E162" s="60"/>
      <c r="F162" s="60"/>
      <c r="G162" s="60"/>
      <c r="I162" s="130"/>
      <c r="J162" s="130"/>
      <c r="K162" s="130"/>
      <c r="L162" s="130"/>
      <c r="M162" s="130"/>
      <c r="N162" s="115"/>
    </row>
    <row r="164" spans="1:32">
      <c r="A164" s="290" t="s">
        <v>110</v>
      </c>
      <c r="B164" s="2" t="s">
        <v>197</v>
      </c>
      <c r="C164" s="201" t="s">
        <v>198</v>
      </c>
      <c r="I164" t="s">
        <v>199</v>
      </c>
      <c r="O164" t="s">
        <v>200</v>
      </c>
      <c r="U164" t="s">
        <v>201</v>
      </c>
      <c r="AA164" t="s">
        <v>202</v>
      </c>
    </row>
    <row r="165" spans="1:32">
      <c r="B165" t="s">
        <v>13</v>
      </c>
      <c r="C165" t="s">
        <v>170</v>
      </c>
      <c r="D165">
        <v>2023</v>
      </c>
      <c r="E165" t="s">
        <v>203</v>
      </c>
      <c r="F165" t="s">
        <v>204</v>
      </c>
      <c r="G165" t="s">
        <v>205</v>
      </c>
      <c r="H165" t="s">
        <v>206</v>
      </c>
      <c r="I165" t="s">
        <v>170</v>
      </c>
      <c r="J165">
        <v>2023</v>
      </c>
      <c r="K165" t="s">
        <v>203</v>
      </c>
      <c r="L165" t="s">
        <v>204</v>
      </c>
      <c r="M165" t="s">
        <v>205</v>
      </c>
      <c r="N165" t="s">
        <v>206</v>
      </c>
      <c r="O165" t="s">
        <v>170</v>
      </c>
      <c r="P165">
        <v>2023</v>
      </c>
      <c r="Q165" t="s">
        <v>203</v>
      </c>
      <c r="R165" t="s">
        <v>204</v>
      </c>
      <c r="S165" t="s">
        <v>205</v>
      </c>
      <c r="T165" t="s">
        <v>206</v>
      </c>
      <c r="U165" t="s">
        <v>170</v>
      </c>
      <c r="V165">
        <v>2023</v>
      </c>
      <c r="W165" t="s">
        <v>203</v>
      </c>
      <c r="X165" t="s">
        <v>204</v>
      </c>
      <c r="Y165" t="s">
        <v>205</v>
      </c>
      <c r="Z165" t="s">
        <v>206</v>
      </c>
      <c r="AA165" t="s">
        <v>170</v>
      </c>
      <c r="AB165">
        <v>2023</v>
      </c>
      <c r="AC165" t="s">
        <v>203</v>
      </c>
      <c r="AD165" t="s">
        <v>204</v>
      </c>
      <c r="AE165" t="s">
        <v>205</v>
      </c>
      <c r="AF165" t="s">
        <v>206</v>
      </c>
    </row>
    <row r="166" spans="1:32">
      <c r="B166" t="s">
        <v>171</v>
      </c>
      <c r="C166" s="193">
        <v>599236.16390366771</v>
      </c>
      <c r="D166" s="193">
        <v>603203.81905105733</v>
      </c>
      <c r="E166" s="193">
        <v>602978.97003511165</v>
      </c>
      <c r="F166" s="193">
        <v>598422.46282439737</v>
      </c>
      <c r="G166" s="193">
        <v>588406.23215443688</v>
      </c>
      <c r="H166" s="193">
        <v>573612.49776925042</v>
      </c>
      <c r="I166" s="61">
        <v>4776813.9645564575</v>
      </c>
      <c r="J166" s="61">
        <v>4614106.9865308302</v>
      </c>
      <c r="K166" s="61">
        <v>4436977.2078634426</v>
      </c>
      <c r="L166" s="61">
        <v>4227137.0187616851</v>
      </c>
      <c r="M166" s="61">
        <v>3974017.2160644475</v>
      </c>
      <c r="N166" s="61">
        <v>3713527.2024092232</v>
      </c>
      <c r="O166" s="61">
        <v>3072352.0945134955</v>
      </c>
      <c r="P166" s="61">
        <v>2967702.190113165</v>
      </c>
      <c r="Q166" s="61">
        <v>2853775.8261125125</v>
      </c>
      <c r="R166" s="61">
        <v>2718810.7742424724</v>
      </c>
      <c r="S166" s="61">
        <v>2556009.1324473415</v>
      </c>
      <c r="T166" s="61">
        <v>2388467.1169969263</v>
      </c>
      <c r="U166" s="61">
        <v>18439697.025198612</v>
      </c>
      <c r="V166" s="61">
        <v>17811607.381988741</v>
      </c>
      <c r="W166" s="61">
        <v>17127842.119828191</v>
      </c>
      <c r="X166" s="61">
        <v>16317806.489498576</v>
      </c>
      <c r="Y166" s="61">
        <v>15340700.7224649</v>
      </c>
      <c r="Z166" s="61">
        <v>14335144.097163459</v>
      </c>
      <c r="AA166" s="61">
        <v>0</v>
      </c>
      <c r="AB166" s="61">
        <v>0</v>
      </c>
      <c r="AC166" s="61">
        <v>0</v>
      </c>
      <c r="AD166" s="61">
        <v>0</v>
      </c>
      <c r="AE166" s="61">
        <v>0</v>
      </c>
      <c r="AF166" s="61">
        <v>0</v>
      </c>
    </row>
    <row r="167" spans="1:32">
      <c r="B167" t="s">
        <v>172</v>
      </c>
      <c r="C167" s="61">
        <v>86024.019569028562</v>
      </c>
      <c r="D167" s="61">
        <v>86593.600753546445</v>
      </c>
      <c r="E167" s="61">
        <v>86561.322300888001</v>
      </c>
      <c r="F167" s="61">
        <v>85907.207798005766</v>
      </c>
      <c r="G167" s="61">
        <v>84469.316570701427</v>
      </c>
      <c r="H167" s="61">
        <v>82345.585439456045</v>
      </c>
      <c r="I167" s="61">
        <v>579159.53933362744</v>
      </c>
      <c r="J167" s="61">
        <v>559432.31128185662</v>
      </c>
      <c r="K167" s="61">
        <v>537956.40667756309</v>
      </c>
      <c r="L167" s="61">
        <v>512514.56444640149</v>
      </c>
      <c r="M167" s="61">
        <v>481825.33321108739</v>
      </c>
      <c r="N167" s="61">
        <v>450242.50887901639</v>
      </c>
      <c r="O167" s="61">
        <v>353115.85561181238</v>
      </c>
      <c r="P167" s="61">
        <v>341088.08685509744</v>
      </c>
      <c r="Q167" s="61">
        <v>327994.14310669916</v>
      </c>
      <c r="R167" s="61">
        <v>312482.15154365916</v>
      </c>
      <c r="S167" s="61">
        <v>293770.80620659463</v>
      </c>
      <c r="T167" s="61">
        <v>274514.63363368221</v>
      </c>
      <c r="U167" s="61">
        <v>2245604.8580518537</v>
      </c>
      <c r="V167" s="61">
        <v>2169115.469307737</v>
      </c>
      <c r="W167" s="61">
        <v>2085845.8476660936</v>
      </c>
      <c r="X167" s="61">
        <v>1987198.8935335225</v>
      </c>
      <c r="Y167" s="61">
        <v>1868205.9700444408</v>
      </c>
      <c r="Z167" s="61">
        <v>1745748.2724077944</v>
      </c>
      <c r="AA167" s="61">
        <v>0</v>
      </c>
      <c r="AB167" s="61">
        <v>0</v>
      </c>
      <c r="AC167" s="61">
        <v>0</v>
      </c>
      <c r="AD167" s="61">
        <v>0</v>
      </c>
      <c r="AE167" s="61">
        <v>0</v>
      </c>
      <c r="AF167" s="61">
        <v>0</v>
      </c>
    </row>
    <row r="168" spans="1:32">
      <c r="B168" t="s">
        <v>173</v>
      </c>
      <c r="C168" s="61">
        <v>9005.6821175942805</v>
      </c>
      <c r="D168" s="61">
        <v>9065.3104297055834</v>
      </c>
      <c r="E168" s="61">
        <v>9061.9312632199199</v>
      </c>
      <c r="F168" s="61">
        <v>8993.4533275110589</v>
      </c>
      <c r="G168" s="61">
        <v>8842.9233781125713</v>
      </c>
      <c r="H168" s="61">
        <v>8620.5942243825739</v>
      </c>
      <c r="I168" s="61">
        <v>48660.081013217772</v>
      </c>
      <c r="J168" s="61">
        <v>47002.630086535522</v>
      </c>
      <c r="K168" s="61">
        <v>45198.258083823719</v>
      </c>
      <c r="L168" s="61">
        <v>43060.674188515259</v>
      </c>
      <c r="M168" s="61">
        <v>40482.21285493872</v>
      </c>
      <c r="N168" s="61">
        <v>37828.673223366663</v>
      </c>
      <c r="O168" s="61">
        <v>26532.309493341148</v>
      </c>
      <c r="P168" s="61">
        <v>25628.570739909701</v>
      </c>
      <c r="Q168" s="61">
        <v>24644.72206107037</v>
      </c>
      <c r="R168" s="61">
        <v>23479.186856496824</v>
      </c>
      <c r="S168" s="61">
        <v>22073.259601659691</v>
      </c>
      <c r="T168" s="61">
        <v>20626.395287179985</v>
      </c>
      <c r="U168" s="61">
        <v>165608.87510148747</v>
      </c>
      <c r="V168" s="61">
        <v>159967.93538687404</v>
      </c>
      <c r="W168" s="61">
        <v>153826.96703228893</v>
      </c>
      <c r="X168" s="61">
        <v>146551.95110617628</v>
      </c>
      <c r="Y168" s="61">
        <v>137776.4605592062</v>
      </c>
      <c r="Z168" s="61">
        <v>128745.44983601206</v>
      </c>
      <c r="AA168" s="61">
        <v>0</v>
      </c>
      <c r="AB168" s="61">
        <v>0</v>
      </c>
      <c r="AC168" s="61">
        <v>0</v>
      </c>
      <c r="AD168" s="61">
        <v>0</v>
      </c>
      <c r="AE168" s="61">
        <v>0</v>
      </c>
      <c r="AF168" s="61">
        <v>0</v>
      </c>
    </row>
    <row r="169" spans="1:32">
      <c r="B169" t="s">
        <v>174</v>
      </c>
      <c r="C169" s="61">
        <v>5805.5204163066628</v>
      </c>
      <c r="D169" s="61">
        <v>5843.9598569655509</v>
      </c>
      <c r="E169" s="61">
        <v>5841.7814744991865</v>
      </c>
      <c r="F169" s="61">
        <v>5797.6371166778463</v>
      </c>
      <c r="G169" s="61">
        <v>5700.5978604519141</v>
      </c>
      <c r="H169" s="61">
        <v>5557.2731878434961</v>
      </c>
      <c r="I169" s="61">
        <v>68062.338160112442</v>
      </c>
      <c r="J169" s="61">
        <v>65744.011040496742</v>
      </c>
      <c r="K169" s="61">
        <v>63220.180934627206</v>
      </c>
      <c r="L169" s="61">
        <v>60230.277200423086</v>
      </c>
      <c r="M169" s="61">
        <v>56623.704758199034</v>
      </c>
      <c r="N169" s="61">
        <v>52912.118012664047</v>
      </c>
      <c r="O169" s="61">
        <v>34657.53939693475</v>
      </c>
      <c r="P169" s="61">
        <v>33477.040524062497</v>
      </c>
      <c r="Q169" s="61">
        <v>32191.898936367161</v>
      </c>
      <c r="R169" s="61">
        <v>30669.43130944762</v>
      </c>
      <c r="S169" s="61">
        <v>28832.954193274556</v>
      </c>
      <c r="T169" s="61">
        <v>26943.003490201219</v>
      </c>
      <c r="U169" s="61">
        <v>157842.66909368741</v>
      </c>
      <c r="V169" s="61">
        <v>152466.26049115614</v>
      </c>
      <c r="W169" s="61">
        <v>146613.2720247253</v>
      </c>
      <c r="X169" s="61">
        <v>139679.41699568171</v>
      </c>
      <c r="Y169" s="61">
        <v>131315.45190207579</v>
      </c>
      <c r="Z169" s="61">
        <v>122707.9492166725</v>
      </c>
      <c r="AA169" s="61">
        <v>0</v>
      </c>
      <c r="AB169" s="61">
        <v>0</v>
      </c>
      <c r="AC169" s="61">
        <v>0</v>
      </c>
      <c r="AD169" s="61">
        <v>0</v>
      </c>
      <c r="AE169" s="61">
        <v>0</v>
      </c>
      <c r="AF169" s="61">
        <v>0</v>
      </c>
    </row>
    <row r="170" spans="1:32">
      <c r="B170" t="s">
        <v>175</v>
      </c>
      <c r="C170" s="61">
        <v>19905.818753903292</v>
      </c>
      <c r="D170" s="61">
        <v>19143.595231622065</v>
      </c>
      <c r="E170" s="61">
        <v>18812.478113720128</v>
      </c>
      <c r="F170" s="61">
        <v>18913.953427912998</v>
      </c>
      <c r="G170" s="61">
        <v>19015.976104304951</v>
      </c>
      <c r="H170" s="61">
        <v>19118.549095391176</v>
      </c>
      <c r="I170" s="61">
        <v>290387.34946197842</v>
      </c>
      <c r="J170" s="61">
        <v>291026.61051126843</v>
      </c>
      <c r="K170" s="61">
        <v>283132.94121433405</v>
      </c>
      <c r="L170" s="61">
        <v>281813.57072405389</v>
      </c>
      <c r="M170" s="61">
        <v>280500.34836504789</v>
      </c>
      <c r="N170" s="61">
        <v>279193.24548765441</v>
      </c>
      <c r="O170" s="61">
        <v>1498077.0175901214</v>
      </c>
      <c r="P170" s="61">
        <v>1501374.8963990852</v>
      </c>
      <c r="Q170" s="61">
        <v>1460652.3078286678</v>
      </c>
      <c r="R170" s="61">
        <v>1453845.8177634589</v>
      </c>
      <c r="S170" s="61">
        <v>1447071.0452444172</v>
      </c>
      <c r="T170" s="61">
        <v>1440327.842471028</v>
      </c>
      <c r="U170" s="61">
        <v>1150629.8237102102</v>
      </c>
      <c r="V170" s="61">
        <v>1153162.8294689395</v>
      </c>
      <c r="W170" s="61">
        <v>1121884.9816963472</v>
      </c>
      <c r="X170" s="61">
        <v>1116657.1126536627</v>
      </c>
      <c r="Y170" s="61">
        <v>1111453.6049449593</v>
      </c>
      <c r="Z170" s="61">
        <v>1106274.345048917</v>
      </c>
      <c r="AA170" s="61">
        <v>4143231.7391539603</v>
      </c>
      <c r="AB170" s="61">
        <v>4152352.682865628</v>
      </c>
      <c r="AC170" s="61">
        <v>4039726.2160789752</v>
      </c>
      <c r="AD170" s="61">
        <v>4020901.5059076818</v>
      </c>
      <c r="AE170" s="61">
        <v>4002164.5169566097</v>
      </c>
      <c r="AF170" s="61">
        <v>3983514.8404538617</v>
      </c>
    </row>
    <row r="171" spans="1:32">
      <c r="B171" t="s">
        <v>176</v>
      </c>
      <c r="C171" s="61">
        <v>3264.2221224673613</v>
      </c>
      <c r="D171" s="61">
        <v>3139.2301834541777</v>
      </c>
      <c r="E171" s="61">
        <v>3084.9325012163549</v>
      </c>
      <c r="F171" s="61">
        <v>3101.5727595030298</v>
      </c>
      <c r="G171" s="61">
        <v>3118.3027760569403</v>
      </c>
      <c r="H171" s="61">
        <v>3135.123035038031</v>
      </c>
      <c r="I171" s="61">
        <v>34028.183098447575</v>
      </c>
      <c r="J171" s="61">
        <v>34103.093014713719</v>
      </c>
      <c r="K171" s="61">
        <v>33178.096713558232</v>
      </c>
      <c r="L171" s="61">
        <v>33023.49018300129</v>
      </c>
      <c r="M171" s="61">
        <v>32869.6041030325</v>
      </c>
      <c r="N171" s="61">
        <v>32716.435116425946</v>
      </c>
      <c r="O171" s="61">
        <v>161803.87983252443</v>
      </c>
      <c r="P171" s="61">
        <v>162160.07619642449</v>
      </c>
      <c r="Q171" s="61">
        <v>157761.72234001418</v>
      </c>
      <c r="R171" s="61">
        <v>157026.56888150645</v>
      </c>
      <c r="S171" s="61">
        <v>156294.84116277602</v>
      </c>
      <c r="T171" s="61">
        <v>155566.52322022661</v>
      </c>
      <c r="U171" s="61">
        <v>108549.56736093095</v>
      </c>
      <c r="V171" s="61">
        <v>108788.52925255497</v>
      </c>
      <c r="W171" s="61">
        <v>105837.80020509458</v>
      </c>
      <c r="X171" s="61">
        <v>105344.60690251429</v>
      </c>
      <c r="Y171" s="61">
        <v>104853.71183018104</v>
      </c>
      <c r="Z171" s="61">
        <v>104365.10427857736</v>
      </c>
      <c r="AA171" s="61">
        <v>416106.93412426946</v>
      </c>
      <c r="AB171" s="61">
        <v>417022.95527952281</v>
      </c>
      <c r="AC171" s="61">
        <v>405711.82021725556</v>
      </c>
      <c r="AD171" s="61">
        <v>403821.24471284158</v>
      </c>
      <c r="AE171" s="61">
        <v>401939.47909652995</v>
      </c>
      <c r="AF171" s="61">
        <v>400066.48231514491</v>
      </c>
    </row>
    <row r="172" spans="1:32">
      <c r="B172" t="s">
        <v>177</v>
      </c>
      <c r="C172" s="61">
        <v>387.51974213051233</v>
      </c>
      <c r="D172" s="61">
        <v>372.6810325827168</v>
      </c>
      <c r="E172" s="61">
        <v>366.23495660208448</v>
      </c>
      <c r="F172" s="61">
        <v>368.2104436732165</v>
      </c>
      <c r="G172" s="61">
        <v>370.19658660637879</v>
      </c>
      <c r="H172" s="61">
        <v>372.19344287974837</v>
      </c>
      <c r="I172" s="61">
        <v>3948.1115356971081</v>
      </c>
      <c r="J172" s="61">
        <v>3956.802940221788</v>
      </c>
      <c r="K172" s="61">
        <v>3849.4804729450748</v>
      </c>
      <c r="L172" s="61">
        <v>3831.5422884401901</v>
      </c>
      <c r="M172" s="61">
        <v>3813.6876940367733</v>
      </c>
      <c r="N172" s="61">
        <v>3795.9163002135174</v>
      </c>
      <c r="O172" s="61">
        <v>18257.781882833828</v>
      </c>
      <c r="P172" s="61">
        <v>18297.974710881441</v>
      </c>
      <c r="Q172" s="61">
        <v>17801.669026265106</v>
      </c>
      <c r="R172" s="61">
        <v>17718.71507293755</v>
      </c>
      <c r="S172" s="61">
        <v>17636.147676531284</v>
      </c>
      <c r="T172" s="61">
        <v>17553.965035730671</v>
      </c>
      <c r="U172" s="61">
        <v>11426.035050873517</v>
      </c>
      <c r="V172" s="61">
        <v>11451.188416436373</v>
      </c>
      <c r="W172" s="61">
        <v>11140.591752243239</v>
      </c>
      <c r="X172" s="61">
        <v>11088.677736378015</v>
      </c>
      <c r="Y172" s="61">
        <v>11037.005634506519</v>
      </c>
      <c r="Z172" s="61">
        <v>10985.574319334328</v>
      </c>
      <c r="AA172" s="61">
        <v>25417.032778851753</v>
      </c>
      <c r="AB172" s="61">
        <v>25472.986039467793</v>
      </c>
      <c r="AC172" s="61">
        <v>24782.068712534216</v>
      </c>
      <c r="AD172" s="61">
        <v>24666.586812027766</v>
      </c>
      <c r="AE172" s="61">
        <v>24551.64304534296</v>
      </c>
      <c r="AF172" s="61">
        <v>24437.234904831344</v>
      </c>
    </row>
    <row r="173" spans="1:32">
      <c r="B173" t="s">
        <v>178</v>
      </c>
      <c r="C173" s="61">
        <v>157.38244149203254</v>
      </c>
      <c r="D173" s="61">
        <v>151.35603281312535</v>
      </c>
      <c r="E173" s="61">
        <v>148.73810380053484</v>
      </c>
      <c r="F173" s="61">
        <v>149.54040351481879</v>
      </c>
      <c r="G173" s="61">
        <v>150.34703086818845</v>
      </c>
      <c r="H173" s="61">
        <v>151.15800920411473</v>
      </c>
      <c r="I173" s="61">
        <v>1458.8630025380628</v>
      </c>
      <c r="J173" s="61">
        <v>1462.0745552985418</v>
      </c>
      <c r="K173" s="61">
        <v>1422.4179307489383</v>
      </c>
      <c r="L173" s="61">
        <v>1415.7896089626195</v>
      </c>
      <c r="M173" s="61">
        <v>1409.1921744765468</v>
      </c>
      <c r="N173" s="61">
        <v>1402.6254833590674</v>
      </c>
      <c r="O173" s="61">
        <v>10859.418309121538</v>
      </c>
      <c r="P173" s="61">
        <v>10883.32432002673</v>
      </c>
      <c r="Q173" s="61">
        <v>10588.130135265925</v>
      </c>
      <c r="R173" s="61">
        <v>10538.790533918936</v>
      </c>
      <c r="S173" s="61">
        <v>10489.680850057846</v>
      </c>
      <c r="T173" s="61">
        <v>10440.800012290734</v>
      </c>
      <c r="U173" s="61">
        <v>8811.902319155166</v>
      </c>
      <c r="V173" s="61">
        <v>8831.3009118735499</v>
      </c>
      <c r="W173" s="61">
        <v>8591.7648476711129</v>
      </c>
      <c r="X173" s="61">
        <v>8551.7281039745812</v>
      </c>
      <c r="Y173" s="61">
        <v>8511.8779274006647</v>
      </c>
      <c r="Z173" s="61">
        <v>8472.2134485656934</v>
      </c>
      <c r="AA173" s="61">
        <v>45320.746395519149</v>
      </c>
      <c r="AB173" s="61">
        <v>45420.515851554621</v>
      </c>
      <c r="AC173" s="61">
        <v>44188.551081053141</v>
      </c>
      <c r="AD173" s="61">
        <v>43982.636961507284</v>
      </c>
      <c r="AE173" s="61">
        <v>43777.682380656202</v>
      </c>
      <c r="AF173" s="61">
        <v>43573.682867147916</v>
      </c>
    </row>
    <row r="174" spans="1:32">
      <c r="B174" t="s">
        <v>179</v>
      </c>
      <c r="C174" s="61">
        <v>0</v>
      </c>
      <c r="D174" s="61">
        <v>0</v>
      </c>
      <c r="E174" s="61">
        <v>0</v>
      </c>
      <c r="F174" s="61">
        <v>0</v>
      </c>
      <c r="G174" s="61">
        <v>0</v>
      </c>
      <c r="H174" s="61">
        <v>0</v>
      </c>
      <c r="I174" s="61">
        <v>1528.0499020461018</v>
      </c>
      <c r="J174" s="61">
        <v>1517.0256657460438</v>
      </c>
      <c r="K174" s="61">
        <v>1498.6240283089664</v>
      </c>
      <c r="L174" s="61">
        <v>1476.4794612298256</v>
      </c>
      <c r="M174" s="61">
        <v>1472.3060617599722</v>
      </c>
      <c r="N174" s="61">
        <v>1457.4912243949025</v>
      </c>
      <c r="O174" s="61">
        <v>1567.3202654718252</v>
      </c>
      <c r="P174" s="61">
        <v>1556.0127100436323</v>
      </c>
      <c r="Q174" s="61">
        <v>1537.1381567751971</v>
      </c>
      <c r="R174" s="61">
        <v>1514.4244818443176</v>
      </c>
      <c r="S174" s="61">
        <v>1510.1438274257334</v>
      </c>
      <c r="T174" s="61">
        <v>1494.9482537727713</v>
      </c>
      <c r="U174" s="61">
        <v>1470.5635324820735</v>
      </c>
      <c r="V174" s="61">
        <v>1459.9540361203237</v>
      </c>
      <c r="W174" s="61">
        <v>1442.2446819188099</v>
      </c>
      <c r="X174" s="61">
        <v>1420.9332098617899</v>
      </c>
      <c r="Y174" s="61">
        <v>1416.9168167723833</v>
      </c>
      <c r="Z174" s="61">
        <v>1402.6593245664337</v>
      </c>
      <c r="AA174" s="61">
        <v>0</v>
      </c>
      <c r="AB174" s="61">
        <v>0</v>
      </c>
      <c r="AC174" s="61">
        <v>0</v>
      </c>
      <c r="AD174" s="61">
        <v>0</v>
      </c>
      <c r="AE174" s="61">
        <v>0</v>
      </c>
      <c r="AF174" s="61">
        <v>0</v>
      </c>
    </row>
    <row r="175" spans="1:32">
      <c r="B175" t="s">
        <v>180</v>
      </c>
      <c r="C175" s="61">
        <v>0</v>
      </c>
      <c r="D175" s="61">
        <v>0</v>
      </c>
      <c r="E175" s="61">
        <v>0</v>
      </c>
      <c r="F175" s="61">
        <v>0</v>
      </c>
      <c r="G175" s="61">
        <v>0</v>
      </c>
      <c r="H175" s="61">
        <v>0</v>
      </c>
      <c r="I175" s="61">
        <v>87.372517133158752</v>
      </c>
      <c r="J175" s="61">
        <v>88.665630386729489</v>
      </c>
      <c r="K175" s="61">
        <v>89.977881716453084</v>
      </c>
      <c r="L175" s="61">
        <v>91.309554365856584</v>
      </c>
      <c r="M175" s="61">
        <v>92.660935770471255</v>
      </c>
      <c r="N175" s="61">
        <v>94.03231761987422</v>
      </c>
      <c r="O175" s="61">
        <v>176.01373123664089</v>
      </c>
      <c r="P175" s="61">
        <v>178.61873445894315</v>
      </c>
      <c r="Q175" s="61">
        <v>181.26229172893551</v>
      </c>
      <c r="R175" s="61">
        <v>183.94497364652375</v>
      </c>
      <c r="S175" s="61">
        <v>186.66735925649229</v>
      </c>
      <c r="T175" s="61">
        <v>189.43003617348836</v>
      </c>
      <c r="U175" s="61">
        <v>122.23775163020031</v>
      </c>
      <c r="V175" s="61">
        <v>124.04687035432725</v>
      </c>
      <c r="W175" s="61">
        <v>125.88276403557128</v>
      </c>
      <c r="X175" s="61">
        <v>127.74582894329774</v>
      </c>
      <c r="Y175" s="61">
        <v>129.63646721165853</v>
      </c>
      <c r="Z175" s="61">
        <v>131.55508692639108</v>
      </c>
      <c r="AA175" s="61">
        <v>0</v>
      </c>
      <c r="AB175" s="61">
        <v>0</v>
      </c>
      <c r="AC175" s="61">
        <v>0</v>
      </c>
      <c r="AD175" s="61">
        <v>0</v>
      </c>
      <c r="AE175" s="61">
        <v>0</v>
      </c>
      <c r="AF175" s="61">
        <v>0</v>
      </c>
    </row>
    <row r="176" spans="1:32">
      <c r="B176" t="s">
        <v>181</v>
      </c>
      <c r="C176" s="61">
        <v>0</v>
      </c>
      <c r="D176" s="61">
        <v>0</v>
      </c>
      <c r="E176" s="61">
        <v>0</v>
      </c>
      <c r="F176" s="61">
        <v>0</v>
      </c>
      <c r="G176" s="61">
        <v>0</v>
      </c>
      <c r="H176" s="61">
        <v>0</v>
      </c>
      <c r="I176" s="61">
        <v>17.104549162281273</v>
      </c>
      <c r="J176" s="61">
        <v>17.988854353971217</v>
      </c>
      <c r="K176" s="61">
        <v>18.918878124071529</v>
      </c>
      <c r="L176" s="61">
        <v>19.896984123086028</v>
      </c>
      <c r="M176" s="61">
        <v>20.925658202249579</v>
      </c>
      <c r="N176" s="61">
        <v>22.007514731305882</v>
      </c>
      <c r="O176" s="61">
        <v>3.9294508377187305</v>
      </c>
      <c r="P176" s="61">
        <v>4.1326034460287895</v>
      </c>
      <c r="Q176" s="61">
        <v>4.3462590441884785</v>
      </c>
      <c r="R176" s="61">
        <v>4.5709606367730231</v>
      </c>
      <c r="S176" s="61">
        <v>4.8072793016941882</v>
      </c>
      <c r="T176" s="61">
        <v>5.0558156415917779</v>
      </c>
      <c r="U176" s="61">
        <v>0</v>
      </c>
      <c r="V176" s="61">
        <v>0</v>
      </c>
      <c r="W176" s="61">
        <v>0</v>
      </c>
      <c r="X176" s="61">
        <v>0</v>
      </c>
      <c r="Y176" s="61">
        <v>0</v>
      </c>
      <c r="Z176" s="61">
        <v>0</v>
      </c>
      <c r="AA176" s="61">
        <v>0</v>
      </c>
      <c r="AB176" s="61">
        <v>0</v>
      </c>
      <c r="AC176" s="61">
        <v>0</v>
      </c>
      <c r="AD176" s="61">
        <v>0</v>
      </c>
      <c r="AE176" s="61">
        <v>0</v>
      </c>
      <c r="AF176" s="61">
        <v>0</v>
      </c>
    </row>
    <row r="177" spans="2:32">
      <c r="B177" t="s">
        <v>182</v>
      </c>
      <c r="C177" s="61">
        <v>23818.604057488894</v>
      </c>
      <c r="D177" s="61">
        <v>24000.612086296846</v>
      </c>
      <c r="E177" s="61">
        <v>24314.47476115212</v>
      </c>
      <c r="F177" s="61">
        <v>24762.622335654411</v>
      </c>
      <c r="G177" s="61">
        <v>25219.029856156158</v>
      </c>
      <c r="H177" s="61">
        <v>25683.849564266595</v>
      </c>
      <c r="I177" s="61">
        <v>192379.72461247668</v>
      </c>
      <c r="J177" s="61">
        <v>193248.89706965492</v>
      </c>
      <c r="K177" s="61">
        <v>195052.31512862281</v>
      </c>
      <c r="L177" s="61">
        <v>197672.69116309108</v>
      </c>
      <c r="M177" s="61">
        <v>199789.77179370506</v>
      </c>
      <c r="N177" s="61">
        <v>202626.17858555223</v>
      </c>
      <c r="O177" s="61">
        <v>114628.10882696688</v>
      </c>
      <c r="P177" s="61">
        <v>115145.99913589378</v>
      </c>
      <c r="Q177" s="61">
        <v>116220.55313029369</v>
      </c>
      <c r="R177" s="61">
        <v>117781.88580114378</v>
      </c>
      <c r="S177" s="61">
        <v>119043.33343763626</v>
      </c>
      <c r="T177" s="61">
        <v>120733.38651920887</v>
      </c>
      <c r="U177" s="61">
        <v>728537.95209298481</v>
      </c>
      <c r="V177" s="61">
        <v>731829.48982256523</v>
      </c>
      <c r="W177" s="61">
        <v>738658.99590536358</v>
      </c>
      <c r="X177" s="61">
        <v>748582.30457892863</v>
      </c>
      <c r="Y177" s="61">
        <v>756599.64419281017</v>
      </c>
      <c r="Z177" s="61">
        <v>767341.05677980452</v>
      </c>
      <c r="AA177" s="61">
        <v>0</v>
      </c>
      <c r="AB177" s="61">
        <v>0</v>
      </c>
      <c r="AC177" s="61">
        <v>0</v>
      </c>
      <c r="AD177" s="61">
        <v>0</v>
      </c>
      <c r="AE177" s="61">
        <v>0</v>
      </c>
      <c r="AF177" s="61">
        <v>0</v>
      </c>
    </row>
    <row r="178" spans="2:32">
      <c r="B178" t="s">
        <v>183</v>
      </c>
      <c r="C178" s="61">
        <v>932.13679730876083</v>
      </c>
      <c r="D178" s="61">
        <v>910.69221147333235</v>
      </c>
      <c r="E178" s="61">
        <v>902.15432744669261</v>
      </c>
      <c r="F178" s="61">
        <v>906.07929795393977</v>
      </c>
      <c r="G178" s="61">
        <v>910.02134468973691</v>
      </c>
      <c r="H178" s="61">
        <v>913.98054194701967</v>
      </c>
      <c r="I178" s="61">
        <v>11933.027093104884</v>
      </c>
      <c r="J178" s="61">
        <v>11438.057835960917</v>
      </c>
      <c r="K178" s="61">
        <v>11408.564560210214</v>
      </c>
      <c r="L178" s="61">
        <v>11538.038741045422</v>
      </c>
      <c r="M178" s="61">
        <v>11636.376362202687</v>
      </c>
      <c r="N178" s="61">
        <v>11737.747122255545</v>
      </c>
      <c r="O178" s="61">
        <v>60891.388808978125</v>
      </c>
      <c r="P178" s="61">
        <v>58365.678840326545</v>
      </c>
      <c r="Q178" s="61">
        <v>58215.181694298597</v>
      </c>
      <c r="R178" s="61">
        <v>58875.85753324948</v>
      </c>
      <c r="S178" s="61">
        <v>59377.650940548192</v>
      </c>
      <c r="T178" s="61">
        <v>59894.921731612332</v>
      </c>
      <c r="U178" s="61">
        <v>43316.488084903336</v>
      </c>
      <c r="V178" s="61">
        <v>41519.76628395656</v>
      </c>
      <c r="W178" s="61">
        <v>41412.706682258489</v>
      </c>
      <c r="X178" s="61">
        <v>41882.693615807948</v>
      </c>
      <c r="Y178" s="61">
        <v>42239.655882123225</v>
      </c>
      <c r="Z178" s="61">
        <v>42607.62834089058</v>
      </c>
      <c r="AA178" s="61">
        <v>174980.57408265144</v>
      </c>
      <c r="AB178" s="61">
        <v>167722.56619474851</v>
      </c>
      <c r="AC178" s="61">
        <v>167290.08998547064</v>
      </c>
      <c r="AD178" s="61">
        <v>169188.64148582856</v>
      </c>
      <c r="AE178" s="61">
        <v>170630.62039610549</v>
      </c>
      <c r="AF178" s="61">
        <v>172117.07589904263</v>
      </c>
    </row>
    <row r="179" spans="2:32">
      <c r="B179" t="s">
        <v>184</v>
      </c>
      <c r="C179" s="61">
        <v>0</v>
      </c>
      <c r="D179" s="61">
        <v>0</v>
      </c>
      <c r="E179" s="61">
        <v>0</v>
      </c>
      <c r="F179" s="61">
        <v>0</v>
      </c>
      <c r="G179" s="61">
        <v>0</v>
      </c>
      <c r="H179" s="61">
        <v>0</v>
      </c>
      <c r="I179" s="61">
        <v>10.407725787415101</v>
      </c>
      <c r="J179" s="61">
        <v>9.9539489430838035</v>
      </c>
      <c r="K179" s="61">
        <v>9.5199567691653506</v>
      </c>
      <c r="L179" s="61">
        <v>9.1048866540297411</v>
      </c>
      <c r="M179" s="61">
        <v>8.7079135959140448</v>
      </c>
      <c r="N179" s="61">
        <v>8.3282485631321936</v>
      </c>
      <c r="O179" s="61">
        <v>20.823300192834694</v>
      </c>
      <c r="P179" s="61">
        <v>19.915404304427103</v>
      </c>
      <c r="Q179" s="61">
        <v>19.04709267675408</v>
      </c>
      <c r="R179" s="61">
        <v>18.216639436047604</v>
      </c>
      <c r="S179" s="61">
        <v>17.422393956635929</v>
      </c>
      <c r="T179" s="61">
        <v>16.662777580126605</v>
      </c>
      <c r="U179" s="61">
        <v>33.804174019750207</v>
      </c>
      <c r="V179" s="61">
        <v>32.330312032489097</v>
      </c>
      <c r="W179" s="61">
        <v>30.920710427872578</v>
      </c>
      <c r="X179" s="61">
        <v>29.572567453217335</v>
      </c>
      <c r="Y179" s="61">
        <v>28.28320351225706</v>
      </c>
      <c r="Z179" s="61">
        <v>27.050055839122653</v>
      </c>
      <c r="AA179" s="61">
        <v>0</v>
      </c>
      <c r="AB179" s="61">
        <v>0</v>
      </c>
      <c r="AC179" s="61">
        <v>0</v>
      </c>
      <c r="AD179" s="61">
        <v>0</v>
      </c>
      <c r="AE179" s="61">
        <v>0</v>
      </c>
      <c r="AF179" s="61">
        <v>0</v>
      </c>
    </row>
    <row r="180" spans="2:32">
      <c r="B180" s="2" t="s">
        <v>207</v>
      </c>
      <c r="C180" s="201" t="s">
        <v>198</v>
      </c>
    </row>
    <row r="181" spans="2:32">
      <c r="B181" t="s">
        <v>208</v>
      </c>
      <c r="C181" t="s">
        <v>209</v>
      </c>
      <c r="I181" t="s">
        <v>199</v>
      </c>
    </row>
    <row r="182" spans="2:32">
      <c r="B182" t="s">
        <v>13</v>
      </c>
      <c r="C182" t="s">
        <v>210</v>
      </c>
      <c r="D182" t="s">
        <v>211</v>
      </c>
      <c r="E182" t="s">
        <v>212</v>
      </c>
      <c r="F182" t="s">
        <v>213</v>
      </c>
      <c r="G182" t="s">
        <v>214</v>
      </c>
      <c r="H182" t="s">
        <v>215</v>
      </c>
      <c r="I182" t="s">
        <v>210</v>
      </c>
      <c r="J182" t="s">
        <v>211</v>
      </c>
      <c r="K182" t="s">
        <v>212</v>
      </c>
      <c r="L182" t="s">
        <v>213</v>
      </c>
      <c r="M182" t="s">
        <v>214</v>
      </c>
      <c r="N182" t="s">
        <v>215</v>
      </c>
    </row>
    <row r="183" spans="2:32">
      <c r="B183" t="s">
        <v>171</v>
      </c>
      <c r="C183" s="61"/>
      <c r="D183" s="61"/>
      <c r="E183" s="61"/>
      <c r="F183" s="61"/>
      <c r="G183" s="61"/>
      <c r="H183" s="61"/>
      <c r="I183" s="61"/>
      <c r="J183" s="61"/>
      <c r="K183" s="61"/>
      <c r="L183" s="61"/>
      <c r="M183" s="61"/>
      <c r="N183" s="61"/>
    </row>
    <row r="184" spans="2:32">
      <c r="B184" t="s">
        <v>186</v>
      </c>
      <c r="C184" s="61"/>
      <c r="D184" s="61"/>
      <c r="E184" s="61"/>
      <c r="F184" s="61"/>
      <c r="G184" s="61"/>
      <c r="H184" s="61"/>
      <c r="I184" s="61"/>
      <c r="J184" s="61"/>
      <c r="K184" s="61"/>
      <c r="L184" s="61"/>
      <c r="M184" s="61"/>
      <c r="N184" s="61"/>
    </row>
    <row r="185" spans="2:32">
      <c r="B185" t="s">
        <v>187</v>
      </c>
      <c r="C185" s="61"/>
      <c r="D185" s="61"/>
      <c r="E185" s="61"/>
      <c r="F185" s="61"/>
      <c r="G185" s="61"/>
      <c r="H185" s="61"/>
      <c r="I185" s="61"/>
      <c r="J185" s="61"/>
      <c r="K185" s="61"/>
      <c r="L185" s="61"/>
      <c r="M185" s="61"/>
      <c r="N185" s="61"/>
    </row>
    <row r="186" spans="2:32">
      <c r="B186" t="s">
        <v>188</v>
      </c>
      <c r="C186" s="61"/>
      <c r="D186" s="61"/>
      <c r="E186" s="61"/>
      <c r="F186" s="61"/>
      <c r="G186" s="61"/>
      <c r="H186" s="61"/>
      <c r="I186" s="61"/>
      <c r="J186" s="61"/>
      <c r="K186" s="61"/>
      <c r="L186" s="61"/>
      <c r="M186" s="61"/>
      <c r="N186" s="61"/>
    </row>
    <row r="187" spans="2:32">
      <c r="C187" s="61"/>
      <c r="D187" s="61"/>
      <c r="E187" s="61"/>
      <c r="F187" s="61"/>
      <c r="G187" s="61"/>
      <c r="H187" s="61"/>
      <c r="I187" s="61"/>
      <c r="J187" s="61"/>
      <c r="K187" s="61"/>
      <c r="L187" s="61"/>
      <c r="M187" s="61"/>
      <c r="N187" s="61"/>
    </row>
    <row r="188" spans="2:32">
      <c r="B188" t="s">
        <v>172</v>
      </c>
      <c r="C188" s="61"/>
      <c r="D188" s="61"/>
      <c r="E188" s="61"/>
      <c r="F188" s="61"/>
      <c r="G188" s="61"/>
      <c r="H188" s="61"/>
      <c r="I188" s="61"/>
      <c r="J188" s="61"/>
      <c r="K188" s="61"/>
      <c r="L188" s="61"/>
      <c r="M188" s="61"/>
      <c r="N188" s="61"/>
    </row>
    <row r="189" spans="2:32">
      <c r="B189" t="s">
        <v>186</v>
      </c>
      <c r="C189" s="61"/>
      <c r="D189" s="61"/>
      <c r="E189" s="61"/>
      <c r="F189" s="61"/>
      <c r="G189" s="61"/>
      <c r="H189" s="61"/>
      <c r="I189" s="61"/>
      <c r="J189" s="61"/>
      <c r="K189" s="61"/>
      <c r="L189" s="61"/>
      <c r="M189" s="61"/>
      <c r="N189" s="61"/>
    </row>
    <row r="190" spans="2:32">
      <c r="B190" t="s">
        <v>187</v>
      </c>
      <c r="C190" s="61"/>
      <c r="D190" s="61"/>
      <c r="E190" s="61"/>
      <c r="F190" s="61"/>
      <c r="G190" s="61"/>
      <c r="H190" s="61"/>
      <c r="I190" s="61"/>
      <c r="J190" s="61"/>
      <c r="K190" s="61"/>
      <c r="L190" s="61"/>
      <c r="M190" s="61"/>
      <c r="N190" s="61"/>
    </row>
    <row r="191" spans="2:32">
      <c r="B191" t="s">
        <v>188</v>
      </c>
      <c r="C191" s="61"/>
      <c r="D191" s="61"/>
      <c r="E191" s="61"/>
      <c r="F191" s="61"/>
      <c r="G191" s="61"/>
      <c r="H191" s="61"/>
      <c r="I191" s="61"/>
      <c r="J191" s="61"/>
      <c r="K191" s="61"/>
      <c r="L191" s="61"/>
      <c r="M191" s="61"/>
      <c r="N191" s="61"/>
    </row>
    <row r="192" spans="2:32">
      <c r="C192" s="61"/>
      <c r="D192" s="61"/>
      <c r="E192" s="61"/>
      <c r="F192" s="61"/>
      <c r="G192" s="61"/>
      <c r="H192" s="61"/>
      <c r="I192" s="61"/>
      <c r="J192" s="61"/>
      <c r="K192" s="61"/>
      <c r="L192" s="61"/>
      <c r="M192" s="61"/>
      <c r="N192" s="61"/>
    </row>
    <row r="193" spans="2:14">
      <c r="B193" t="s">
        <v>173</v>
      </c>
      <c r="C193" s="61"/>
      <c r="D193" s="61"/>
      <c r="E193" s="61"/>
      <c r="F193" s="61"/>
      <c r="G193" s="61"/>
      <c r="H193" s="61"/>
      <c r="I193" s="61"/>
      <c r="J193" s="61"/>
      <c r="K193" s="61"/>
      <c r="L193" s="61"/>
      <c r="M193" s="61"/>
      <c r="N193" s="61"/>
    </row>
    <row r="194" spans="2:14">
      <c r="B194" t="s">
        <v>186</v>
      </c>
      <c r="C194" s="61"/>
      <c r="D194" s="61"/>
      <c r="E194" s="61"/>
      <c r="F194" s="61"/>
      <c r="G194" s="61"/>
      <c r="H194" s="61"/>
      <c r="I194" s="61"/>
      <c r="J194" s="61"/>
      <c r="K194" s="61"/>
      <c r="L194" s="61"/>
      <c r="M194" s="61"/>
      <c r="N194" s="61"/>
    </row>
    <row r="195" spans="2:14">
      <c r="B195" t="s">
        <v>187</v>
      </c>
      <c r="C195" s="61"/>
      <c r="D195" s="61"/>
      <c r="E195" s="61"/>
      <c r="F195" s="61"/>
      <c r="G195" s="61"/>
      <c r="H195" s="61"/>
      <c r="I195" s="61"/>
      <c r="J195" s="61"/>
      <c r="K195" s="61"/>
      <c r="L195" s="61"/>
      <c r="M195" s="61"/>
      <c r="N195" s="61"/>
    </row>
    <row r="196" spans="2:14">
      <c r="B196" t="s">
        <v>188</v>
      </c>
      <c r="C196" s="61"/>
      <c r="D196" s="61"/>
      <c r="E196" s="61"/>
      <c r="F196" s="61"/>
      <c r="G196" s="61"/>
      <c r="H196" s="61"/>
      <c r="I196" s="61"/>
      <c r="J196" s="61"/>
      <c r="K196" s="61"/>
      <c r="L196" s="61"/>
      <c r="M196" s="61"/>
      <c r="N196" s="61"/>
    </row>
    <row r="197" spans="2:14">
      <c r="C197" s="61"/>
      <c r="D197" s="61"/>
      <c r="E197" s="61"/>
      <c r="F197" s="61"/>
      <c r="G197" s="61"/>
      <c r="H197" s="61"/>
      <c r="I197" s="61"/>
      <c r="J197" s="61"/>
      <c r="K197" s="61"/>
      <c r="L197" s="61"/>
      <c r="M197" s="61"/>
      <c r="N197" s="61"/>
    </row>
    <row r="198" spans="2:14">
      <c r="B198" t="s">
        <v>174</v>
      </c>
      <c r="C198" s="61"/>
      <c r="D198" s="61"/>
      <c r="E198" s="61"/>
      <c r="F198" s="61"/>
      <c r="G198" s="61"/>
      <c r="H198" s="61"/>
      <c r="I198" s="61"/>
      <c r="J198" s="61"/>
      <c r="K198" s="61"/>
      <c r="L198" s="61"/>
      <c r="M198" s="61"/>
      <c r="N198" s="61"/>
    </row>
    <row r="199" spans="2:14">
      <c r="B199" t="s">
        <v>186</v>
      </c>
      <c r="C199" s="61"/>
      <c r="D199" s="61"/>
      <c r="E199" s="61"/>
      <c r="F199" s="61"/>
      <c r="G199" s="61"/>
      <c r="H199" s="61"/>
      <c r="I199" s="61"/>
      <c r="J199" s="61"/>
      <c r="K199" s="61"/>
      <c r="L199" s="61"/>
      <c r="M199" s="61"/>
      <c r="N199" s="61"/>
    </row>
    <row r="200" spans="2:14">
      <c r="B200" t="s">
        <v>187</v>
      </c>
      <c r="C200" s="61"/>
      <c r="D200" s="61"/>
      <c r="E200" s="61"/>
      <c r="F200" s="61"/>
      <c r="G200" s="61"/>
      <c r="H200" s="61"/>
      <c r="I200" s="61"/>
      <c r="J200" s="61"/>
      <c r="K200" s="61"/>
      <c r="L200" s="61"/>
      <c r="M200" s="61"/>
      <c r="N200" s="61"/>
    </row>
    <row r="201" spans="2:14">
      <c r="B201" t="s">
        <v>188</v>
      </c>
      <c r="C201" s="61"/>
      <c r="D201" s="61"/>
      <c r="E201" s="61"/>
      <c r="F201" s="61"/>
      <c r="G201" s="61"/>
      <c r="H201" s="61"/>
      <c r="I201" s="61"/>
      <c r="J201" s="61"/>
      <c r="K201" s="61"/>
      <c r="L201" s="61"/>
      <c r="M201" s="61"/>
      <c r="N201" s="61"/>
    </row>
    <row r="202" spans="2:14">
      <c r="C202" s="61"/>
      <c r="D202" s="61"/>
      <c r="E202" s="61"/>
      <c r="F202" s="61"/>
      <c r="G202" s="61"/>
      <c r="H202" s="61"/>
      <c r="I202" s="61"/>
      <c r="J202" s="61"/>
      <c r="K202" s="61"/>
      <c r="L202" s="61"/>
      <c r="M202" s="61"/>
      <c r="N202" s="61"/>
    </row>
    <row r="203" spans="2:14">
      <c r="B203" t="s">
        <v>175</v>
      </c>
      <c r="C203" s="61"/>
      <c r="D203" s="61"/>
      <c r="E203" s="61"/>
      <c r="F203" s="61"/>
      <c r="G203" s="61"/>
      <c r="H203" s="61"/>
      <c r="I203" s="61"/>
      <c r="J203" s="61"/>
      <c r="K203" s="61"/>
      <c r="L203" s="61"/>
      <c r="M203" s="61"/>
      <c r="N203" s="61"/>
    </row>
    <row r="204" spans="2:14">
      <c r="B204" t="s">
        <v>189</v>
      </c>
      <c r="C204" s="61"/>
      <c r="D204" s="61"/>
      <c r="E204" s="61"/>
      <c r="F204" s="61"/>
      <c r="G204" s="61"/>
      <c r="H204" s="61"/>
      <c r="I204" s="61"/>
      <c r="J204" s="61"/>
      <c r="K204" s="61"/>
      <c r="L204" s="61"/>
      <c r="M204" s="61"/>
      <c r="N204" s="61"/>
    </row>
    <row r="205" spans="2:14">
      <c r="B205" t="s">
        <v>190</v>
      </c>
      <c r="C205" s="61"/>
      <c r="D205" s="61"/>
      <c r="E205" s="61"/>
      <c r="F205" s="61"/>
      <c r="G205" s="61"/>
      <c r="H205" s="61"/>
      <c r="I205" s="61"/>
      <c r="J205" s="61"/>
      <c r="K205" s="61"/>
      <c r="L205" s="61"/>
      <c r="M205" s="61"/>
      <c r="N205" s="61"/>
    </row>
    <row r="206" spans="2:14">
      <c r="B206" t="s">
        <v>191</v>
      </c>
      <c r="C206" s="61"/>
      <c r="D206" s="61"/>
      <c r="E206" s="61"/>
      <c r="F206" s="61"/>
      <c r="G206" s="61"/>
      <c r="H206" s="61"/>
      <c r="I206" s="61"/>
      <c r="J206" s="61"/>
      <c r="K206" s="61"/>
      <c r="L206" s="61"/>
      <c r="M206" s="61"/>
      <c r="N206" s="61"/>
    </row>
    <row r="207" spans="2:14">
      <c r="B207" t="s">
        <v>192</v>
      </c>
      <c r="C207" s="61"/>
      <c r="D207" s="61"/>
      <c r="E207" s="61"/>
      <c r="F207" s="61"/>
      <c r="G207" s="61"/>
      <c r="H207" s="61"/>
      <c r="I207" s="61"/>
      <c r="J207" s="61"/>
      <c r="K207" s="61"/>
      <c r="L207" s="61"/>
      <c r="M207" s="61"/>
      <c r="N207" s="61"/>
    </row>
    <row r="208" spans="2:14">
      <c r="C208" s="61"/>
      <c r="D208" s="61"/>
      <c r="E208" s="61"/>
      <c r="F208" s="61"/>
      <c r="G208" s="61"/>
      <c r="H208" s="61"/>
      <c r="I208" s="61"/>
      <c r="J208" s="61"/>
      <c r="K208" s="61"/>
      <c r="L208" s="61"/>
      <c r="M208" s="61"/>
      <c r="N208" s="61"/>
    </row>
    <row r="209" spans="2:14">
      <c r="B209" t="s">
        <v>176</v>
      </c>
      <c r="C209" s="61"/>
      <c r="D209" s="61"/>
      <c r="E209" s="61"/>
      <c r="F209" s="61"/>
      <c r="G209" s="61"/>
      <c r="H209" s="61"/>
      <c r="I209" s="61"/>
      <c r="J209" s="61"/>
      <c r="K209" s="61"/>
      <c r="L209" s="61"/>
      <c r="M209" s="61"/>
      <c r="N209" s="61"/>
    </row>
    <row r="210" spans="2:14">
      <c r="B210" t="s">
        <v>189</v>
      </c>
      <c r="C210" s="61"/>
      <c r="D210" s="61"/>
      <c r="E210" s="61"/>
      <c r="F210" s="61"/>
      <c r="G210" s="61"/>
      <c r="H210" s="61"/>
      <c r="I210" s="61"/>
      <c r="J210" s="61"/>
      <c r="K210" s="61"/>
      <c r="L210" s="61"/>
      <c r="M210" s="61"/>
      <c r="N210" s="61"/>
    </row>
    <row r="211" spans="2:14">
      <c r="B211" t="s">
        <v>190</v>
      </c>
      <c r="C211" s="61"/>
      <c r="D211" s="61"/>
      <c r="E211" s="61"/>
      <c r="F211" s="61"/>
      <c r="G211" s="61"/>
      <c r="H211" s="61"/>
      <c r="I211" s="61"/>
      <c r="J211" s="61"/>
      <c r="K211" s="61"/>
      <c r="L211" s="61"/>
      <c r="M211" s="61"/>
      <c r="N211" s="61"/>
    </row>
    <row r="212" spans="2:14">
      <c r="B212" t="s">
        <v>191</v>
      </c>
      <c r="C212" s="61"/>
      <c r="D212" s="61"/>
      <c r="E212" s="61"/>
      <c r="F212" s="61"/>
      <c r="G212" s="61"/>
      <c r="H212" s="61"/>
      <c r="I212" s="61"/>
      <c r="J212" s="61"/>
      <c r="K212" s="61"/>
      <c r="L212" s="61"/>
      <c r="M212" s="61"/>
      <c r="N212" s="61"/>
    </row>
    <row r="213" spans="2:14">
      <c r="B213" t="s">
        <v>192</v>
      </c>
      <c r="C213" s="61"/>
      <c r="D213" s="61"/>
      <c r="E213" s="61"/>
      <c r="F213" s="61"/>
      <c r="G213" s="61"/>
      <c r="H213" s="61"/>
      <c r="I213" s="61"/>
      <c r="J213" s="61"/>
      <c r="K213" s="61"/>
      <c r="L213" s="61"/>
      <c r="M213" s="61"/>
      <c r="N213" s="61"/>
    </row>
    <row r="214" spans="2:14">
      <c r="C214" s="61"/>
      <c r="D214" s="61"/>
      <c r="E214" s="61"/>
      <c r="F214" s="61"/>
      <c r="G214" s="61"/>
      <c r="H214" s="61"/>
      <c r="I214" s="61"/>
      <c r="J214" s="61"/>
      <c r="K214" s="61"/>
      <c r="L214" s="61"/>
      <c r="M214" s="61"/>
      <c r="N214" s="61"/>
    </row>
    <row r="215" spans="2:14">
      <c r="B215" t="s">
        <v>177</v>
      </c>
      <c r="C215" s="61"/>
      <c r="D215" s="61"/>
      <c r="E215" s="61"/>
      <c r="F215" s="61"/>
      <c r="G215" s="61"/>
      <c r="H215" s="61"/>
      <c r="I215" s="61"/>
      <c r="J215" s="61"/>
      <c r="K215" s="61"/>
      <c r="L215" s="61"/>
      <c r="M215" s="61"/>
      <c r="N215" s="61"/>
    </row>
    <row r="216" spans="2:14">
      <c r="B216" t="s">
        <v>189</v>
      </c>
      <c r="C216" s="61"/>
      <c r="D216" s="61"/>
      <c r="E216" s="61"/>
      <c r="F216" s="61"/>
      <c r="G216" s="61"/>
      <c r="H216" s="61"/>
      <c r="I216" s="61"/>
      <c r="J216" s="61"/>
      <c r="K216" s="61"/>
      <c r="L216" s="61"/>
      <c r="M216" s="61"/>
      <c r="N216" s="61"/>
    </row>
    <row r="217" spans="2:14">
      <c r="B217" t="s">
        <v>190</v>
      </c>
      <c r="C217" s="61"/>
      <c r="D217" s="61"/>
      <c r="E217" s="61"/>
      <c r="F217" s="61"/>
      <c r="G217" s="61"/>
      <c r="H217" s="61"/>
      <c r="I217" s="61"/>
      <c r="J217" s="61"/>
      <c r="K217" s="61"/>
      <c r="L217" s="61"/>
      <c r="M217" s="61"/>
      <c r="N217" s="61"/>
    </row>
    <row r="218" spans="2:14">
      <c r="B218" t="s">
        <v>191</v>
      </c>
      <c r="C218" s="61"/>
      <c r="D218" s="61"/>
      <c r="E218" s="61"/>
      <c r="F218" s="61"/>
      <c r="G218" s="61"/>
      <c r="H218" s="61"/>
      <c r="I218" s="61"/>
      <c r="J218" s="61"/>
      <c r="K218" s="61"/>
      <c r="L218" s="61"/>
      <c r="M218" s="61"/>
      <c r="N218" s="61"/>
    </row>
    <row r="219" spans="2:14">
      <c r="B219" t="s">
        <v>192</v>
      </c>
      <c r="C219" s="61"/>
      <c r="D219" s="61"/>
      <c r="E219" s="61"/>
      <c r="F219" s="61"/>
      <c r="G219" s="61"/>
      <c r="H219" s="61"/>
      <c r="I219" s="61"/>
      <c r="J219" s="61"/>
      <c r="K219" s="61"/>
      <c r="L219" s="61"/>
      <c r="M219" s="61"/>
      <c r="N219" s="61"/>
    </row>
    <row r="220" spans="2:14">
      <c r="C220" s="61"/>
      <c r="D220" s="61"/>
      <c r="E220" s="61"/>
      <c r="F220" s="61"/>
      <c r="G220" s="61"/>
      <c r="H220" s="61"/>
      <c r="I220" s="61"/>
      <c r="J220" s="61"/>
      <c r="K220" s="61"/>
      <c r="L220" s="61"/>
      <c r="M220" s="61"/>
      <c r="N220" s="61"/>
    </row>
    <row r="221" spans="2:14">
      <c r="B221" t="s">
        <v>178</v>
      </c>
      <c r="C221" s="61"/>
      <c r="D221" s="61"/>
      <c r="E221" s="61"/>
      <c r="F221" s="61"/>
      <c r="G221" s="61"/>
      <c r="H221" s="61"/>
      <c r="I221" s="61"/>
      <c r="J221" s="61"/>
      <c r="K221" s="61"/>
      <c r="L221" s="61"/>
      <c r="M221" s="61"/>
      <c r="N221" s="61"/>
    </row>
    <row r="222" spans="2:14">
      <c r="B222" t="s">
        <v>189</v>
      </c>
      <c r="C222" s="61"/>
      <c r="D222" s="61"/>
      <c r="E222" s="61"/>
      <c r="F222" s="61"/>
      <c r="G222" s="61"/>
      <c r="H222" s="61"/>
      <c r="I222" s="61"/>
      <c r="J222" s="61"/>
      <c r="K222" s="61"/>
      <c r="L222" s="61"/>
      <c r="M222" s="61"/>
      <c r="N222" s="61"/>
    </row>
    <row r="223" spans="2:14">
      <c r="B223" t="s">
        <v>190</v>
      </c>
      <c r="C223" s="61"/>
      <c r="D223" s="61"/>
      <c r="E223" s="61"/>
      <c r="F223" s="61"/>
      <c r="G223" s="61"/>
      <c r="H223" s="61"/>
      <c r="I223" s="61"/>
      <c r="J223" s="61"/>
      <c r="K223" s="61"/>
      <c r="L223" s="61"/>
      <c r="M223" s="61"/>
      <c r="N223" s="61"/>
    </row>
    <row r="224" spans="2:14">
      <c r="B224" t="s">
        <v>191</v>
      </c>
      <c r="C224" s="61"/>
      <c r="D224" s="61"/>
      <c r="E224" s="61"/>
      <c r="F224" s="61"/>
      <c r="G224" s="61"/>
      <c r="H224" s="61"/>
      <c r="I224" s="61"/>
      <c r="J224" s="61"/>
      <c r="K224" s="61"/>
      <c r="L224" s="61"/>
      <c r="M224" s="61"/>
      <c r="N224" s="61"/>
    </row>
    <row r="225" spans="2:14">
      <c r="B225" t="s">
        <v>192</v>
      </c>
      <c r="C225" s="61"/>
      <c r="D225" s="61"/>
      <c r="E225" s="61"/>
      <c r="F225" s="61"/>
      <c r="G225" s="61"/>
      <c r="H225" s="61"/>
      <c r="I225" s="61"/>
      <c r="J225" s="61"/>
      <c r="K225" s="61"/>
      <c r="L225" s="61"/>
      <c r="M225" s="61"/>
      <c r="N225" s="61"/>
    </row>
    <row r="226" spans="2:14">
      <c r="C226" s="61"/>
      <c r="D226" s="61"/>
      <c r="E226" s="61"/>
      <c r="F226" s="61"/>
      <c r="G226" s="61"/>
      <c r="H226" s="61"/>
      <c r="I226" s="61"/>
      <c r="J226" s="61"/>
      <c r="K226" s="61"/>
      <c r="L226" s="61"/>
      <c r="M226" s="61"/>
      <c r="N226" s="61"/>
    </row>
    <row r="227" spans="2:14">
      <c r="B227" t="s">
        <v>179</v>
      </c>
      <c r="C227" s="61"/>
      <c r="D227" s="61"/>
      <c r="E227" s="61"/>
      <c r="F227" s="61"/>
      <c r="G227" s="61"/>
      <c r="H227" s="61"/>
      <c r="I227" s="61"/>
      <c r="J227" s="61"/>
      <c r="K227" s="61"/>
      <c r="L227" s="61"/>
      <c r="M227" s="61"/>
      <c r="N227" s="61"/>
    </row>
    <row r="228" spans="2:14">
      <c r="B228" t="s">
        <v>193</v>
      </c>
      <c r="C228" s="61"/>
      <c r="D228" s="61"/>
      <c r="E228" s="61"/>
      <c r="F228" s="61"/>
      <c r="G228" s="61"/>
      <c r="H228" s="61"/>
      <c r="I228" s="61"/>
      <c r="J228" s="61"/>
      <c r="K228" s="61"/>
      <c r="L228" s="61"/>
      <c r="M228" s="61"/>
      <c r="N228" s="61"/>
    </row>
    <row r="229" spans="2:14">
      <c r="B229" t="s">
        <v>194</v>
      </c>
      <c r="C229" s="61"/>
      <c r="D229" s="61"/>
      <c r="E229" s="61"/>
      <c r="F229" s="61"/>
      <c r="G229" s="61"/>
      <c r="H229" s="61"/>
      <c r="I229" s="61"/>
      <c r="J229" s="61"/>
      <c r="K229" s="61"/>
      <c r="L229" s="61"/>
      <c r="M229" s="61"/>
      <c r="N229" s="61"/>
    </row>
    <row r="230" spans="2:14">
      <c r="B230" t="s">
        <v>195</v>
      </c>
      <c r="C230" s="61"/>
      <c r="D230" s="61"/>
      <c r="E230" s="61"/>
      <c r="F230" s="61"/>
      <c r="G230" s="61"/>
      <c r="H230" s="61"/>
      <c r="I230" s="61"/>
      <c r="J230" s="61"/>
      <c r="K230" s="61"/>
      <c r="L230" s="61"/>
      <c r="M230" s="61"/>
      <c r="N230" s="61"/>
    </row>
    <row r="231" spans="2:14">
      <c r="C231" s="61"/>
      <c r="D231" s="61"/>
      <c r="E231" s="61"/>
      <c r="F231" s="61"/>
      <c r="G231" s="61"/>
      <c r="H231" s="61"/>
      <c r="I231" s="61"/>
      <c r="J231" s="61"/>
      <c r="K231" s="61"/>
      <c r="L231" s="61"/>
      <c r="M231" s="61"/>
      <c r="N231" s="61"/>
    </row>
    <row r="232" spans="2:14">
      <c r="B232" t="s">
        <v>180</v>
      </c>
      <c r="C232" s="61"/>
      <c r="D232" s="61"/>
      <c r="E232" s="61"/>
      <c r="F232" s="61"/>
      <c r="G232" s="61"/>
      <c r="H232" s="61"/>
      <c r="I232" s="61"/>
      <c r="J232" s="61"/>
      <c r="K232" s="61"/>
      <c r="L232" s="61"/>
      <c r="M232" s="61"/>
      <c r="N232" s="61"/>
    </row>
    <row r="233" spans="2:14">
      <c r="B233" t="s">
        <v>193</v>
      </c>
      <c r="C233" s="61"/>
      <c r="D233" s="61"/>
      <c r="E233" s="61"/>
      <c r="F233" s="61"/>
      <c r="G233" s="61"/>
      <c r="H233" s="61"/>
      <c r="I233" s="61"/>
      <c r="J233" s="61"/>
      <c r="K233" s="61"/>
      <c r="L233" s="61"/>
      <c r="M233" s="61"/>
      <c r="N233" s="61"/>
    </row>
    <row r="234" spans="2:14">
      <c r="B234" t="s">
        <v>194</v>
      </c>
      <c r="C234" s="61"/>
      <c r="D234" s="61"/>
      <c r="E234" s="61"/>
      <c r="F234" s="61"/>
      <c r="G234" s="61"/>
      <c r="H234" s="61"/>
      <c r="I234" s="61"/>
      <c r="J234" s="61"/>
      <c r="K234" s="61"/>
      <c r="L234" s="61"/>
      <c r="M234" s="61"/>
      <c r="N234" s="61"/>
    </row>
    <row r="235" spans="2:14">
      <c r="B235" t="s">
        <v>195</v>
      </c>
      <c r="C235" s="61"/>
      <c r="D235" s="61"/>
      <c r="E235" s="61"/>
      <c r="F235" s="61"/>
      <c r="G235" s="61"/>
      <c r="H235" s="61"/>
      <c r="I235" s="61"/>
      <c r="J235" s="61"/>
      <c r="K235" s="61"/>
      <c r="L235" s="61"/>
      <c r="M235" s="61"/>
      <c r="N235" s="61"/>
    </row>
    <row r="236" spans="2:14">
      <c r="C236" s="61"/>
      <c r="D236" s="61"/>
      <c r="E236" s="61"/>
      <c r="F236" s="61"/>
      <c r="G236" s="61"/>
      <c r="H236" s="61"/>
      <c r="I236" s="61"/>
      <c r="J236" s="61"/>
      <c r="K236" s="61"/>
      <c r="L236" s="61"/>
      <c r="M236" s="61"/>
      <c r="N236" s="61"/>
    </row>
    <row r="237" spans="2:14">
      <c r="B237" t="s">
        <v>196</v>
      </c>
      <c r="C237" s="61"/>
      <c r="D237" s="61"/>
      <c r="E237" s="61"/>
      <c r="F237" s="61"/>
      <c r="G237" s="61"/>
      <c r="H237" s="61"/>
      <c r="I237" s="61"/>
      <c r="J237" s="61"/>
      <c r="K237" s="61"/>
      <c r="L237" s="61"/>
      <c r="M237" s="61"/>
      <c r="N237" s="61"/>
    </row>
    <row r="238" spans="2:14">
      <c r="B238" t="s">
        <v>193</v>
      </c>
      <c r="C238" s="61"/>
      <c r="D238" s="61"/>
      <c r="E238" s="61"/>
      <c r="F238" s="61"/>
      <c r="G238" s="61"/>
      <c r="H238" s="61"/>
      <c r="I238" s="61"/>
      <c r="J238" s="61"/>
      <c r="K238" s="61"/>
      <c r="L238" s="61"/>
      <c r="M238" s="61"/>
      <c r="N238" s="61"/>
    </row>
    <row r="239" spans="2:14">
      <c r="B239" t="s">
        <v>194</v>
      </c>
      <c r="C239" s="61"/>
      <c r="D239" s="61"/>
      <c r="E239" s="61"/>
      <c r="F239" s="61"/>
      <c r="G239" s="61"/>
      <c r="H239" s="61"/>
      <c r="I239" s="61"/>
      <c r="J239" s="61"/>
      <c r="K239" s="61"/>
      <c r="L239" s="61"/>
      <c r="M239" s="61"/>
      <c r="N239" s="61"/>
    </row>
    <row r="240" spans="2:14">
      <c r="B240" t="s">
        <v>195</v>
      </c>
      <c r="C240" s="61"/>
      <c r="D240" s="61"/>
      <c r="E240" s="61"/>
      <c r="F240" s="61"/>
      <c r="G240" s="61"/>
      <c r="H240" s="61"/>
      <c r="I240" s="61"/>
      <c r="J240" s="61"/>
      <c r="K240" s="61"/>
      <c r="L240" s="61"/>
      <c r="M240" s="61"/>
      <c r="N240" s="61"/>
    </row>
    <row r="241" spans="2:14">
      <c r="C241" s="61"/>
      <c r="D241" s="61"/>
      <c r="E241" s="61"/>
      <c r="F241" s="61"/>
      <c r="G241" s="61"/>
      <c r="H241" s="61"/>
      <c r="I241" s="61"/>
      <c r="J241" s="61"/>
      <c r="K241" s="61"/>
      <c r="L241" s="61"/>
      <c r="M241" s="61"/>
      <c r="N241" s="61"/>
    </row>
    <row r="242" spans="2:14">
      <c r="B242" t="s">
        <v>182</v>
      </c>
      <c r="C242" s="61"/>
      <c r="D242" s="61"/>
      <c r="E242" s="61"/>
      <c r="F242" s="61"/>
      <c r="G242" s="61"/>
      <c r="H242" s="61"/>
      <c r="I242" s="61"/>
      <c r="J242" s="61"/>
      <c r="K242" s="61"/>
      <c r="L242" s="61"/>
      <c r="M242" s="61"/>
      <c r="N242" s="61"/>
    </row>
    <row r="243" spans="2:14">
      <c r="B243" t="s">
        <v>186</v>
      </c>
      <c r="C243" s="61"/>
      <c r="D243" s="61"/>
      <c r="E243" s="61"/>
      <c r="F243" s="61"/>
      <c r="G243" s="61"/>
      <c r="H243" s="61"/>
      <c r="I243" s="61"/>
      <c r="J243" s="61"/>
      <c r="K243" s="61"/>
      <c r="L243" s="61"/>
      <c r="M243" s="61"/>
      <c r="N243" s="61"/>
    </row>
    <row r="244" spans="2:14">
      <c r="B244" t="s">
        <v>187</v>
      </c>
      <c r="C244" s="61"/>
      <c r="D244" s="61"/>
      <c r="E244" s="61"/>
      <c r="F244" s="61"/>
      <c r="G244" s="61"/>
      <c r="H244" s="61"/>
      <c r="I244" s="61"/>
      <c r="J244" s="61"/>
      <c r="K244" s="61"/>
      <c r="L244" s="61"/>
      <c r="M244" s="61"/>
      <c r="N244" s="61"/>
    </row>
    <row r="245" spans="2:14">
      <c r="B245" t="s">
        <v>188</v>
      </c>
      <c r="C245" s="61"/>
      <c r="D245" s="61"/>
      <c r="E245" s="61"/>
      <c r="F245" s="61"/>
      <c r="G245" s="61"/>
      <c r="H245" s="61"/>
      <c r="I245" s="61"/>
      <c r="J245" s="61"/>
      <c r="K245" s="61"/>
      <c r="L245" s="61"/>
      <c r="M245" s="61"/>
      <c r="N245" s="61"/>
    </row>
    <row r="246" spans="2:14">
      <c r="C246" s="61"/>
      <c r="D246" s="61"/>
      <c r="E246" s="61"/>
      <c r="F246" s="61"/>
      <c r="G246" s="61"/>
      <c r="H246" s="61"/>
      <c r="I246" s="61"/>
      <c r="J246" s="61"/>
      <c r="K246" s="61"/>
      <c r="L246" s="61"/>
      <c r="M246" s="61"/>
      <c r="N246" s="61"/>
    </row>
    <row r="247" spans="2:14">
      <c r="B247" t="s">
        <v>183</v>
      </c>
      <c r="C247" s="61"/>
      <c r="D247" s="61"/>
      <c r="E247" s="61"/>
      <c r="F247" s="61"/>
      <c r="G247" s="61"/>
      <c r="H247" s="61"/>
      <c r="I247" s="61"/>
      <c r="J247" s="61"/>
      <c r="K247" s="61"/>
      <c r="L247" s="61"/>
      <c r="M247" s="61"/>
      <c r="N247" s="61"/>
    </row>
    <row r="248" spans="2:14">
      <c r="B248" t="s">
        <v>189</v>
      </c>
      <c r="C248" s="61"/>
      <c r="D248" s="61"/>
      <c r="E248" s="61"/>
      <c r="F248" s="61"/>
      <c r="G248" s="61"/>
      <c r="H248" s="61"/>
      <c r="I248" s="61"/>
      <c r="J248" s="61"/>
      <c r="K248" s="61"/>
      <c r="L248" s="61"/>
      <c r="M248" s="61"/>
      <c r="N248" s="61"/>
    </row>
    <row r="249" spans="2:14">
      <c r="B249" t="s">
        <v>190</v>
      </c>
      <c r="C249" s="61"/>
      <c r="D249" s="61"/>
      <c r="E249" s="61"/>
      <c r="F249" s="61"/>
      <c r="G249" s="61"/>
      <c r="H249" s="61"/>
      <c r="I249" s="61"/>
      <c r="J249" s="61"/>
      <c r="K249" s="61"/>
      <c r="L249" s="61"/>
      <c r="M249" s="61"/>
      <c r="N249" s="61"/>
    </row>
    <row r="250" spans="2:14">
      <c r="B250" t="s">
        <v>191</v>
      </c>
      <c r="C250" s="61"/>
      <c r="D250" s="61"/>
      <c r="E250" s="61"/>
      <c r="F250" s="61"/>
      <c r="G250" s="61"/>
      <c r="H250" s="61"/>
      <c r="I250" s="61"/>
      <c r="J250" s="61"/>
      <c r="K250" s="61"/>
      <c r="L250" s="61"/>
      <c r="M250" s="61"/>
      <c r="N250" s="61"/>
    </row>
    <row r="251" spans="2:14">
      <c r="B251" t="s">
        <v>192</v>
      </c>
      <c r="C251" s="61"/>
      <c r="D251" s="61"/>
      <c r="E251" s="61"/>
      <c r="F251" s="61"/>
      <c r="G251" s="61"/>
      <c r="H251" s="61"/>
      <c r="I251" s="61"/>
      <c r="J251" s="61"/>
      <c r="K251" s="61"/>
      <c r="L251" s="61"/>
      <c r="M251" s="61"/>
      <c r="N251" s="61"/>
    </row>
    <row r="252" spans="2:14">
      <c r="C252" s="61"/>
      <c r="D252" s="61"/>
      <c r="E252" s="61"/>
      <c r="F252" s="61"/>
      <c r="G252" s="61"/>
      <c r="H252" s="61"/>
      <c r="I252" s="61"/>
      <c r="J252" s="61"/>
      <c r="K252" s="61"/>
      <c r="L252" s="61"/>
      <c r="M252" s="61"/>
      <c r="N252" s="61"/>
    </row>
    <row r="253" spans="2:14">
      <c r="B253" t="s">
        <v>184</v>
      </c>
      <c r="C253" s="61"/>
      <c r="D253" s="61"/>
      <c r="E253" s="61"/>
      <c r="F253" s="61"/>
      <c r="G253" s="61"/>
      <c r="H253" s="61"/>
      <c r="I253" s="61"/>
      <c r="J253" s="61"/>
      <c r="K253" s="61"/>
      <c r="L253" s="61"/>
      <c r="M253" s="61"/>
      <c r="N253" s="61"/>
    </row>
    <row r="254" spans="2:14">
      <c r="B254" t="s">
        <v>193</v>
      </c>
      <c r="C254" s="61"/>
      <c r="D254" s="61"/>
      <c r="E254" s="61"/>
      <c r="F254" s="61"/>
      <c r="G254" s="61"/>
      <c r="H254" s="61"/>
      <c r="I254" s="61"/>
      <c r="J254" s="61"/>
      <c r="K254" s="61"/>
      <c r="L254" s="61"/>
      <c r="M254" s="61"/>
      <c r="N254" s="61"/>
    </row>
    <row r="255" spans="2:14">
      <c r="B255" t="s">
        <v>194</v>
      </c>
      <c r="C255" s="61"/>
      <c r="D255" s="61"/>
      <c r="E255" s="61"/>
      <c r="F255" s="61"/>
      <c r="G255" s="61"/>
      <c r="H255" s="61"/>
      <c r="I255" s="61"/>
      <c r="J255" s="61"/>
      <c r="K255" s="61"/>
      <c r="L255" s="61"/>
      <c r="M255" s="61"/>
      <c r="N255" s="61"/>
    </row>
    <row r="256" spans="2:14">
      <c r="B256" t="s">
        <v>195</v>
      </c>
      <c r="C256" s="61"/>
      <c r="D256" s="61"/>
      <c r="E256" s="61"/>
      <c r="F256" s="61"/>
      <c r="G256" s="61"/>
      <c r="H256" s="61"/>
      <c r="I256" s="61"/>
      <c r="J256" s="61"/>
      <c r="K256" s="61"/>
      <c r="L256" s="61"/>
      <c r="M256" s="61"/>
      <c r="N256" s="61"/>
    </row>
    <row r="257" spans="1:26" s="11" customFormat="1" ht="12" customHeight="1">
      <c r="A257"/>
      <c r="B257" s="19" t="s">
        <v>216</v>
      </c>
      <c r="C257" s="12"/>
      <c r="E257" s="45"/>
      <c r="J257" s="13"/>
      <c r="K257" s="13"/>
      <c r="L257" s="13"/>
      <c r="M257" s="13"/>
      <c r="N257" s="13"/>
      <c r="O257" s="13"/>
      <c r="P257" s="13"/>
      <c r="Q257" s="13"/>
      <c r="R257" s="13"/>
      <c r="S257" s="13"/>
      <c r="T257" s="13"/>
      <c r="U257" s="13"/>
      <c r="V257" s="13"/>
      <c r="W257" s="13"/>
      <c r="X257" s="13"/>
      <c r="Z257" s="14"/>
    </row>
    <row r="258" spans="1:26">
      <c r="A258" s="290"/>
      <c r="B258" s="2" t="s">
        <v>217</v>
      </c>
      <c r="C258" s="58">
        <v>2.8163504853534027E-2</v>
      </c>
    </row>
    <row r="266" spans="1:26">
      <c r="C266" s="154"/>
      <c r="D266" s="154"/>
      <c r="E266" s="154"/>
      <c r="F266" s="154"/>
      <c r="G266" s="154"/>
      <c r="H266" s="154"/>
    </row>
    <row r="267" spans="1:26">
      <c r="C267" s="154"/>
      <c r="D267" s="154"/>
      <c r="E267" s="154"/>
      <c r="F267" s="154"/>
      <c r="G267" s="154"/>
      <c r="H267" s="154"/>
    </row>
    <row r="268" spans="1:26">
      <c r="C268" s="154"/>
      <c r="D268" s="154"/>
      <c r="E268" s="154"/>
      <c r="F268" s="154"/>
      <c r="G268" s="154"/>
      <c r="H268" s="154"/>
    </row>
    <row r="269" spans="1:26">
      <c r="C269" s="154"/>
      <c r="D269" s="154"/>
      <c r="E269" s="154"/>
      <c r="F269" s="154"/>
      <c r="G269" s="154"/>
      <c r="H269" s="154"/>
    </row>
    <row r="270" spans="1:26">
      <c r="C270" s="154"/>
      <c r="D270" s="154"/>
      <c r="E270" s="154"/>
      <c r="F270" s="154"/>
      <c r="G270" s="154"/>
      <c r="H270" s="154"/>
    </row>
    <row r="271" spans="1:26">
      <c r="C271" s="154"/>
      <c r="D271" s="154"/>
      <c r="E271" s="154"/>
      <c r="F271" s="154"/>
      <c r="G271" s="154"/>
      <c r="H271" s="154"/>
    </row>
    <row r="272" spans="1:26">
      <c r="C272" s="154"/>
      <c r="D272" s="154"/>
      <c r="E272" s="154"/>
      <c r="F272" s="154"/>
      <c r="G272" s="154"/>
      <c r="H272" s="154"/>
    </row>
    <row r="273" spans="3:8">
      <c r="C273" s="154"/>
      <c r="D273" s="154"/>
      <c r="E273" s="154"/>
      <c r="F273" s="154"/>
      <c r="G273" s="154"/>
      <c r="H273" s="154"/>
    </row>
    <row r="274" spans="3:8">
      <c r="C274" s="154"/>
      <c r="D274" s="154"/>
      <c r="E274" s="154"/>
      <c r="F274" s="154"/>
      <c r="G274" s="154"/>
      <c r="H274" s="154"/>
    </row>
    <row r="275" spans="3:8">
      <c r="C275" s="154"/>
      <c r="D275" s="154"/>
      <c r="E275" s="154"/>
      <c r="F275" s="154"/>
      <c r="G275" s="154"/>
      <c r="H275" s="154"/>
    </row>
    <row r="276" spans="3:8">
      <c r="C276" s="154"/>
      <c r="D276" s="154"/>
      <c r="E276" s="154"/>
      <c r="F276" s="154"/>
      <c r="G276" s="154"/>
      <c r="H276" s="154"/>
    </row>
    <row r="277" spans="3:8">
      <c r="C277" s="154"/>
      <c r="D277" s="154"/>
      <c r="E277" s="154"/>
      <c r="F277" s="154"/>
      <c r="G277" s="154"/>
      <c r="H277" s="154"/>
    </row>
    <row r="278" spans="3:8">
      <c r="C278" s="154"/>
      <c r="D278" s="154"/>
      <c r="E278" s="154"/>
      <c r="F278" s="154"/>
      <c r="G278" s="154"/>
      <c r="H278" s="154"/>
    </row>
    <row r="279" spans="3:8">
      <c r="C279" s="154"/>
      <c r="D279" s="154"/>
      <c r="E279" s="154"/>
      <c r="F279" s="154"/>
      <c r="G279" s="154"/>
      <c r="H279" s="154"/>
    </row>
    <row r="280" spans="3:8">
      <c r="C280" s="154"/>
      <c r="D280" s="154"/>
      <c r="E280" s="154"/>
      <c r="F280" s="154"/>
      <c r="G280" s="154"/>
      <c r="H280" s="154"/>
    </row>
    <row r="281" spans="3:8">
      <c r="C281" s="154"/>
      <c r="D281" s="154"/>
      <c r="E281" s="154"/>
      <c r="F281" s="154"/>
      <c r="G281" s="154"/>
      <c r="H281" s="154"/>
    </row>
    <row r="282" spans="3:8">
      <c r="C282" s="154"/>
      <c r="D282" s="154"/>
      <c r="E282" s="154"/>
      <c r="F282" s="154"/>
      <c r="G282" s="154"/>
      <c r="H282" s="154"/>
    </row>
    <row r="283" spans="3:8">
      <c r="C283" s="154"/>
      <c r="D283" s="154"/>
      <c r="E283" s="154"/>
      <c r="F283" s="154"/>
      <c r="G283" s="154"/>
      <c r="H283" s="154"/>
    </row>
    <row r="284" spans="3:8">
      <c r="C284" s="154"/>
      <c r="D284" s="154"/>
      <c r="E284" s="154"/>
      <c r="F284" s="154"/>
      <c r="G284" s="154"/>
      <c r="H284" s="15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U379"/>
  <sheetViews>
    <sheetView zoomScale="70" zoomScaleNormal="70" workbookViewId="0">
      <selection activeCell="E379" sqref="E379"/>
    </sheetView>
  </sheetViews>
  <sheetFormatPr defaultRowHeight="12.75" outlineLevelRow="1" outlineLevelCol="1"/>
  <cols>
    <col min="1" max="1" width="11.5703125" bestFit="1" customWidth="1"/>
    <col min="2" max="2" width="57.5703125" customWidth="1"/>
    <col min="3" max="3" width="31.7109375" customWidth="1"/>
    <col min="4" max="4" width="50.140625" customWidth="1"/>
    <col min="5" max="5" width="30.42578125" style="6" customWidth="1"/>
    <col min="6" max="6" width="38.7109375" bestFit="1" customWidth="1"/>
    <col min="7" max="7" width="33" bestFit="1" customWidth="1"/>
    <col min="8" max="8" width="68.28515625" customWidth="1"/>
    <col min="9" max="9" width="21.42578125" customWidth="1" outlineLevel="1"/>
    <col min="10" max="13" width="20.85546875" customWidth="1" outlineLevel="1"/>
    <col min="14" max="14" width="24.7109375" customWidth="1" outlineLevel="1"/>
    <col min="15" max="17" width="27" customWidth="1" outlineLevel="1"/>
    <col min="18" max="18" width="30.5703125" customWidth="1" outlineLevel="1"/>
    <col min="19" max="19" width="27" bestFit="1" customWidth="1"/>
    <col min="20" max="20" width="19" bestFit="1" customWidth="1"/>
    <col min="21" max="24" width="19.140625" bestFit="1" customWidth="1"/>
    <col min="25" max="25" width="23" customWidth="1"/>
    <col min="26" max="26" width="15.85546875" bestFit="1" customWidth="1"/>
    <col min="27" max="27" width="15.42578125" bestFit="1" customWidth="1"/>
    <col min="28" max="29" width="14.5703125" bestFit="1" customWidth="1"/>
    <col min="30" max="30" width="14.28515625" bestFit="1" customWidth="1"/>
    <col min="31" max="31" width="14.5703125" bestFit="1" customWidth="1"/>
    <col min="32" max="34" width="14.28515625" bestFit="1" customWidth="1"/>
    <col min="35" max="37" width="14.5703125" bestFit="1" customWidth="1"/>
    <col min="38" max="38" width="15.42578125" bestFit="1" customWidth="1"/>
    <col min="39" max="42" width="14.5703125" bestFit="1" customWidth="1"/>
    <col min="43" max="43" width="15.42578125" bestFit="1" customWidth="1"/>
    <col min="44" max="44" width="14.5703125" bestFit="1" customWidth="1"/>
    <col min="45" max="48" width="15.42578125" bestFit="1" customWidth="1"/>
    <col min="49" max="69" width="14.5703125" bestFit="1" customWidth="1"/>
    <col min="70" max="70" width="15.85546875" bestFit="1" customWidth="1"/>
    <col min="71" max="72" width="14.5703125" bestFit="1" customWidth="1"/>
    <col min="73" max="73" width="13.5703125" bestFit="1" customWidth="1"/>
    <col min="74" max="74" width="14.5703125" bestFit="1" customWidth="1"/>
    <col min="75" max="77" width="14.28515625" bestFit="1" customWidth="1"/>
    <col min="78" max="78" width="14.5703125" bestFit="1" customWidth="1"/>
    <col min="79" max="81" width="14.28515625" bestFit="1" customWidth="1"/>
    <col min="82" max="96" width="14.5703125" bestFit="1" customWidth="1"/>
    <col min="97" max="97" width="15" bestFit="1" customWidth="1"/>
    <col min="98" max="99" width="15.42578125" bestFit="1" customWidth="1"/>
    <col min="100" max="100" width="15" bestFit="1" customWidth="1"/>
    <col min="101" max="101" width="15.42578125" bestFit="1" customWidth="1"/>
    <col min="102" max="102" width="15" bestFit="1" customWidth="1"/>
    <col min="103" max="103" width="15.42578125" bestFit="1" customWidth="1"/>
    <col min="104" max="107" width="14.5703125" bestFit="1" customWidth="1"/>
    <col min="108" max="108" width="14.28515625" bestFit="1" customWidth="1"/>
    <col min="109" max="110" width="14.5703125" bestFit="1" customWidth="1"/>
    <col min="111" max="111" width="14.28515625" bestFit="1" customWidth="1"/>
    <col min="112" max="116" width="14.5703125" bestFit="1" customWidth="1"/>
    <col min="117" max="117" width="14.28515625" bestFit="1" customWidth="1"/>
    <col min="118" max="119" width="14.5703125" bestFit="1" customWidth="1"/>
    <col min="120" max="120" width="14.28515625" bestFit="1" customWidth="1"/>
    <col min="121" max="122" width="14.5703125" bestFit="1" customWidth="1"/>
    <col min="123" max="123" width="14.28515625" bestFit="1" customWidth="1"/>
    <col min="124" max="128" width="14.5703125" bestFit="1" customWidth="1"/>
    <col min="129" max="129" width="14.28515625" bestFit="1" customWidth="1"/>
    <col min="130" max="131" width="14.5703125" bestFit="1" customWidth="1"/>
    <col min="132" max="132" width="14.28515625" bestFit="1" customWidth="1"/>
    <col min="133" max="134" width="14.5703125" bestFit="1" customWidth="1"/>
    <col min="135" max="135" width="13.5703125" bestFit="1" customWidth="1"/>
    <col min="136" max="140" width="14.28515625" bestFit="1" customWidth="1"/>
    <col min="141" max="141" width="13.5703125" bestFit="1" customWidth="1"/>
    <col min="142" max="143" width="14.28515625" bestFit="1" customWidth="1"/>
    <col min="144" max="144" width="13.5703125" bestFit="1" customWidth="1"/>
    <col min="145" max="146" width="14.28515625" bestFit="1" customWidth="1"/>
    <col min="147" max="147" width="12.85546875" bestFit="1" customWidth="1"/>
    <col min="148" max="152" width="13.140625" bestFit="1" customWidth="1"/>
    <col min="153" max="153" width="12.85546875" bestFit="1" customWidth="1"/>
    <col min="154" max="155" width="13.140625" bestFit="1" customWidth="1"/>
    <col min="156" max="156" width="12.85546875" bestFit="1" customWidth="1"/>
    <col min="157" max="157" width="14.28515625" bestFit="1" customWidth="1"/>
    <col min="158" max="158" width="12.85546875" bestFit="1" customWidth="1"/>
  </cols>
  <sheetData>
    <row r="1" spans="1:463" ht="19.5">
      <c r="B1" s="76" t="e">
        <f ca="1">RIGHT(CELL("filename",A1),LEN(CELL("filename",A1))-FIND("]",CELL("filename",A1)))</f>
        <v>#VALUE!</v>
      </c>
    </row>
    <row r="2" spans="1:463" s="29" customFormat="1">
      <c r="A2" s="75"/>
      <c r="B2" s="30" t="s">
        <v>218</v>
      </c>
      <c r="C2" s="30"/>
      <c r="D2" s="30"/>
      <c r="E2" s="30"/>
      <c r="F2" s="30"/>
      <c r="G2" s="30"/>
      <c r="H2" s="30"/>
      <c r="I2" s="30">
        <v>2012</v>
      </c>
      <c r="J2" s="30">
        <v>2013</v>
      </c>
      <c r="K2" s="30">
        <v>2014</v>
      </c>
      <c r="L2" s="30">
        <v>2015</v>
      </c>
      <c r="M2" s="30">
        <v>2016</v>
      </c>
      <c r="N2" s="30">
        <v>2017</v>
      </c>
      <c r="O2" s="30">
        <v>2018</v>
      </c>
      <c r="P2" s="30">
        <v>2019</v>
      </c>
      <c r="Q2" s="30">
        <v>2020</v>
      </c>
      <c r="R2" s="30">
        <v>2021</v>
      </c>
      <c r="S2" s="30">
        <v>2022</v>
      </c>
      <c r="T2" s="30">
        <v>2023</v>
      </c>
      <c r="U2" s="30">
        <v>2024</v>
      </c>
      <c r="V2" s="30">
        <v>2025</v>
      </c>
      <c r="W2" s="30">
        <v>2026</v>
      </c>
      <c r="X2" s="30">
        <v>2027</v>
      </c>
      <c r="Y2" s="30">
        <v>2028</v>
      </c>
      <c r="Z2" s="30">
        <v>2029</v>
      </c>
      <c r="AA2" s="30">
        <v>2030</v>
      </c>
      <c r="AB2" s="30">
        <v>2031</v>
      </c>
      <c r="AC2" s="30">
        <v>2032</v>
      </c>
      <c r="AD2" s="30">
        <v>2033</v>
      </c>
      <c r="AE2" s="30">
        <v>2034</v>
      </c>
      <c r="AF2" s="30">
        <v>2035</v>
      </c>
      <c r="AG2" s="30">
        <v>2036</v>
      </c>
      <c r="AH2" s="30">
        <v>2037</v>
      </c>
      <c r="AI2" s="30">
        <v>2038</v>
      </c>
      <c r="AJ2" s="30">
        <v>2039</v>
      </c>
      <c r="AK2" s="30">
        <v>2040</v>
      </c>
      <c r="AL2" s="30">
        <v>2041</v>
      </c>
      <c r="AM2" s="30">
        <v>2042</v>
      </c>
      <c r="AN2" s="30">
        <v>2043</v>
      </c>
      <c r="AO2" s="30">
        <v>2044</v>
      </c>
      <c r="AP2" s="30">
        <v>2045</v>
      </c>
      <c r="AQ2" s="30">
        <v>2046</v>
      </c>
      <c r="AR2" s="30">
        <v>2047</v>
      </c>
      <c r="AS2" s="30">
        <v>2048</v>
      </c>
      <c r="AT2" s="30">
        <v>2049</v>
      </c>
      <c r="AU2" s="30">
        <v>2050</v>
      </c>
      <c r="AV2" s="30">
        <v>2051</v>
      </c>
      <c r="AW2" s="30">
        <v>2052</v>
      </c>
      <c r="AX2" s="30">
        <v>2053</v>
      </c>
      <c r="AY2" s="30">
        <v>2054</v>
      </c>
      <c r="AZ2" s="30">
        <v>2055</v>
      </c>
      <c r="BA2" s="30">
        <v>2056</v>
      </c>
      <c r="BB2" s="30">
        <v>2057</v>
      </c>
      <c r="BC2" s="30">
        <v>2058</v>
      </c>
      <c r="BD2" s="30">
        <v>2059</v>
      </c>
      <c r="BE2" s="30">
        <v>2060</v>
      </c>
      <c r="BF2" s="30">
        <v>2061</v>
      </c>
      <c r="BG2" s="30">
        <v>2062</v>
      </c>
      <c r="BH2" s="30">
        <v>2063</v>
      </c>
      <c r="BI2" s="30">
        <v>2064</v>
      </c>
      <c r="BJ2" s="30">
        <v>2065</v>
      </c>
      <c r="BK2" s="30">
        <v>2066</v>
      </c>
      <c r="BL2" s="30">
        <v>2067</v>
      </c>
      <c r="BM2" s="30">
        <v>2068</v>
      </c>
      <c r="BN2" s="30">
        <v>2069</v>
      </c>
      <c r="BO2" s="30">
        <v>2070</v>
      </c>
      <c r="BP2" s="30">
        <v>2071</v>
      </c>
      <c r="BQ2" s="30">
        <v>2072</v>
      </c>
      <c r="BR2" s="30">
        <v>2073</v>
      </c>
      <c r="BS2" s="30">
        <v>2074</v>
      </c>
      <c r="BT2" s="30">
        <v>2075</v>
      </c>
      <c r="BU2" s="30">
        <v>2076</v>
      </c>
      <c r="BV2" s="30">
        <v>2077</v>
      </c>
      <c r="BW2" s="30">
        <v>2078</v>
      </c>
      <c r="BX2" s="30">
        <v>2079</v>
      </c>
      <c r="BY2" s="30">
        <v>2080</v>
      </c>
      <c r="BZ2" s="30">
        <v>2081</v>
      </c>
      <c r="CA2" s="30">
        <v>2082</v>
      </c>
      <c r="CB2" s="30">
        <v>2083</v>
      </c>
      <c r="CC2" s="30">
        <v>2084</v>
      </c>
      <c r="CD2" s="30">
        <v>2085</v>
      </c>
      <c r="CE2" s="30">
        <v>2086</v>
      </c>
      <c r="CF2" s="30">
        <v>2087</v>
      </c>
      <c r="CG2" s="30">
        <v>2088</v>
      </c>
      <c r="CH2" s="30">
        <v>2089</v>
      </c>
      <c r="CI2" s="30">
        <v>2090</v>
      </c>
      <c r="CJ2" s="30">
        <v>2091</v>
      </c>
      <c r="CK2" s="30">
        <v>2092</v>
      </c>
      <c r="CL2" s="30">
        <v>2093</v>
      </c>
      <c r="CM2" s="30">
        <v>2094</v>
      </c>
      <c r="CN2" s="30">
        <v>2095</v>
      </c>
      <c r="CO2" s="30">
        <v>2096</v>
      </c>
      <c r="CP2" s="30">
        <v>2097</v>
      </c>
      <c r="CQ2" s="30">
        <v>2098</v>
      </c>
      <c r="CR2" s="30">
        <v>2099</v>
      </c>
      <c r="CS2" s="30">
        <v>2100</v>
      </c>
      <c r="CT2" s="30">
        <v>2101</v>
      </c>
      <c r="CU2" s="30">
        <v>2102</v>
      </c>
      <c r="CV2" s="30">
        <v>2103</v>
      </c>
      <c r="CW2" s="30">
        <v>2104</v>
      </c>
      <c r="CX2" s="30">
        <v>2105</v>
      </c>
      <c r="CY2" s="30">
        <v>2106</v>
      </c>
      <c r="CZ2" s="30">
        <v>2107</v>
      </c>
      <c r="DA2" s="30">
        <v>2108</v>
      </c>
      <c r="DB2" s="30">
        <v>2109</v>
      </c>
      <c r="DC2" s="30">
        <v>2110</v>
      </c>
      <c r="DD2" s="30">
        <v>2111</v>
      </c>
      <c r="DE2" s="30">
        <v>2112</v>
      </c>
      <c r="DF2" s="30">
        <v>2113</v>
      </c>
      <c r="DG2" s="30">
        <v>2114</v>
      </c>
      <c r="DH2" s="30">
        <v>2115</v>
      </c>
      <c r="DI2" s="30">
        <v>2116</v>
      </c>
      <c r="DJ2" s="30">
        <v>2117</v>
      </c>
      <c r="DK2" s="30">
        <v>2118</v>
      </c>
      <c r="DL2" s="30">
        <v>2119</v>
      </c>
      <c r="DM2" s="30">
        <v>2120</v>
      </c>
      <c r="DN2" s="30">
        <v>2121</v>
      </c>
      <c r="DO2" s="30">
        <v>2122</v>
      </c>
      <c r="DP2" s="30">
        <v>2123</v>
      </c>
      <c r="DQ2" s="30">
        <v>2124</v>
      </c>
      <c r="DR2" s="30">
        <v>2125</v>
      </c>
      <c r="DS2" s="30">
        <v>2126</v>
      </c>
      <c r="DT2" s="30">
        <v>2127</v>
      </c>
      <c r="DU2" s="30">
        <v>2128</v>
      </c>
      <c r="DV2" s="30">
        <v>2129</v>
      </c>
      <c r="DW2" s="30">
        <v>2130</v>
      </c>
      <c r="DX2" s="30">
        <v>2131</v>
      </c>
      <c r="DY2" s="30">
        <v>2132</v>
      </c>
      <c r="DZ2" s="30">
        <v>2133</v>
      </c>
      <c r="EA2" s="30">
        <v>2134</v>
      </c>
      <c r="EB2" s="30">
        <v>2135</v>
      </c>
      <c r="EC2" s="30">
        <v>2136</v>
      </c>
      <c r="ED2" s="30">
        <v>2137</v>
      </c>
      <c r="EE2" s="30">
        <v>2138</v>
      </c>
      <c r="EF2" s="30">
        <v>2139</v>
      </c>
      <c r="EG2" s="30">
        <v>2140</v>
      </c>
      <c r="EH2" s="30">
        <v>2141</v>
      </c>
      <c r="EI2" s="30">
        <v>2142</v>
      </c>
      <c r="EJ2" s="30">
        <v>2143</v>
      </c>
      <c r="EK2" s="30">
        <v>2144</v>
      </c>
      <c r="EL2" s="30">
        <v>2145</v>
      </c>
      <c r="EM2" s="30">
        <v>2146</v>
      </c>
      <c r="EN2" s="30">
        <v>2147</v>
      </c>
      <c r="EO2" s="30">
        <v>2148</v>
      </c>
      <c r="EP2" s="30">
        <v>2149</v>
      </c>
      <c r="EQ2" s="30">
        <v>2150</v>
      </c>
      <c r="ER2" s="30">
        <v>2151</v>
      </c>
      <c r="ES2" s="30">
        <v>2152</v>
      </c>
      <c r="ET2" s="30">
        <v>2153</v>
      </c>
      <c r="EU2" s="30">
        <v>2154</v>
      </c>
      <c r="EV2" s="30">
        <v>2155</v>
      </c>
      <c r="EW2" s="30">
        <v>2156</v>
      </c>
      <c r="EX2" s="30">
        <v>2157</v>
      </c>
      <c r="EY2" s="30">
        <v>2158</v>
      </c>
      <c r="EZ2" s="30">
        <v>2159</v>
      </c>
      <c r="FA2" s="30">
        <v>2160</v>
      </c>
      <c r="FB2" s="30">
        <v>2161</v>
      </c>
    </row>
    <row r="3" spans="1:463" s="15" customFormat="1" ht="12" customHeight="1">
      <c r="A3"/>
      <c r="B3" s="20" t="s">
        <v>219</v>
      </c>
      <c r="C3" s="16"/>
      <c r="E3" s="46"/>
      <c r="J3" s="17"/>
      <c r="K3" s="17"/>
      <c r="L3" s="17"/>
      <c r="M3" s="17"/>
      <c r="N3" s="17"/>
      <c r="O3" s="17"/>
      <c r="P3" s="17"/>
      <c r="Q3" s="17"/>
      <c r="R3" s="17"/>
      <c r="S3" s="17"/>
      <c r="T3" s="17"/>
      <c r="U3" s="17"/>
      <c r="V3" s="17"/>
      <c r="W3" s="17"/>
      <c r="X3" s="17"/>
      <c r="Z3" s="18"/>
    </row>
    <row r="4" spans="1:463" ht="12" customHeight="1">
      <c r="B4" s="77">
        <f>'ACIL Input-Out Interface'!$C$26</f>
        <v>2065</v>
      </c>
      <c r="C4" s="21"/>
      <c r="J4" s="22"/>
      <c r="K4" s="22"/>
      <c r="L4" s="22"/>
      <c r="M4" s="22"/>
      <c r="N4" s="22"/>
      <c r="O4" s="22"/>
      <c r="P4" s="22"/>
      <c r="Q4" s="22"/>
      <c r="R4" s="22"/>
      <c r="S4" s="22"/>
      <c r="T4" s="79">
        <f>SUM('Capex-Other Depreciation'!C$6:C$8)</f>
        <v>68958415.442622721</v>
      </c>
      <c r="U4" s="79">
        <f>SUM('Capex-Other Depreciation'!D$6:D$8)</f>
        <v>60542478.106027067</v>
      </c>
      <c r="V4" s="79">
        <f>SUM('Capex-Other Depreciation'!E$6:E$8)</f>
        <v>37628572.568209119</v>
      </c>
      <c r="W4" s="79">
        <f>SUM('Capex-Other Depreciation'!F$6:F$8)</f>
        <v>32036283.566464297</v>
      </c>
      <c r="X4" s="79">
        <f>SUM('Capex-Other Depreciation'!G$6:G$8)</f>
        <v>33393436.370522827</v>
      </c>
      <c r="Y4" s="79">
        <f>SUM('Capex-Other Depreciation'!H$6:H$8)</f>
        <v>22196559.468577366</v>
      </c>
      <c r="Z4" s="79">
        <f>SUM('Capex-Other Depreciation'!I$6:I$8)</f>
        <v>22442180.709003408</v>
      </c>
      <c r="AA4" s="79">
        <f>SUM('Capex-Other Depreciation'!J$6:J$8)</f>
        <v>21706469.995363057</v>
      </c>
      <c r="AB4" s="79">
        <f>SUM('Capex-Other Depreciation'!K$6:K$8)</f>
        <v>22575433.883537143</v>
      </c>
      <c r="AC4" s="79">
        <f>SUM('Capex-Other Depreciation'!L$6:L$8)</f>
        <v>5683214.1510611968</v>
      </c>
      <c r="AD4" s="79">
        <f>SUM('Capex-Other Depreciation'!M$6:M$8)</f>
        <v>5614637.6209556498</v>
      </c>
      <c r="AE4" s="79">
        <f>SUM('Capex-Other Depreciation'!N$6:N$8)</f>
        <v>5588279.5227356944</v>
      </c>
      <c r="AF4" s="79">
        <f>SUM('Capex-Other Depreciation'!O$6:O$8)</f>
        <v>5562314.7091423348</v>
      </c>
      <c r="AG4" s="79">
        <f>SUM('Capex-Other Depreciation'!P$6:P$8)</f>
        <v>5543132.616924989</v>
      </c>
      <c r="AH4" s="79">
        <f>SUM('Capex-Other Depreciation'!Q$6:Q$8)</f>
        <v>5514237.3644577004</v>
      </c>
      <c r="AI4" s="79">
        <f>SUM('Capex-Other Depreciation'!R$6:R$8)</f>
        <v>5485097.3876789678</v>
      </c>
      <c r="AJ4" s="79">
        <f>SUM('Capex-Other Depreciation'!S$6:S$8)</f>
        <v>5451578.6541139446</v>
      </c>
      <c r="AK4" s="79">
        <f>SUM('Capex-Other Depreciation'!T$6:T$8)</f>
        <v>5404946.0446365345</v>
      </c>
      <c r="AL4" s="79">
        <f>SUM('Capex-Other Depreciation'!U$6:U$8)</f>
        <v>5340017.0021392349</v>
      </c>
      <c r="AM4" s="79">
        <f>SUM('Capex-Other Depreciation'!V$6:V$8)</f>
        <v>5267160.3364385171</v>
      </c>
      <c r="AN4" s="79">
        <f>SUM('Capex-Other Depreciation'!W$6:W$8)</f>
        <v>5190471.8853802392</v>
      </c>
      <c r="AO4" s="79">
        <f>SUM('Capex-Other Depreciation'!X$6:X$8)</f>
        <v>5086387.6856237687</v>
      </c>
      <c r="AP4" s="79">
        <f>SUM('Capex-Other Depreciation'!Y$6:Y$8)</f>
        <v>4975252.7394542759</v>
      </c>
      <c r="AQ4" s="79">
        <f>SUM('Capex-Other Depreciation'!Z$6:Z$8)</f>
        <v>4861115.9315209324</v>
      </c>
      <c r="AR4" s="79">
        <f>SUM('Capex-Other Depreciation'!AA$6:AA$8)</f>
        <v>4732851.4047081256</v>
      </c>
      <c r="AS4" s="79">
        <f>SUM('Capex-Other Depreciation'!AB$6:AB$8)</f>
        <v>4591271.7112040184</v>
      </c>
      <c r="AT4" s="79">
        <f>SUM('Capex-Other Depreciation'!AC$6:AC$8)</f>
        <v>4431146.6502832947</v>
      </c>
      <c r="AU4" s="79">
        <f>SUM('Capex-Other Depreciation'!AD$6:AD$8)</f>
        <v>4255323.7590943063</v>
      </c>
      <c r="AV4" s="79">
        <f>SUM('Capex-Other Depreciation'!AE$6:AE$8)</f>
        <v>4066897.8312352011</v>
      </c>
      <c r="AW4" s="79">
        <f>SUM('Capex-Other Depreciation'!AF$6:AF$8)</f>
        <v>3870237.4132367508</v>
      </c>
      <c r="AX4" s="79">
        <f>SUM('Capex-Other Depreciation'!AG$6:AG$8)</f>
        <v>3684618.6996568991</v>
      </c>
      <c r="AY4" s="79">
        <f>SUM('Capex-Other Depreciation'!AH$6:AH$8)</f>
        <v>3506416.7829609229</v>
      </c>
      <c r="AZ4" s="79">
        <f>SUM('Capex-Other Depreciation'!AI$6:AI$8)</f>
        <v>3340483.9113725019</v>
      </c>
      <c r="BA4" s="79">
        <f>SUM('Capex-Other Depreciation'!AJ$6:AJ$8)</f>
        <v>3186509.4080485241</v>
      </c>
      <c r="BB4" s="79">
        <f>SUM('Capex-Other Depreciation'!AK$6:AK$8)</f>
        <v>3043521.2923028679</v>
      </c>
      <c r="BC4" s="79">
        <f>SUM('Capex-Other Depreciation'!AL$6:AL$8)</f>
        <v>2910880.8313369765</v>
      </c>
      <c r="BD4" s="79">
        <f>SUM('Capex-Other Depreciation'!AM$6:AM$8)</f>
        <v>2787721.3981756009</v>
      </c>
      <c r="BE4" s="79">
        <f>SUM('Capex-Other Depreciation'!AN$6:AN$8)</f>
        <v>2673460.4368907688</v>
      </c>
      <c r="BF4" s="79">
        <f>SUM('Capex-Other Depreciation'!AO$6:AO$8)</f>
        <v>2567372.3541189865</v>
      </c>
      <c r="BG4" s="79">
        <f>SUM('Capex-Other Depreciation'!AP$6:AP$8)</f>
        <v>2468960.1910452927</v>
      </c>
      <c r="BH4" s="79">
        <f>SUM('Capex-Other Depreciation'!AQ$6:AQ$8)</f>
        <v>2377547.035879836</v>
      </c>
      <c r="BI4" s="79">
        <f>SUM('Capex-Other Depreciation'!AR$6:AR$8)</f>
        <v>2292678.2867144737</v>
      </c>
      <c r="BJ4" s="79">
        <f>SUM('Capex-Other Depreciation'!AS$6:AS$8)</f>
        <v>2213919.8584274929</v>
      </c>
      <c r="BK4" s="79">
        <f>SUM('Capex-Other Depreciation'!AT$6:AT$8)</f>
        <v>2140827.6738048634</v>
      </c>
      <c r="BL4" s="79">
        <f>SUM('Capex-Other Depreciation'!AU$6:AU$8)</f>
        <v>2072978.1197955161</v>
      </c>
      <c r="BM4" s="79">
        <f>SUM('Capex-Other Depreciation'!AV$6:AV$8)</f>
        <v>2009943.6201546779</v>
      </c>
      <c r="BN4" s="79">
        <f>SUM('Capex-Other Depreciation'!AW$6:AW$8)</f>
        <v>1951438.6054749954</v>
      </c>
      <c r="BO4" s="79">
        <f>SUM('Capex-Other Depreciation'!AX$6:AX$8)</f>
        <v>1897105.9590885744</v>
      </c>
      <c r="BP4" s="79">
        <f>SUM('Capex-Other Depreciation'!AY$6:AY$8)</f>
        <v>1846687.6500542986</v>
      </c>
      <c r="BQ4" s="79">
        <f>SUM('Capex-Other Depreciation'!AZ$6:AZ$8)</f>
        <v>1799841.7999602491</v>
      </c>
      <c r="BR4" s="79">
        <f>SUM('Capex-Other Depreciation'!BA$6:BA$8)</f>
        <v>1756222.1585275978</v>
      </c>
      <c r="BS4" s="79">
        <f>SUM('Capex-Other Depreciation'!BB$6:BB$8)</f>
        <v>1715678.8070157995</v>
      </c>
      <c r="BT4" s="79">
        <f>SUM('Capex-Other Depreciation'!BC$6:BC$8)</f>
        <v>1678092.9825728424</v>
      </c>
      <c r="BU4" s="79">
        <f>SUM('Capex-Other Depreciation'!BD$6:BD$8)</f>
        <v>1711943.1172895555</v>
      </c>
      <c r="BV4" s="79">
        <f>SUM('Capex-Other Depreciation'!BE$6:BE$8)</f>
        <v>1708613.4592698689</v>
      </c>
      <c r="BW4" s="79">
        <f>SUM('Capex-Other Depreciation'!BF$6:BF$8)</f>
        <v>1705288.2870223497</v>
      </c>
      <c r="BX4" s="79">
        <f>SUM('Capex-Other Depreciation'!BG$6:BG$8)</f>
        <v>1701991.9031539997</v>
      </c>
      <c r="BY4" s="79">
        <f>SUM('Capex-Other Depreciation'!BH$6:BH$8)</f>
        <v>1698699.8386870597</v>
      </c>
      <c r="BZ4" s="79">
        <f>SUM('Capex-Other Depreciation'!BI$6:BI$8)</f>
        <v>1695424.2345424551</v>
      </c>
      <c r="CA4" s="79">
        <f>SUM('Capex-Other Depreciation'!BJ$6:BJ$8)</f>
        <v>1692189.3334544341</v>
      </c>
      <c r="CB4" s="79">
        <f>SUM('Capex-Other Depreciation'!BK$6:BK$8)</f>
        <v>1688994.931907715</v>
      </c>
      <c r="CC4" s="79">
        <f>SUM('Capex-Other Depreciation'!BL$6:BL$8)</f>
        <v>1685810.4211097644</v>
      </c>
      <c r="CD4" s="79">
        <f>SUM('Capex-Other Depreciation'!BM$6:BM$8)</f>
        <v>1682684.4016785598</v>
      </c>
      <c r="CE4" s="79">
        <f>SUM('Capex-Other Depreciation'!BN$6:BN$8)</f>
        <v>1679574.0123445117</v>
      </c>
      <c r="CF4" s="79">
        <f>SUM('Capex-Other Depreciation'!BO$6:BO$8)</f>
        <v>1676491.3374750647</v>
      </c>
      <c r="CG4" s="79">
        <f>SUM('Capex-Other Depreciation'!BP$6:BP$8)</f>
        <v>1673424.0759799643</v>
      </c>
      <c r="CH4" s="79">
        <f>SUM('Capex-Other Depreciation'!BQ$6:BQ$8)</f>
        <v>1670366.0695333746</v>
      </c>
      <c r="CI4" s="79">
        <f>SUM('Capex-Other Depreciation'!BR$6:BR$8)</f>
        <v>1667335.5156369484</v>
      </c>
      <c r="CJ4" s="79">
        <f>SUM('Capex-Other Depreciation'!BS$6:BS$8)</f>
        <v>1664326.1957689694</v>
      </c>
      <c r="CK4" s="79">
        <f>SUM('Capex-Other Depreciation'!BT$6:BT$8)</f>
        <v>1661338.0037592957</v>
      </c>
      <c r="CL4" s="79">
        <f>SUM('Capex-Other Depreciation'!BU$6:BU$8)</f>
        <v>1658370.8339686356</v>
      </c>
      <c r="CM4" s="79">
        <f>SUM('Capex-Other Depreciation'!BV$6:BV$8)</f>
        <v>1655436.7438038248</v>
      </c>
      <c r="CN4" s="79">
        <f>SUM('Capex-Other Depreciation'!BW$6:BW$8)</f>
        <v>1652492.999053977</v>
      </c>
      <c r="CO4" s="79">
        <f>SUM('Capex-Other Depreciation'!BX$6:BX$8)</f>
        <v>1649594.3793227044</v>
      </c>
      <c r="CP4" s="79">
        <f>SUM('Capex-Other Depreciation'!BY$6:BY$8)</f>
        <v>1646698.0901721581</v>
      </c>
      <c r="CQ4" s="79">
        <f>SUM('Capex-Other Depreciation'!BZ$6:BZ$8)</f>
        <v>1643816.2824673643</v>
      </c>
      <c r="CR4" s="79">
        <f>SUM('Capex-Other Depreciation'!CA$6:CA$8)</f>
        <v>1640948.8838010945</v>
      </c>
      <c r="CS4" s="79">
        <f>SUM('Capex-Other Depreciation'!CB$6:CB$8)</f>
        <v>1638107.9846460866</v>
      </c>
      <c r="CT4" s="79">
        <f>SUM('Capex-Other Depreciation'!CC$6:CC$8)</f>
        <v>0</v>
      </c>
      <c r="CU4" s="79">
        <f>SUM('Capex-Other Depreciation'!CD$6:CD$8)</f>
        <v>0</v>
      </c>
      <c r="CV4" s="79">
        <f>SUM('Capex-Other Depreciation'!CE$6:CE$8)</f>
        <v>0</v>
      </c>
      <c r="CW4" s="79">
        <f>SUM('Capex-Other Depreciation'!CF$6:CF$8)</f>
        <v>0</v>
      </c>
      <c r="CX4" s="79">
        <f>SUM('Capex-Other Depreciation'!CG$6:CG$8)</f>
        <v>0</v>
      </c>
      <c r="CY4" s="79">
        <f>SUM('Capex-Other Depreciation'!CH$6:CH$8)</f>
        <v>0</v>
      </c>
      <c r="CZ4" s="79">
        <f>SUM('Capex-Other Depreciation'!CI$6:CI$8)</f>
        <v>0</v>
      </c>
      <c r="DA4" s="79">
        <f>SUM('Capex-Other Depreciation'!CJ$6:CJ$8)</f>
        <v>0</v>
      </c>
      <c r="DB4" s="79">
        <f>SUM('Capex-Other Depreciation'!CK$6:CK$8)</f>
        <v>0</v>
      </c>
      <c r="DC4" s="79">
        <f>SUM('Capex-Other Depreciation'!CL$6:CL$8)</f>
        <v>0</v>
      </c>
      <c r="DD4" s="79">
        <f>SUM('Capex-Other Depreciation'!CM$6:CM$8)</f>
        <v>0</v>
      </c>
      <c r="DE4" s="79">
        <f>SUM('Capex-Other Depreciation'!CN$6:CN$8)</f>
        <v>0</v>
      </c>
      <c r="DF4" s="79">
        <f>SUM('Capex-Other Depreciation'!CO$6:CO$8)</f>
        <v>0</v>
      </c>
      <c r="DG4" s="79">
        <f>SUM('Capex-Other Depreciation'!CP$6:CP$8)</f>
        <v>0</v>
      </c>
      <c r="DH4" s="79">
        <f>SUM('Capex-Other Depreciation'!CQ$6:CQ$8)</f>
        <v>0</v>
      </c>
      <c r="DI4" s="79">
        <f>SUM('Capex-Other Depreciation'!CR$6:CR$8)</f>
        <v>0</v>
      </c>
      <c r="DJ4" s="79">
        <f>SUM('Capex-Other Depreciation'!CS$6:CS$8)</f>
        <v>0</v>
      </c>
      <c r="DK4" s="79">
        <f>SUM('Capex-Other Depreciation'!CT$6:CT$8)</f>
        <v>0</v>
      </c>
      <c r="DL4" s="79">
        <f>SUM('Capex-Other Depreciation'!CU$6:CU$8)</f>
        <v>0</v>
      </c>
      <c r="DM4" s="79">
        <f>SUM('Capex-Other Depreciation'!CV$6:CV$8)</f>
        <v>0</v>
      </c>
      <c r="DN4" s="79">
        <f>SUM('Capex-Other Depreciation'!CW$6:CW$8)</f>
        <v>0</v>
      </c>
      <c r="DO4" s="79">
        <f>SUM('Capex-Other Depreciation'!CX$6:CX$8)</f>
        <v>0</v>
      </c>
      <c r="DP4" s="79">
        <f>SUM('Capex-Other Depreciation'!CY$6:CY$8)</f>
        <v>0</v>
      </c>
      <c r="DQ4" s="79">
        <f>SUM('Capex-Other Depreciation'!CZ$6:CZ$8)</f>
        <v>0</v>
      </c>
      <c r="DR4" s="79">
        <f>SUM('Capex-Other Depreciation'!DA$6:DA$8)</f>
        <v>0</v>
      </c>
      <c r="DS4" s="79">
        <f>SUM('Capex-Other Depreciation'!DB$6:DB$8)</f>
        <v>0</v>
      </c>
      <c r="DT4" s="79">
        <f>SUM('Capex-Other Depreciation'!DC$6:DC$8)</f>
        <v>0</v>
      </c>
      <c r="DU4" s="79">
        <f>SUM('Capex-Other Depreciation'!DD$6:DD$8)</f>
        <v>0</v>
      </c>
      <c r="DV4" s="79">
        <f>SUM('Capex-Other Depreciation'!DE$6:DE$8)</f>
        <v>0</v>
      </c>
      <c r="DW4" s="79">
        <f>SUM('Capex-Other Depreciation'!DF$6:DF$8)</f>
        <v>0</v>
      </c>
      <c r="DX4" s="79">
        <f>SUM('Capex-Other Depreciation'!DG$6:DG$8)</f>
        <v>0</v>
      </c>
      <c r="DY4" s="79">
        <f>SUM('Capex-Other Depreciation'!DH$6:DH$8)</f>
        <v>0</v>
      </c>
      <c r="DZ4" s="79">
        <f>SUM('Capex-Other Depreciation'!DI$6:DI$8)</f>
        <v>0</v>
      </c>
      <c r="EA4" s="79">
        <f>SUM('Capex-Other Depreciation'!DJ$6:DJ$8)</f>
        <v>0</v>
      </c>
      <c r="EB4" s="79">
        <f>SUM('Capex-Other Depreciation'!DK$6:DK$8)</f>
        <v>0</v>
      </c>
      <c r="EC4" s="79">
        <f>SUM('Capex-Other Depreciation'!DL$6:DL$8)</f>
        <v>0</v>
      </c>
      <c r="ED4" s="79">
        <f>SUM('Capex-Other Depreciation'!DM$6:DM$8)</f>
        <v>0</v>
      </c>
      <c r="EE4" s="79">
        <f>SUM('Capex-Other Depreciation'!DN$6:DN$8)</f>
        <v>0</v>
      </c>
      <c r="EF4" s="79">
        <f>SUM('Capex-Other Depreciation'!DO$6:DO$8)</f>
        <v>0</v>
      </c>
      <c r="EG4" s="79">
        <f>SUM('Capex-Other Depreciation'!DP$6:DP$8)</f>
        <v>0</v>
      </c>
      <c r="EH4" s="79">
        <f>SUM('Capex-Other Depreciation'!DQ$6:DQ$8)</f>
        <v>0</v>
      </c>
      <c r="EI4" s="79">
        <f>SUM('Capex-Other Depreciation'!DR$6:DR$8)</f>
        <v>0</v>
      </c>
      <c r="EJ4" s="79">
        <f>SUM('Capex-Other Depreciation'!DS$6:DS$8)</f>
        <v>0</v>
      </c>
      <c r="EK4" s="79">
        <f>SUM('Capex-Other Depreciation'!DT$6:DT$8)</f>
        <v>0</v>
      </c>
      <c r="EL4" s="79">
        <f>SUM('Capex-Other Depreciation'!DU$6:DU$8)</f>
        <v>0</v>
      </c>
      <c r="EM4" s="79">
        <f>SUM('Capex-Other Depreciation'!DV$6:DV$8)</f>
        <v>0</v>
      </c>
      <c r="EN4" s="79">
        <f>SUM('Capex-Other Depreciation'!DW$6:DW$8)</f>
        <v>0</v>
      </c>
      <c r="EO4" s="79">
        <f>SUM('Capex-Other Depreciation'!DX$6:DX$8)</f>
        <v>0</v>
      </c>
      <c r="EP4" s="79">
        <f>SUM('Capex-Other Depreciation'!DY$6:DY$8)</f>
        <v>0</v>
      </c>
      <c r="EQ4" s="79">
        <f>SUM('Capex-Other Depreciation'!DZ$6:DZ$8)</f>
        <v>0</v>
      </c>
      <c r="ER4" s="79">
        <f>SUM('Capex-Other Depreciation'!EA$6:EA$8)</f>
        <v>0</v>
      </c>
      <c r="ES4" s="79">
        <f>SUM('Capex-Other Depreciation'!EB$6:EB$8)</f>
        <v>0</v>
      </c>
      <c r="ET4" s="79">
        <f>SUM('Capex-Other Depreciation'!EC$6:EC$8)</f>
        <v>0</v>
      </c>
      <c r="EU4" s="79">
        <f>SUM('Capex-Other Depreciation'!ED$6:ED$8)</f>
        <v>0</v>
      </c>
      <c r="EV4" s="79">
        <f>SUM('Capex-Other Depreciation'!EE$6:EE$8)</f>
        <v>0</v>
      </c>
      <c r="EW4" s="79">
        <f>SUM('Capex-Other Depreciation'!EF$6:EF$8)</f>
        <v>0</v>
      </c>
      <c r="EX4" s="79">
        <f>SUM('Capex-Other Depreciation'!EG$6:EG$8)</f>
        <v>0</v>
      </c>
      <c r="EY4" s="79">
        <f>SUM('Capex-Other Depreciation'!EH$6:EH$8)</f>
        <v>0</v>
      </c>
      <c r="EZ4" s="79">
        <f>SUM('Capex-Other Depreciation'!EI$6:EI$8)</f>
        <v>0</v>
      </c>
      <c r="FA4" s="79">
        <f>SUM('Capex-Other Depreciation'!EJ$6:EJ$8)</f>
        <v>0</v>
      </c>
      <c r="FB4" s="79">
        <f>SUM('Capex-Other Depreciation'!EK$6:EK$8)</f>
        <v>0</v>
      </c>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c r="LT4" s="79"/>
      <c r="LU4" s="79"/>
      <c r="LV4" s="79"/>
      <c r="LW4" s="79"/>
      <c r="LX4" s="79"/>
      <c r="LY4" s="79"/>
      <c r="LZ4" s="79"/>
      <c r="MA4" s="79"/>
      <c r="MB4" s="79"/>
      <c r="MC4" s="79"/>
      <c r="MD4" s="79"/>
      <c r="ME4" s="79"/>
      <c r="MF4" s="79"/>
      <c r="MG4" s="79"/>
      <c r="MH4" s="79"/>
      <c r="MI4" s="79"/>
      <c r="MJ4" s="79"/>
      <c r="MK4" s="79"/>
      <c r="ML4" s="79"/>
      <c r="MM4" s="79"/>
      <c r="MN4" s="79"/>
      <c r="MO4" s="79"/>
      <c r="MP4" s="79"/>
      <c r="MQ4" s="79"/>
      <c r="MR4" s="79"/>
      <c r="MS4" s="79"/>
      <c r="MT4" s="79"/>
      <c r="MU4" s="79"/>
      <c r="MV4" s="79"/>
      <c r="MW4" s="79"/>
      <c r="MX4" s="79"/>
      <c r="MY4" s="79"/>
      <c r="MZ4" s="79"/>
      <c r="NA4" s="79"/>
      <c r="NB4" s="79"/>
      <c r="NC4" s="79"/>
      <c r="ND4" s="79"/>
      <c r="NE4" s="79"/>
      <c r="NF4" s="79"/>
      <c r="NG4" s="79"/>
      <c r="NH4" s="79"/>
      <c r="NI4" s="79"/>
      <c r="NJ4" s="79"/>
      <c r="NK4" s="79"/>
      <c r="NL4" s="79"/>
      <c r="NM4" s="79"/>
      <c r="NN4" s="79"/>
      <c r="NO4" s="79"/>
      <c r="NP4" s="79"/>
      <c r="NQ4" s="79"/>
      <c r="NR4" s="79"/>
      <c r="NS4" s="79"/>
      <c r="NT4" s="79"/>
      <c r="NU4" s="79"/>
      <c r="NV4" s="79"/>
      <c r="NW4" s="79"/>
      <c r="NX4" s="79"/>
      <c r="NY4" s="79"/>
      <c r="NZ4" s="79"/>
      <c r="OA4" s="79"/>
      <c r="OB4" s="79"/>
      <c r="OC4" s="79"/>
      <c r="OD4" s="79"/>
      <c r="OE4" s="79"/>
      <c r="OF4" s="79"/>
      <c r="OG4" s="79"/>
      <c r="OH4" s="79"/>
      <c r="OI4" s="79"/>
      <c r="OJ4" s="79"/>
      <c r="OK4" s="79"/>
      <c r="OL4" s="79"/>
      <c r="OM4" s="79"/>
      <c r="ON4" s="79"/>
      <c r="OO4" s="79"/>
      <c r="OP4" s="79"/>
      <c r="OQ4" s="79"/>
      <c r="OR4" s="79"/>
      <c r="OS4" s="79"/>
      <c r="OT4" s="79"/>
      <c r="OU4" s="79"/>
      <c r="OV4" s="79"/>
      <c r="OW4" s="79"/>
      <c r="OX4" s="79"/>
      <c r="OY4" s="79"/>
      <c r="OZ4" s="79"/>
      <c r="PA4" s="79"/>
      <c r="PB4" s="79"/>
      <c r="PC4" s="79"/>
      <c r="PD4" s="79"/>
      <c r="PE4" s="79"/>
      <c r="PF4" s="79"/>
      <c r="PG4" s="79"/>
      <c r="PH4" s="79"/>
      <c r="PI4" s="79"/>
      <c r="PJ4" s="79"/>
      <c r="PK4" s="79"/>
      <c r="PL4" s="79"/>
      <c r="PM4" s="79"/>
      <c r="PN4" s="79"/>
      <c r="PO4" s="79"/>
      <c r="PP4" s="79"/>
      <c r="PQ4" s="79"/>
      <c r="PR4" s="79"/>
      <c r="PS4" s="79"/>
      <c r="PT4" s="79"/>
      <c r="PU4" s="79"/>
      <c r="PV4" s="79"/>
      <c r="PW4" s="79"/>
      <c r="PX4" s="79"/>
      <c r="PY4" s="79"/>
      <c r="PZ4" s="79"/>
      <c r="QA4" s="79"/>
      <c r="QB4" s="79"/>
      <c r="QC4" s="79"/>
      <c r="QD4" s="79"/>
      <c r="QE4" s="79"/>
      <c r="QF4" s="79"/>
      <c r="QG4" s="79"/>
      <c r="QH4" s="79"/>
      <c r="QI4" s="79"/>
      <c r="QJ4" s="79"/>
      <c r="QK4" s="79"/>
      <c r="QL4" s="79"/>
      <c r="QM4" s="79"/>
      <c r="QN4" s="79"/>
      <c r="QO4" s="79"/>
      <c r="QP4" s="79"/>
      <c r="QQ4" s="79"/>
      <c r="QR4" s="79"/>
      <c r="QS4" s="79"/>
      <c r="QT4" s="79"/>
      <c r="QU4" s="79"/>
    </row>
    <row r="5" spans="1:463" s="15" customFormat="1" ht="12" customHeight="1">
      <c r="A5"/>
      <c r="B5" s="20" t="s">
        <v>220</v>
      </c>
      <c r="C5" s="16"/>
      <c r="E5" s="46"/>
      <c r="J5" s="17"/>
      <c r="K5" s="17"/>
      <c r="L5" s="17"/>
      <c r="M5" s="17"/>
      <c r="N5" s="17"/>
      <c r="O5" s="17"/>
      <c r="P5" s="17"/>
      <c r="Q5" s="17"/>
      <c r="R5" s="17"/>
      <c r="S5" s="17"/>
      <c r="T5" s="17"/>
      <c r="U5" s="17"/>
      <c r="V5" s="17"/>
      <c r="W5" s="17"/>
      <c r="X5" s="17"/>
      <c r="Z5" s="18"/>
    </row>
    <row r="6" spans="1:463" s="8" customFormat="1" ht="11.25" customHeight="1" collapsed="1">
      <c r="A6"/>
      <c r="B6" s="28" t="s">
        <v>221</v>
      </c>
      <c r="C6" s="9"/>
      <c r="E6" s="47"/>
      <c r="J6" s="10"/>
      <c r="K6" s="10"/>
      <c r="L6" s="10"/>
      <c r="M6" s="10"/>
      <c r="N6" s="10"/>
      <c r="O6" s="10"/>
      <c r="P6" s="10"/>
      <c r="Q6" s="10"/>
      <c r="R6" s="10"/>
      <c r="S6" s="10"/>
      <c r="T6" s="42">
        <v>1</v>
      </c>
      <c r="U6" s="42">
        <v>2</v>
      </c>
      <c r="V6" s="42">
        <v>3</v>
      </c>
      <c r="W6" s="42">
        <v>4</v>
      </c>
      <c r="X6" s="42">
        <v>5</v>
      </c>
      <c r="Y6" s="42">
        <v>6</v>
      </c>
      <c r="Z6" s="42">
        <v>7</v>
      </c>
      <c r="AA6" s="42">
        <v>8</v>
      </c>
      <c r="AB6" s="42">
        <v>9</v>
      </c>
      <c r="AC6" s="42">
        <v>10</v>
      </c>
      <c r="AD6" s="42">
        <v>11</v>
      </c>
      <c r="AE6" s="42">
        <v>12</v>
      </c>
      <c r="AF6" s="42">
        <v>13</v>
      </c>
      <c r="AG6" s="42">
        <v>14</v>
      </c>
      <c r="AH6" s="42">
        <v>15</v>
      </c>
      <c r="AI6" s="42">
        <v>16</v>
      </c>
      <c r="AJ6" s="42">
        <v>17</v>
      </c>
      <c r="AK6" s="42">
        <v>18</v>
      </c>
      <c r="AL6" s="42">
        <v>19</v>
      </c>
      <c r="AM6" s="42">
        <v>20</v>
      </c>
      <c r="AN6" s="42">
        <v>21</v>
      </c>
      <c r="AO6" s="42">
        <v>22</v>
      </c>
      <c r="AP6" s="42">
        <v>23</v>
      </c>
      <c r="AQ6" s="42">
        <v>24</v>
      </c>
      <c r="AR6" s="42">
        <v>25</v>
      </c>
      <c r="AS6" s="42">
        <v>26</v>
      </c>
      <c r="AT6" s="42">
        <v>27</v>
      </c>
      <c r="AU6" s="42">
        <v>28</v>
      </c>
      <c r="AV6" s="42">
        <v>29</v>
      </c>
      <c r="AW6" s="42">
        <v>30</v>
      </c>
      <c r="AX6" s="42">
        <v>31</v>
      </c>
      <c r="AY6" s="42">
        <v>32</v>
      </c>
      <c r="AZ6" s="42">
        <v>33</v>
      </c>
      <c r="BA6" s="42">
        <v>34</v>
      </c>
      <c r="BB6" s="42">
        <v>35</v>
      </c>
      <c r="BC6" s="42">
        <v>36</v>
      </c>
      <c r="BD6" s="42">
        <v>37</v>
      </c>
      <c r="BE6" s="42">
        <v>38</v>
      </c>
      <c r="BF6" s="42">
        <v>39</v>
      </c>
      <c r="BG6" s="42">
        <v>40</v>
      </c>
      <c r="BH6" s="42">
        <v>41</v>
      </c>
      <c r="BI6" s="42">
        <v>42</v>
      </c>
      <c r="BJ6" s="42">
        <v>43</v>
      </c>
      <c r="BK6" s="42">
        <v>44</v>
      </c>
      <c r="BL6" s="42">
        <v>45</v>
      </c>
      <c r="BM6" s="42">
        <v>46</v>
      </c>
      <c r="BN6" s="42">
        <v>47</v>
      </c>
      <c r="BO6" s="42">
        <v>48</v>
      </c>
      <c r="BP6" s="42">
        <v>49</v>
      </c>
      <c r="BQ6" s="42">
        <v>50</v>
      </c>
      <c r="BR6" s="42">
        <v>51</v>
      </c>
      <c r="BS6" s="42">
        <v>52</v>
      </c>
      <c r="BT6" s="42">
        <v>53</v>
      </c>
      <c r="BU6" s="42">
        <v>54</v>
      </c>
      <c r="BV6" s="42">
        <v>55</v>
      </c>
      <c r="BW6" s="42">
        <v>56</v>
      </c>
      <c r="BX6" s="42">
        <v>57</v>
      </c>
      <c r="BY6" s="42">
        <v>58</v>
      </c>
      <c r="BZ6" s="42">
        <v>59</v>
      </c>
      <c r="CA6" s="42">
        <v>60</v>
      </c>
      <c r="CB6" s="42">
        <v>61</v>
      </c>
      <c r="CC6" s="42">
        <v>62</v>
      </c>
      <c r="CD6" s="42">
        <v>63</v>
      </c>
      <c r="CE6" s="42">
        <v>64</v>
      </c>
      <c r="CF6" s="42">
        <v>65</v>
      </c>
      <c r="CG6" s="42">
        <v>66</v>
      </c>
      <c r="CH6" s="42">
        <v>67</v>
      </c>
      <c r="CI6" s="42">
        <v>68</v>
      </c>
      <c r="CJ6" s="42">
        <v>69</v>
      </c>
      <c r="CK6" s="42">
        <v>70</v>
      </c>
      <c r="CL6" s="42">
        <v>71</v>
      </c>
      <c r="CM6" s="42">
        <v>72</v>
      </c>
      <c r="CN6" s="42">
        <v>73</v>
      </c>
      <c r="CO6" s="42">
        <v>74</v>
      </c>
      <c r="CP6" s="42">
        <v>75</v>
      </c>
      <c r="CQ6" s="42">
        <v>76</v>
      </c>
      <c r="CR6" s="42">
        <v>77</v>
      </c>
      <c r="CS6" s="42">
        <v>78</v>
      </c>
      <c r="CT6" s="42">
        <v>79</v>
      </c>
      <c r="CU6" s="42">
        <v>80</v>
      </c>
      <c r="CV6" s="42">
        <v>81</v>
      </c>
      <c r="CW6" s="42">
        <v>82</v>
      </c>
      <c r="CX6" s="42">
        <v>83</v>
      </c>
      <c r="CY6" s="42">
        <v>84</v>
      </c>
      <c r="CZ6" s="42">
        <v>85</v>
      </c>
      <c r="DA6" s="42">
        <v>86</v>
      </c>
      <c r="DB6" s="42">
        <v>87</v>
      </c>
      <c r="DC6" s="42">
        <v>88</v>
      </c>
      <c r="DD6" s="42">
        <v>89</v>
      </c>
      <c r="DE6" s="42">
        <v>90</v>
      </c>
      <c r="DF6" s="42">
        <v>91</v>
      </c>
      <c r="DG6" s="42">
        <v>92</v>
      </c>
      <c r="DH6" s="42">
        <v>93</v>
      </c>
      <c r="DI6" s="42">
        <v>94</v>
      </c>
      <c r="DJ6" s="42">
        <v>95</v>
      </c>
      <c r="DK6" s="42">
        <v>96</v>
      </c>
      <c r="DL6" s="42">
        <v>97</v>
      </c>
      <c r="DM6" s="42">
        <v>98</v>
      </c>
      <c r="DN6" s="42">
        <v>99</v>
      </c>
      <c r="DO6" s="42">
        <v>100</v>
      </c>
      <c r="DP6" s="42">
        <v>101</v>
      </c>
      <c r="DQ6" s="42">
        <v>102</v>
      </c>
      <c r="DR6" s="42">
        <v>103</v>
      </c>
      <c r="DS6" s="42">
        <v>104</v>
      </c>
      <c r="DT6" s="42">
        <v>105</v>
      </c>
      <c r="DU6" s="42">
        <v>106</v>
      </c>
      <c r="DV6" s="42">
        <v>107</v>
      </c>
      <c r="DW6" s="42">
        <v>108</v>
      </c>
      <c r="DX6" s="42">
        <v>109</v>
      </c>
      <c r="DY6" s="42">
        <v>110</v>
      </c>
      <c r="DZ6" s="42">
        <v>111</v>
      </c>
      <c r="EA6" s="42">
        <v>112</v>
      </c>
      <c r="EB6" s="42">
        <v>113</v>
      </c>
      <c r="EC6" s="42">
        <v>114</v>
      </c>
      <c r="ED6" s="42">
        <v>115</v>
      </c>
      <c r="EE6" s="42">
        <v>116</v>
      </c>
      <c r="EF6" s="42">
        <v>117</v>
      </c>
      <c r="EG6" s="42">
        <v>118</v>
      </c>
      <c r="EH6" s="42">
        <v>119</v>
      </c>
      <c r="EI6" s="42">
        <v>120</v>
      </c>
      <c r="EJ6" s="42">
        <v>121</v>
      </c>
      <c r="EK6" s="42">
        <v>122</v>
      </c>
      <c r="EL6" s="42">
        <v>123</v>
      </c>
      <c r="EM6" s="42">
        <v>124</v>
      </c>
      <c r="EN6" s="42">
        <v>125</v>
      </c>
      <c r="EO6" s="42">
        <v>126</v>
      </c>
      <c r="EP6" s="42">
        <v>127</v>
      </c>
      <c r="EQ6" s="42">
        <v>128</v>
      </c>
      <c r="ER6" s="42">
        <v>129</v>
      </c>
      <c r="ES6" s="42">
        <v>130</v>
      </c>
      <c r="ET6" s="42">
        <v>131</v>
      </c>
      <c r="EU6" s="42">
        <v>132</v>
      </c>
      <c r="EV6" s="42">
        <v>133</v>
      </c>
      <c r="EW6" s="42">
        <v>134</v>
      </c>
      <c r="EX6" s="42">
        <v>135</v>
      </c>
      <c r="EY6" s="42">
        <v>136</v>
      </c>
      <c r="EZ6" s="42">
        <v>137</v>
      </c>
      <c r="FA6" s="42">
        <v>138</v>
      </c>
      <c r="FB6" s="42">
        <v>139</v>
      </c>
    </row>
    <row r="7" spans="1:463" ht="12" hidden="1" customHeight="1" outlineLevel="1">
      <c r="B7" s="26"/>
      <c r="C7" s="7" t="s">
        <v>222</v>
      </c>
      <c r="D7" s="7" t="s">
        <v>223</v>
      </c>
      <c r="E7" s="48" t="s">
        <v>224</v>
      </c>
      <c r="G7" s="2"/>
      <c r="J7" s="22"/>
      <c r="K7" s="22"/>
      <c r="L7" s="22"/>
      <c r="M7" s="22"/>
      <c r="N7" s="22"/>
      <c r="O7" s="22"/>
      <c r="P7" s="22"/>
      <c r="Q7" s="22"/>
      <c r="R7" s="22"/>
      <c r="S7" s="4" t="s">
        <v>225</v>
      </c>
      <c r="T7" s="22"/>
      <c r="U7" s="22"/>
      <c r="V7" s="22"/>
      <c r="W7" s="22"/>
      <c r="X7" s="22"/>
      <c r="Z7" s="5"/>
      <c r="BR7" s="130"/>
      <c r="BS7" s="130"/>
      <c r="BT7" s="130"/>
    </row>
    <row r="8" spans="1:463" ht="11.25" hidden="1" customHeight="1" outlineLevel="1">
      <c r="B8" s="25">
        <v>2012</v>
      </c>
      <c r="C8" s="184"/>
      <c r="D8" s="31"/>
      <c r="G8" s="3"/>
      <c r="H8" s="130"/>
      <c r="I8" s="3"/>
      <c r="J8" s="22"/>
      <c r="K8" s="22"/>
      <c r="L8" s="22"/>
      <c r="M8" s="22"/>
      <c r="N8" s="22"/>
      <c r="O8" s="22"/>
      <c r="P8" s="22"/>
      <c r="Q8" s="22"/>
      <c r="S8" s="185"/>
      <c r="T8" s="3">
        <f t="shared" ref="T8:T17" si="0">IF(S$6&gt;=$D8,0,$S8/$D8)</f>
        <v>0</v>
      </c>
      <c r="U8" s="3">
        <f t="shared" ref="U8:AZ8" si="1">IF(T6&gt;=$D$8,0,$S8/$D8)</f>
        <v>0</v>
      </c>
      <c r="V8" s="3">
        <f t="shared" si="1"/>
        <v>0</v>
      </c>
      <c r="W8" s="3">
        <f t="shared" si="1"/>
        <v>0</v>
      </c>
      <c r="X8" s="3">
        <f t="shared" si="1"/>
        <v>0</v>
      </c>
      <c r="Y8" s="3">
        <f t="shared" si="1"/>
        <v>0</v>
      </c>
      <c r="Z8" s="3">
        <f t="shared" si="1"/>
        <v>0</v>
      </c>
      <c r="AA8" s="3">
        <f t="shared" si="1"/>
        <v>0</v>
      </c>
      <c r="AB8" s="3">
        <f t="shared" si="1"/>
        <v>0</v>
      </c>
      <c r="AC8" s="3">
        <f t="shared" si="1"/>
        <v>0</v>
      </c>
      <c r="AD8" s="3">
        <f t="shared" si="1"/>
        <v>0</v>
      </c>
      <c r="AE8" s="3">
        <f t="shared" si="1"/>
        <v>0</v>
      </c>
      <c r="AF8" s="3">
        <f t="shared" si="1"/>
        <v>0</v>
      </c>
      <c r="AG8" s="3">
        <f t="shared" si="1"/>
        <v>0</v>
      </c>
      <c r="AH8" s="3">
        <f t="shared" si="1"/>
        <v>0</v>
      </c>
      <c r="AI8" s="3">
        <f t="shared" si="1"/>
        <v>0</v>
      </c>
      <c r="AJ8" s="3">
        <f t="shared" si="1"/>
        <v>0</v>
      </c>
      <c r="AK8" s="3">
        <f t="shared" si="1"/>
        <v>0</v>
      </c>
      <c r="AL8" s="3">
        <f t="shared" si="1"/>
        <v>0</v>
      </c>
      <c r="AM8" s="3">
        <f t="shared" si="1"/>
        <v>0</v>
      </c>
      <c r="AN8" s="3">
        <f t="shared" si="1"/>
        <v>0</v>
      </c>
      <c r="AO8" s="3">
        <f t="shared" si="1"/>
        <v>0</v>
      </c>
      <c r="AP8" s="3">
        <f t="shared" si="1"/>
        <v>0</v>
      </c>
      <c r="AQ8" s="3">
        <f t="shared" si="1"/>
        <v>0</v>
      </c>
      <c r="AR8" s="3">
        <f t="shared" si="1"/>
        <v>0</v>
      </c>
      <c r="AS8" s="3">
        <f t="shared" si="1"/>
        <v>0</v>
      </c>
      <c r="AT8" s="3">
        <f t="shared" si="1"/>
        <v>0</v>
      </c>
      <c r="AU8" s="3">
        <f t="shared" si="1"/>
        <v>0</v>
      </c>
      <c r="AV8" s="3">
        <f t="shared" si="1"/>
        <v>0</v>
      </c>
      <c r="AW8" s="3">
        <f t="shared" si="1"/>
        <v>0</v>
      </c>
      <c r="AX8" s="3">
        <f t="shared" si="1"/>
        <v>0</v>
      </c>
      <c r="AY8" s="3">
        <f t="shared" si="1"/>
        <v>0</v>
      </c>
      <c r="AZ8" s="3">
        <f t="shared" si="1"/>
        <v>0</v>
      </c>
      <c r="BA8" s="3">
        <f t="shared" ref="BA8:CF8" si="2">IF(AZ6&gt;=$D$8,0,$S8/$D8)</f>
        <v>0</v>
      </c>
      <c r="BB8" s="3">
        <f t="shared" si="2"/>
        <v>0</v>
      </c>
      <c r="BC8" s="3">
        <f t="shared" si="2"/>
        <v>0</v>
      </c>
      <c r="BD8" s="3">
        <f t="shared" si="2"/>
        <v>0</v>
      </c>
      <c r="BE8" s="3">
        <f t="shared" si="2"/>
        <v>0</v>
      </c>
      <c r="BF8" s="3">
        <f t="shared" si="2"/>
        <v>0</v>
      </c>
      <c r="BG8" s="3">
        <f t="shared" si="2"/>
        <v>0</v>
      </c>
      <c r="BH8" s="3">
        <f t="shared" si="2"/>
        <v>0</v>
      </c>
      <c r="BI8" s="3">
        <f t="shared" si="2"/>
        <v>0</v>
      </c>
      <c r="BJ8" s="3">
        <f t="shared" si="2"/>
        <v>0</v>
      </c>
      <c r="BK8" s="3">
        <f t="shared" si="2"/>
        <v>0</v>
      </c>
      <c r="BL8" s="3">
        <f t="shared" si="2"/>
        <v>0</v>
      </c>
      <c r="BM8" s="3">
        <f t="shared" si="2"/>
        <v>0</v>
      </c>
      <c r="BN8" s="3">
        <f t="shared" si="2"/>
        <v>0</v>
      </c>
      <c r="BO8" s="3">
        <f t="shared" si="2"/>
        <v>0</v>
      </c>
      <c r="BP8" s="3">
        <f t="shared" si="2"/>
        <v>0</v>
      </c>
      <c r="BQ8" s="3">
        <f t="shared" si="2"/>
        <v>0</v>
      </c>
      <c r="BR8" s="3">
        <f t="shared" si="2"/>
        <v>0</v>
      </c>
      <c r="BS8" s="3">
        <f t="shared" si="2"/>
        <v>0</v>
      </c>
      <c r="BT8" s="3">
        <f t="shared" si="2"/>
        <v>0</v>
      </c>
      <c r="BU8" s="3">
        <f t="shared" si="2"/>
        <v>0</v>
      </c>
      <c r="BV8" s="3">
        <f t="shared" si="2"/>
        <v>0</v>
      </c>
      <c r="BW8" s="3">
        <f t="shared" si="2"/>
        <v>0</v>
      </c>
      <c r="BX8" s="3">
        <f t="shared" si="2"/>
        <v>0</v>
      </c>
      <c r="BY8" s="3">
        <f t="shared" si="2"/>
        <v>0</v>
      </c>
      <c r="BZ8" s="3">
        <f t="shared" si="2"/>
        <v>0</v>
      </c>
      <c r="CA8" s="3">
        <f t="shared" si="2"/>
        <v>0</v>
      </c>
      <c r="CB8" s="3">
        <f t="shared" si="2"/>
        <v>0</v>
      </c>
      <c r="CC8" s="3">
        <f t="shared" si="2"/>
        <v>0</v>
      </c>
      <c r="CD8" s="3">
        <f t="shared" si="2"/>
        <v>0</v>
      </c>
      <c r="CE8" s="3">
        <f t="shared" si="2"/>
        <v>0</v>
      </c>
      <c r="CF8" s="3">
        <f t="shared" si="2"/>
        <v>0</v>
      </c>
      <c r="CG8" s="3">
        <f t="shared" ref="CG8:CT8" si="3">IF(CF6&gt;=$D$8,0,$S8/$D8)</f>
        <v>0</v>
      </c>
      <c r="CH8" s="3">
        <f t="shared" si="3"/>
        <v>0</v>
      </c>
      <c r="CI8" s="3">
        <f t="shared" si="3"/>
        <v>0</v>
      </c>
      <c r="CJ8" s="3">
        <f t="shared" si="3"/>
        <v>0</v>
      </c>
      <c r="CK8" s="3">
        <f t="shared" si="3"/>
        <v>0</v>
      </c>
      <c r="CL8" s="3">
        <f t="shared" si="3"/>
        <v>0</v>
      </c>
      <c r="CM8" s="3">
        <f t="shared" si="3"/>
        <v>0</v>
      </c>
      <c r="CN8" s="3">
        <f t="shared" si="3"/>
        <v>0</v>
      </c>
      <c r="CO8" s="3">
        <f t="shared" si="3"/>
        <v>0</v>
      </c>
      <c r="CP8" s="3">
        <f t="shared" si="3"/>
        <v>0</v>
      </c>
      <c r="CQ8" s="3">
        <f t="shared" si="3"/>
        <v>0</v>
      </c>
      <c r="CR8" s="3">
        <f t="shared" si="3"/>
        <v>0</v>
      </c>
      <c r="CS8" s="3">
        <f t="shared" si="3"/>
        <v>0</v>
      </c>
      <c r="CT8" s="3">
        <f t="shared" si="3"/>
        <v>0</v>
      </c>
      <c r="CU8" s="3">
        <f t="shared" ref="CU8" si="4">IF(CT6&gt;=$D$8,0,$S8/$D8)</f>
        <v>0</v>
      </c>
      <c r="CV8" s="3">
        <f t="shared" ref="CV8" si="5">IF(CU6&gt;=$D$8,0,$S8/$D8)</f>
        <v>0</v>
      </c>
      <c r="CW8" s="3">
        <f t="shared" ref="CW8" si="6">IF(CV6&gt;=$D$8,0,$S8/$D8)</f>
        <v>0</v>
      </c>
      <c r="CX8" s="3">
        <f t="shared" ref="CX8" si="7">IF(CW6&gt;=$D$8,0,$S8/$D8)</f>
        <v>0</v>
      </c>
      <c r="CY8" s="3">
        <f t="shared" ref="CY8" si="8">IF(CX6&gt;=$D$8,0,$S8/$D8)</f>
        <v>0</v>
      </c>
      <c r="CZ8" s="3">
        <f t="shared" ref="CZ8" si="9">IF(CY6&gt;=$D$8,0,$S8/$D8)</f>
        <v>0</v>
      </c>
      <c r="DA8" s="3">
        <f t="shared" ref="DA8" si="10">IF(CZ6&gt;=$D$8,0,$S8/$D8)</f>
        <v>0</v>
      </c>
      <c r="DB8" s="3">
        <f t="shared" ref="DB8" si="11">IF(DA6&gt;=$D$8,0,$S8/$D8)</f>
        <v>0</v>
      </c>
      <c r="DC8" s="3">
        <f t="shared" ref="DC8" si="12">IF(DB6&gt;=$D$8,0,$S8/$D8)</f>
        <v>0</v>
      </c>
      <c r="DD8" s="3">
        <f t="shared" ref="DD8" si="13">IF(DC6&gt;=$D$8,0,$S8/$D8)</f>
        <v>0</v>
      </c>
      <c r="DE8" s="3">
        <f t="shared" ref="DE8" si="14">IF(DD6&gt;=$D$8,0,$S8/$D8)</f>
        <v>0</v>
      </c>
      <c r="DF8" s="3">
        <f t="shared" ref="DF8" si="15">IF(DE6&gt;=$D$8,0,$S8/$D8)</f>
        <v>0</v>
      </c>
      <c r="DG8" s="3">
        <f t="shared" ref="DG8" si="16">IF(DF6&gt;=$D$8,0,$S8/$D8)</f>
        <v>0</v>
      </c>
      <c r="DH8" s="3">
        <f t="shared" ref="DH8" si="17">IF(DG6&gt;=$D$8,0,$S8/$D8)</f>
        <v>0</v>
      </c>
      <c r="DI8" s="3">
        <f t="shared" ref="DI8" si="18">IF(DH6&gt;=$D$8,0,$S8/$D8)</f>
        <v>0</v>
      </c>
      <c r="DJ8" s="3">
        <f t="shared" ref="DJ8" si="19">IF(DI6&gt;=$D$8,0,$S8/$D8)</f>
        <v>0</v>
      </c>
      <c r="DK8" s="3">
        <f t="shared" ref="DK8" si="20">IF(DJ6&gt;=$D$8,0,$S8/$D8)</f>
        <v>0</v>
      </c>
      <c r="DL8" s="3">
        <f t="shared" ref="DL8" si="21">IF(DK6&gt;=$D$8,0,$S8/$D8)</f>
        <v>0</v>
      </c>
      <c r="DM8" s="3">
        <f t="shared" ref="DM8" si="22">IF(DL6&gt;=$D$8,0,$S8/$D8)</f>
        <v>0</v>
      </c>
      <c r="DN8" s="3">
        <f t="shared" ref="DN8" si="23">IF(DM6&gt;=$D$8,0,$S8/$D8)</f>
        <v>0</v>
      </c>
      <c r="DO8" s="3">
        <f t="shared" ref="DO8" si="24">IF(DN6&gt;=$D$8,0,$S8/$D8)</f>
        <v>0</v>
      </c>
      <c r="DP8" s="3">
        <f t="shared" ref="DP8" si="25">IF(DO6&gt;=$D$8,0,$S8/$D8)</f>
        <v>0</v>
      </c>
      <c r="DQ8" s="3">
        <f t="shared" ref="DQ8" si="26">IF(DP6&gt;=$D$8,0,$S8/$D8)</f>
        <v>0</v>
      </c>
      <c r="DR8" s="3">
        <f t="shared" ref="DR8" si="27">IF(DQ6&gt;=$D$8,0,$S8/$D8)</f>
        <v>0</v>
      </c>
      <c r="DS8" s="3">
        <f t="shared" ref="DS8" si="28">IF(DR6&gt;=$D$8,0,$S8/$D8)</f>
        <v>0</v>
      </c>
      <c r="DT8" s="3">
        <f t="shared" ref="DT8" si="29">IF(DS6&gt;=$D$8,0,$S8/$D8)</f>
        <v>0</v>
      </c>
      <c r="DU8" s="3">
        <f t="shared" ref="DU8" si="30">IF(DT6&gt;=$D$8,0,$S8/$D8)</f>
        <v>0</v>
      </c>
      <c r="DV8" s="3">
        <f t="shared" ref="DV8" si="31">IF(DU6&gt;=$D$8,0,$S8/$D8)</f>
        <v>0</v>
      </c>
      <c r="DW8" s="3">
        <f t="shared" ref="DW8" si="32">IF(DV6&gt;=$D$8,0,$S8/$D8)</f>
        <v>0</v>
      </c>
      <c r="DX8" s="3">
        <f t="shared" ref="DX8" si="33">IF(DW6&gt;=$D$8,0,$S8/$D8)</f>
        <v>0</v>
      </c>
      <c r="DY8" s="3">
        <f t="shared" ref="DY8" si="34">IF(DX6&gt;=$D$8,0,$S8/$D8)</f>
        <v>0</v>
      </c>
      <c r="DZ8" s="3">
        <f t="shared" ref="DZ8" si="35">IF(DY6&gt;=$D$8,0,$S8/$D8)</f>
        <v>0</v>
      </c>
      <c r="EA8" s="3">
        <f t="shared" ref="EA8" si="36">IF(DZ6&gt;=$D$8,0,$S8/$D8)</f>
        <v>0</v>
      </c>
      <c r="EB8" s="3">
        <f t="shared" ref="EB8" si="37">IF(EA6&gt;=$D$8,0,$S8/$D8)</f>
        <v>0</v>
      </c>
      <c r="EC8" s="3">
        <f t="shared" ref="EC8" si="38">IF(EB6&gt;=$D$8,0,$S8/$D8)</f>
        <v>0</v>
      </c>
      <c r="ED8" s="3">
        <f t="shared" ref="ED8" si="39">IF(EC6&gt;=$D$8,0,$S8/$D8)</f>
        <v>0</v>
      </c>
      <c r="EE8" s="3">
        <f t="shared" ref="EE8" si="40">IF(ED6&gt;=$D$8,0,$S8/$D8)</f>
        <v>0</v>
      </c>
      <c r="EF8" s="3">
        <f t="shared" ref="EF8" si="41">IF(EE6&gt;=$D$8,0,$S8/$D8)</f>
        <v>0</v>
      </c>
      <c r="EG8" s="3">
        <f t="shared" ref="EG8" si="42">IF(EF6&gt;=$D$8,0,$S8/$D8)</f>
        <v>0</v>
      </c>
      <c r="EH8" s="3">
        <f t="shared" ref="EH8" si="43">IF(EG6&gt;=$D$8,0,$S8/$D8)</f>
        <v>0</v>
      </c>
      <c r="EI8" s="3">
        <f t="shared" ref="EI8" si="44">IF(EH6&gt;=$D$8,0,$S8/$D8)</f>
        <v>0</v>
      </c>
      <c r="EJ8" s="3">
        <f t="shared" ref="EJ8" si="45">IF(EI6&gt;=$D$8,0,$S8/$D8)</f>
        <v>0</v>
      </c>
      <c r="EK8" s="3">
        <f t="shared" ref="EK8" si="46">IF(EJ6&gt;=$D$8,0,$S8/$D8)</f>
        <v>0</v>
      </c>
      <c r="EL8" s="3">
        <f t="shared" ref="EL8" si="47">IF(EK6&gt;=$D$8,0,$S8/$D8)</f>
        <v>0</v>
      </c>
      <c r="EM8" s="3">
        <f t="shared" ref="EM8" si="48">IF(EL6&gt;=$D$8,0,$S8/$D8)</f>
        <v>0</v>
      </c>
      <c r="EN8" s="3">
        <f t="shared" ref="EN8" si="49">IF(EM6&gt;=$D$8,0,$S8/$D8)</f>
        <v>0</v>
      </c>
      <c r="EO8" s="3">
        <f t="shared" ref="EO8" si="50">IF(EN6&gt;=$D$8,0,$S8/$D8)</f>
        <v>0</v>
      </c>
      <c r="EP8" s="3">
        <f t="shared" ref="EP8" si="51">IF(EO6&gt;=$D$8,0,$S8/$D8)</f>
        <v>0</v>
      </c>
      <c r="EQ8" s="3">
        <f t="shared" ref="EQ8" si="52">IF(EP6&gt;=$D$8,0,$S8/$D8)</f>
        <v>0</v>
      </c>
      <c r="ER8" s="3">
        <f t="shared" ref="ER8" si="53">IF(EQ6&gt;=$D$8,0,$S8/$D8)</f>
        <v>0</v>
      </c>
      <c r="ES8" s="3">
        <f t="shared" ref="ES8" si="54">IF(ER6&gt;=$D$8,0,$S8/$D8)</f>
        <v>0</v>
      </c>
      <c r="ET8" s="3">
        <f t="shared" ref="ET8" si="55">IF(ES6&gt;=$D$8,0,$S8/$D8)</f>
        <v>0</v>
      </c>
      <c r="EU8" s="3">
        <f t="shared" ref="EU8" si="56">IF(ET6&gt;=$D$8,0,$S8/$D8)</f>
        <v>0</v>
      </c>
      <c r="EV8" s="3">
        <f t="shared" ref="EV8" si="57">IF(EU6&gt;=$D$8,0,$S8/$D8)</f>
        <v>0</v>
      </c>
      <c r="EW8" s="3">
        <f t="shared" ref="EW8" si="58">IF(EV6&gt;=$D$8,0,$S8/$D8)</f>
        <v>0</v>
      </c>
      <c r="EX8" s="3">
        <f t="shared" ref="EX8" si="59">IF(EW6&gt;=$D$8,0,$S8/$D8)</f>
        <v>0</v>
      </c>
      <c r="EY8" s="3">
        <f t="shared" ref="EY8" si="60">IF(EX6&gt;=$D$8,0,$S8/$D8)</f>
        <v>0</v>
      </c>
      <c r="EZ8" s="3">
        <f t="shared" ref="EZ8" si="61">IF(EY6&gt;=$D$8,0,$S8/$D8)</f>
        <v>0</v>
      </c>
      <c r="FA8" s="3">
        <f t="shared" ref="FA8:FB8" si="62">IF(EZ6&gt;=$D$8,0,$S8/$D8)</f>
        <v>0</v>
      </c>
      <c r="FB8" s="3">
        <f t="shared" si="62"/>
        <v>0</v>
      </c>
    </row>
    <row r="9" spans="1:463" ht="11.25" hidden="1" customHeight="1" outlineLevel="1">
      <c r="B9" s="25">
        <v>2013</v>
      </c>
      <c r="C9" s="184"/>
      <c r="D9" s="31"/>
      <c r="G9" s="3"/>
      <c r="H9" s="130"/>
      <c r="I9" s="3"/>
      <c r="J9" s="22"/>
      <c r="K9" s="22"/>
      <c r="L9" s="22"/>
      <c r="M9" s="22"/>
      <c r="N9" s="22"/>
      <c r="O9" s="22"/>
      <c r="P9" s="22"/>
      <c r="Q9" s="22"/>
      <c r="S9" s="185"/>
      <c r="T9" s="3">
        <f t="shared" si="0"/>
        <v>0</v>
      </c>
      <c r="U9" s="3">
        <f t="shared" ref="U9:AZ9" si="63">IF(T$6&gt;=$D9,0,$S9/$D9)</f>
        <v>0</v>
      </c>
      <c r="V9" s="3">
        <f t="shared" si="63"/>
        <v>0</v>
      </c>
      <c r="W9" s="3">
        <f t="shared" si="63"/>
        <v>0</v>
      </c>
      <c r="X9" s="3">
        <f t="shared" si="63"/>
        <v>0</v>
      </c>
      <c r="Y9" s="3">
        <f t="shared" si="63"/>
        <v>0</v>
      </c>
      <c r="Z9" s="3">
        <f t="shared" si="63"/>
        <v>0</v>
      </c>
      <c r="AA9" s="3">
        <f t="shared" si="63"/>
        <v>0</v>
      </c>
      <c r="AB9" s="3">
        <f t="shared" si="63"/>
        <v>0</v>
      </c>
      <c r="AC9" s="3">
        <f t="shared" si="63"/>
        <v>0</v>
      </c>
      <c r="AD9" s="3">
        <f t="shared" si="63"/>
        <v>0</v>
      </c>
      <c r="AE9" s="3">
        <f t="shared" si="63"/>
        <v>0</v>
      </c>
      <c r="AF9" s="3">
        <f t="shared" si="63"/>
        <v>0</v>
      </c>
      <c r="AG9" s="3">
        <f t="shared" si="63"/>
        <v>0</v>
      </c>
      <c r="AH9" s="3">
        <f t="shared" si="63"/>
        <v>0</v>
      </c>
      <c r="AI9" s="3">
        <f t="shared" si="63"/>
        <v>0</v>
      </c>
      <c r="AJ9" s="3">
        <f t="shared" si="63"/>
        <v>0</v>
      </c>
      <c r="AK9" s="3">
        <f t="shared" si="63"/>
        <v>0</v>
      </c>
      <c r="AL9" s="3">
        <f t="shared" si="63"/>
        <v>0</v>
      </c>
      <c r="AM9" s="3">
        <f t="shared" si="63"/>
        <v>0</v>
      </c>
      <c r="AN9" s="3">
        <f t="shared" si="63"/>
        <v>0</v>
      </c>
      <c r="AO9" s="3">
        <f t="shared" si="63"/>
        <v>0</v>
      </c>
      <c r="AP9" s="3">
        <f t="shared" si="63"/>
        <v>0</v>
      </c>
      <c r="AQ9" s="3">
        <f t="shared" si="63"/>
        <v>0</v>
      </c>
      <c r="AR9" s="3">
        <f t="shared" si="63"/>
        <v>0</v>
      </c>
      <c r="AS9" s="3">
        <f t="shared" si="63"/>
        <v>0</v>
      </c>
      <c r="AT9" s="3">
        <f t="shared" si="63"/>
        <v>0</v>
      </c>
      <c r="AU9" s="3">
        <f t="shared" si="63"/>
        <v>0</v>
      </c>
      <c r="AV9" s="3">
        <f t="shared" si="63"/>
        <v>0</v>
      </c>
      <c r="AW9" s="3">
        <f t="shared" si="63"/>
        <v>0</v>
      </c>
      <c r="AX9" s="3">
        <f t="shared" si="63"/>
        <v>0</v>
      </c>
      <c r="AY9" s="3">
        <f t="shared" si="63"/>
        <v>0</v>
      </c>
      <c r="AZ9" s="3">
        <f t="shared" si="63"/>
        <v>0</v>
      </c>
      <c r="BA9" s="3">
        <f t="shared" ref="BA9:CF9" si="64">IF(AZ$6&gt;=$D9,0,$S9/$D9)</f>
        <v>0</v>
      </c>
      <c r="BB9" s="3">
        <f t="shared" si="64"/>
        <v>0</v>
      </c>
      <c r="BC9" s="3">
        <f t="shared" si="64"/>
        <v>0</v>
      </c>
      <c r="BD9" s="3">
        <f t="shared" si="64"/>
        <v>0</v>
      </c>
      <c r="BE9" s="3">
        <f t="shared" si="64"/>
        <v>0</v>
      </c>
      <c r="BF9" s="3">
        <f t="shared" si="64"/>
        <v>0</v>
      </c>
      <c r="BG9" s="3">
        <f t="shared" si="64"/>
        <v>0</v>
      </c>
      <c r="BH9" s="3">
        <f t="shared" si="64"/>
        <v>0</v>
      </c>
      <c r="BI9" s="3">
        <f t="shared" si="64"/>
        <v>0</v>
      </c>
      <c r="BJ9" s="3">
        <f t="shared" si="64"/>
        <v>0</v>
      </c>
      <c r="BK9" s="3">
        <f t="shared" si="64"/>
        <v>0</v>
      </c>
      <c r="BL9" s="3">
        <f t="shared" si="64"/>
        <v>0</v>
      </c>
      <c r="BM9" s="3">
        <f t="shared" si="64"/>
        <v>0</v>
      </c>
      <c r="BN9" s="3">
        <f t="shared" si="64"/>
        <v>0</v>
      </c>
      <c r="BO9" s="3">
        <f t="shared" si="64"/>
        <v>0</v>
      </c>
      <c r="BP9" s="3">
        <f t="shared" si="64"/>
        <v>0</v>
      </c>
      <c r="BQ9" s="3">
        <f t="shared" si="64"/>
        <v>0</v>
      </c>
      <c r="BR9" s="3">
        <f t="shared" si="64"/>
        <v>0</v>
      </c>
      <c r="BS9" s="3">
        <f t="shared" si="64"/>
        <v>0</v>
      </c>
      <c r="BT9" s="3">
        <f t="shared" si="64"/>
        <v>0</v>
      </c>
      <c r="BU9" s="3">
        <f t="shared" si="64"/>
        <v>0</v>
      </c>
      <c r="BV9" s="3">
        <f t="shared" si="64"/>
        <v>0</v>
      </c>
      <c r="BW9" s="3">
        <f t="shared" si="64"/>
        <v>0</v>
      </c>
      <c r="BX9" s="3">
        <f t="shared" si="64"/>
        <v>0</v>
      </c>
      <c r="BY9" s="3">
        <f t="shared" si="64"/>
        <v>0</v>
      </c>
      <c r="BZ9" s="3">
        <f t="shared" si="64"/>
        <v>0</v>
      </c>
      <c r="CA9" s="3">
        <f t="shared" si="64"/>
        <v>0</v>
      </c>
      <c r="CB9" s="3">
        <f t="shared" si="64"/>
        <v>0</v>
      </c>
      <c r="CC9" s="3">
        <f t="shared" si="64"/>
        <v>0</v>
      </c>
      <c r="CD9" s="3">
        <f t="shared" si="64"/>
        <v>0</v>
      </c>
      <c r="CE9" s="3">
        <f t="shared" si="64"/>
        <v>0</v>
      </c>
      <c r="CF9" s="3">
        <f t="shared" si="64"/>
        <v>0</v>
      </c>
      <c r="CG9" s="3">
        <f t="shared" ref="CG9:CT9" si="65">IF(CF$6&gt;=$D9,0,$S9/$D9)</f>
        <v>0</v>
      </c>
      <c r="CH9" s="3">
        <f t="shared" si="65"/>
        <v>0</v>
      </c>
      <c r="CI9" s="3">
        <f t="shared" si="65"/>
        <v>0</v>
      </c>
      <c r="CJ9" s="3">
        <f t="shared" si="65"/>
        <v>0</v>
      </c>
      <c r="CK9" s="3">
        <f t="shared" si="65"/>
        <v>0</v>
      </c>
      <c r="CL9" s="3">
        <f t="shared" si="65"/>
        <v>0</v>
      </c>
      <c r="CM9" s="3">
        <f t="shared" si="65"/>
        <v>0</v>
      </c>
      <c r="CN9" s="3">
        <f t="shared" si="65"/>
        <v>0</v>
      </c>
      <c r="CO9" s="3">
        <f t="shared" si="65"/>
        <v>0</v>
      </c>
      <c r="CP9" s="3">
        <f t="shared" si="65"/>
        <v>0</v>
      </c>
      <c r="CQ9" s="3">
        <f t="shared" si="65"/>
        <v>0</v>
      </c>
      <c r="CR9" s="3">
        <f t="shared" si="65"/>
        <v>0</v>
      </c>
      <c r="CS9" s="3">
        <f t="shared" si="65"/>
        <v>0</v>
      </c>
      <c r="CT9" s="3">
        <f t="shared" si="65"/>
        <v>0</v>
      </c>
      <c r="CU9" s="3">
        <f t="shared" ref="CU9:CU17" si="66">IF(CT$6&gt;=$D9,0,$S9/$D9)</f>
        <v>0</v>
      </c>
      <c r="CV9" s="3">
        <f t="shared" ref="CV9:CV17" si="67">IF(CU$6&gt;=$D9,0,$S9/$D9)</f>
        <v>0</v>
      </c>
      <c r="CW9" s="3">
        <f t="shared" ref="CW9:CW17" si="68">IF(CV$6&gt;=$D9,0,$S9/$D9)</f>
        <v>0</v>
      </c>
      <c r="CX9" s="3">
        <f t="shared" ref="CX9:CX17" si="69">IF(CW$6&gt;=$D9,0,$S9/$D9)</f>
        <v>0</v>
      </c>
      <c r="CY9" s="3">
        <f t="shared" ref="CY9:CY17" si="70">IF(CX$6&gt;=$D9,0,$S9/$D9)</f>
        <v>0</v>
      </c>
      <c r="CZ9" s="3">
        <f t="shared" ref="CZ9:CZ17" si="71">IF(CY$6&gt;=$D9,0,$S9/$D9)</f>
        <v>0</v>
      </c>
      <c r="DA9" s="3">
        <f t="shared" ref="DA9:DA17" si="72">IF(CZ$6&gt;=$D9,0,$S9/$D9)</f>
        <v>0</v>
      </c>
      <c r="DB9" s="3">
        <f t="shared" ref="DB9:DB17" si="73">IF(DA$6&gt;=$D9,0,$S9/$D9)</f>
        <v>0</v>
      </c>
      <c r="DC9" s="3">
        <f t="shared" ref="DC9:DC17" si="74">IF(DB$6&gt;=$D9,0,$S9/$D9)</f>
        <v>0</v>
      </c>
      <c r="DD9" s="3">
        <f t="shared" ref="DD9:DD17" si="75">IF(DC$6&gt;=$D9,0,$S9/$D9)</f>
        <v>0</v>
      </c>
      <c r="DE9" s="3">
        <f t="shared" ref="DE9:DE17" si="76">IF(DD$6&gt;=$D9,0,$S9/$D9)</f>
        <v>0</v>
      </c>
      <c r="DF9" s="3">
        <f t="shared" ref="DF9:DF17" si="77">IF(DE$6&gt;=$D9,0,$S9/$D9)</f>
        <v>0</v>
      </c>
      <c r="DG9" s="3">
        <f t="shared" ref="DG9:DG17" si="78">IF(DF$6&gt;=$D9,0,$S9/$D9)</f>
        <v>0</v>
      </c>
      <c r="DH9" s="3">
        <f t="shared" ref="DH9:DH17" si="79">IF(DG$6&gt;=$D9,0,$S9/$D9)</f>
        <v>0</v>
      </c>
      <c r="DI9" s="3">
        <f t="shared" ref="DI9:DI17" si="80">IF(DH$6&gt;=$D9,0,$S9/$D9)</f>
        <v>0</v>
      </c>
      <c r="DJ9" s="3">
        <f t="shared" ref="DJ9:DJ17" si="81">IF(DI$6&gt;=$D9,0,$S9/$D9)</f>
        <v>0</v>
      </c>
      <c r="DK9" s="3">
        <f t="shared" ref="DK9:DK17" si="82">IF(DJ$6&gt;=$D9,0,$S9/$D9)</f>
        <v>0</v>
      </c>
      <c r="DL9" s="3">
        <f t="shared" ref="DL9:DL17" si="83">IF(DK$6&gt;=$D9,0,$S9/$D9)</f>
        <v>0</v>
      </c>
      <c r="DM9" s="3">
        <f t="shared" ref="DM9:DM17" si="84">IF(DL$6&gt;=$D9,0,$S9/$D9)</f>
        <v>0</v>
      </c>
      <c r="DN9" s="3">
        <f t="shared" ref="DN9:DN17" si="85">IF(DM$6&gt;=$D9,0,$S9/$D9)</f>
        <v>0</v>
      </c>
      <c r="DO9" s="3">
        <f t="shared" ref="DO9:DO17" si="86">IF(DN$6&gt;=$D9,0,$S9/$D9)</f>
        <v>0</v>
      </c>
      <c r="DP9" s="3">
        <f t="shared" ref="DP9:DP17" si="87">IF(DO$6&gt;=$D9,0,$S9/$D9)</f>
        <v>0</v>
      </c>
      <c r="DQ9" s="3">
        <f t="shared" ref="DQ9:DQ17" si="88">IF(DP$6&gt;=$D9,0,$S9/$D9)</f>
        <v>0</v>
      </c>
      <c r="DR9" s="3">
        <f t="shared" ref="DR9:DR17" si="89">IF(DQ$6&gt;=$D9,0,$S9/$D9)</f>
        <v>0</v>
      </c>
      <c r="DS9" s="3">
        <f t="shared" ref="DS9:DS17" si="90">IF(DR$6&gt;=$D9,0,$S9/$D9)</f>
        <v>0</v>
      </c>
      <c r="DT9" s="3">
        <f t="shared" ref="DT9:DT17" si="91">IF(DS$6&gt;=$D9,0,$S9/$D9)</f>
        <v>0</v>
      </c>
      <c r="DU9" s="3">
        <f t="shared" ref="DU9:DU17" si="92">IF(DT$6&gt;=$D9,0,$S9/$D9)</f>
        <v>0</v>
      </c>
      <c r="DV9" s="3">
        <f t="shared" ref="DV9:DV17" si="93">IF(DU$6&gt;=$D9,0,$S9/$D9)</f>
        <v>0</v>
      </c>
      <c r="DW9" s="3">
        <f t="shared" ref="DW9:DW17" si="94">IF(DV$6&gt;=$D9,0,$S9/$D9)</f>
        <v>0</v>
      </c>
      <c r="DX9" s="3">
        <f t="shared" ref="DX9:DX17" si="95">IF(DW$6&gt;=$D9,0,$S9/$D9)</f>
        <v>0</v>
      </c>
      <c r="DY9" s="3">
        <f t="shared" ref="DY9:DY17" si="96">IF(DX$6&gt;=$D9,0,$S9/$D9)</f>
        <v>0</v>
      </c>
      <c r="DZ9" s="3">
        <f t="shared" ref="DZ9:DZ17" si="97">IF(DY$6&gt;=$D9,0,$S9/$D9)</f>
        <v>0</v>
      </c>
      <c r="EA9" s="3">
        <f t="shared" ref="EA9:EA17" si="98">IF(DZ$6&gt;=$D9,0,$S9/$D9)</f>
        <v>0</v>
      </c>
      <c r="EB9" s="3">
        <f t="shared" ref="EB9:EB17" si="99">IF(EA$6&gt;=$D9,0,$S9/$D9)</f>
        <v>0</v>
      </c>
      <c r="EC9" s="3">
        <f t="shared" ref="EC9:EC17" si="100">IF(EB$6&gt;=$D9,0,$S9/$D9)</f>
        <v>0</v>
      </c>
      <c r="ED9" s="3">
        <f t="shared" ref="ED9:ED17" si="101">IF(EC$6&gt;=$D9,0,$S9/$D9)</f>
        <v>0</v>
      </c>
      <c r="EE9" s="3">
        <f t="shared" ref="EE9:EE17" si="102">IF(ED$6&gt;=$D9,0,$S9/$D9)</f>
        <v>0</v>
      </c>
      <c r="EF9" s="3">
        <f t="shared" ref="EF9:EF17" si="103">IF(EE$6&gt;=$D9,0,$S9/$D9)</f>
        <v>0</v>
      </c>
      <c r="EG9" s="3">
        <f t="shared" ref="EG9:EG17" si="104">IF(EF$6&gt;=$D9,0,$S9/$D9)</f>
        <v>0</v>
      </c>
      <c r="EH9" s="3">
        <f t="shared" ref="EH9:EH17" si="105">IF(EG$6&gt;=$D9,0,$S9/$D9)</f>
        <v>0</v>
      </c>
      <c r="EI9" s="3">
        <f t="shared" ref="EI9:EI17" si="106">IF(EH$6&gt;=$D9,0,$S9/$D9)</f>
        <v>0</v>
      </c>
      <c r="EJ9" s="3">
        <f t="shared" ref="EJ9:EJ17" si="107">IF(EI$6&gt;=$D9,0,$S9/$D9)</f>
        <v>0</v>
      </c>
      <c r="EK9" s="3">
        <f t="shared" ref="EK9:EK17" si="108">IF(EJ$6&gt;=$D9,0,$S9/$D9)</f>
        <v>0</v>
      </c>
      <c r="EL9" s="3">
        <f t="shared" ref="EL9:EL17" si="109">IF(EK$6&gt;=$D9,0,$S9/$D9)</f>
        <v>0</v>
      </c>
      <c r="EM9" s="3">
        <f t="shared" ref="EM9:EM17" si="110">IF(EL$6&gt;=$D9,0,$S9/$D9)</f>
        <v>0</v>
      </c>
      <c r="EN9" s="3">
        <f t="shared" ref="EN9:EN17" si="111">IF(EM$6&gt;=$D9,0,$S9/$D9)</f>
        <v>0</v>
      </c>
      <c r="EO9" s="3">
        <f t="shared" ref="EO9:EO17" si="112">IF(EN$6&gt;=$D9,0,$S9/$D9)</f>
        <v>0</v>
      </c>
      <c r="EP9" s="3">
        <f t="shared" ref="EP9:EP17" si="113">IF(EO$6&gt;=$D9,0,$S9/$D9)</f>
        <v>0</v>
      </c>
      <c r="EQ9" s="3">
        <f t="shared" ref="EQ9:EQ17" si="114">IF(EP$6&gt;=$D9,0,$S9/$D9)</f>
        <v>0</v>
      </c>
      <c r="ER9" s="3">
        <f t="shared" ref="ER9:ER17" si="115">IF(EQ$6&gt;=$D9,0,$S9/$D9)</f>
        <v>0</v>
      </c>
      <c r="ES9" s="3">
        <f t="shared" ref="ES9:ES17" si="116">IF(ER$6&gt;=$D9,0,$S9/$D9)</f>
        <v>0</v>
      </c>
      <c r="ET9" s="3">
        <f t="shared" ref="ET9:ET17" si="117">IF(ES$6&gt;=$D9,0,$S9/$D9)</f>
        <v>0</v>
      </c>
      <c r="EU9" s="3">
        <f t="shared" ref="EU9:EU17" si="118">IF(ET$6&gt;=$D9,0,$S9/$D9)</f>
        <v>0</v>
      </c>
      <c r="EV9" s="3">
        <f t="shared" ref="EV9:EV17" si="119">IF(EU$6&gt;=$D9,0,$S9/$D9)</f>
        <v>0</v>
      </c>
      <c r="EW9" s="3">
        <f t="shared" ref="EW9:EW17" si="120">IF(EV$6&gt;=$D9,0,$S9/$D9)</f>
        <v>0</v>
      </c>
      <c r="EX9" s="3">
        <f t="shared" ref="EX9:EX17" si="121">IF(EW$6&gt;=$D9,0,$S9/$D9)</f>
        <v>0</v>
      </c>
      <c r="EY9" s="3">
        <f t="shared" ref="EY9:EY17" si="122">IF(EX$6&gt;=$D9,0,$S9/$D9)</f>
        <v>0</v>
      </c>
      <c r="EZ9" s="3">
        <f t="shared" ref="EZ9:EZ17" si="123">IF(EY$6&gt;=$D9,0,$S9/$D9)</f>
        <v>0</v>
      </c>
      <c r="FA9" s="3">
        <f t="shared" ref="FA9:FB17" si="124">IF(EZ$6&gt;=$D9,0,$S9/$D9)</f>
        <v>0</v>
      </c>
      <c r="FB9" s="3">
        <f t="shared" si="124"/>
        <v>0</v>
      </c>
    </row>
    <row r="10" spans="1:463" ht="11.25" hidden="1" customHeight="1" outlineLevel="1">
      <c r="B10" s="25">
        <v>2014</v>
      </c>
      <c r="C10" s="6"/>
      <c r="D10" s="31"/>
      <c r="G10" s="3"/>
      <c r="H10" s="130"/>
      <c r="I10" s="3"/>
      <c r="J10" s="22"/>
      <c r="K10" s="22"/>
      <c r="L10" s="22"/>
      <c r="M10" s="22"/>
      <c r="N10" s="22"/>
      <c r="O10" s="22"/>
      <c r="P10" s="22"/>
      <c r="Q10" s="22"/>
      <c r="S10" s="185"/>
      <c r="T10" s="3">
        <f t="shared" si="0"/>
        <v>0</v>
      </c>
      <c r="U10" s="3">
        <f t="shared" ref="U10:AZ10" si="125">IF(T$6&gt;=$D10,0,$S10/$D10)</f>
        <v>0</v>
      </c>
      <c r="V10" s="3">
        <f t="shared" si="125"/>
        <v>0</v>
      </c>
      <c r="W10" s="3">
        <f t="shared" si="125"/>
        <v>0</v>
      </c>
      <c r="X10" s="3">
        <f t="shared" si="125"/>
        <v>0</v>
      </c>
      <c r="Y10" s="3">
        <f t="shared" si="125"/>
        <v>0</v>
      </c>
      <c r="Z10" s="3">
        <f t="shared" si="125"/>
        <v>0</v>
      </c>
      <c r="AA10" s="3">
        <f t="shared" si="125"/>
        <v>0</v>
      </c>
      <c r="AB10" s="3">
        <f t="shared" si="125"/>
        <v>0</v>
      </c>
      <c r="AC10" s="3">
        <f t="shared" si="125"/>
        <v>0</v>
      </c>
      <c r="AD10" s="3">
        <f t="shared" si="125"/>
        <v>0</v>
      </c>
      <c r="AE10" s="3">
        <f t="shared" si="125"/>
        <v>0</v>
      </c>
      <c r="AF10" s="3">
        <f t="shared" si="125"/>
        <v>0</v>
      </c>
      <c r="AG10" s="3">
        <f t="shared" si="125"/>
        <v>0</v>
      </c>
      <c r="AH10" s="3">
        <f t="shared" si="125"/>
        <v>0</v>
      </c>
      <c r="AI10" s="3">
        <f t="shared" si="125"/>
        <v>0</v>
      </c>
      <c r="AJ10" s="3">
        <f t="shared" si="125"/>
        <v>0</v>
      </c>
      <c r="AK10" s="3">
        <f t="shared" si="125"/>
        <v>0</v>
      </c>
      <c r="AL10" s="3">
        <f t="shared" si="125"/>
        <v>0</v>
      </c>
      <c r="AM10" s="3">
        <f t="shared" si="125"/>
        <v>0</v>
      </c>
      <c r="AN10" s="3">
        <f t="shared" si="125"/>
        <v>0</v>
      </c>
      <c r="AO10" s="3">
        <f t="shared" si="125"/>
        <v>0</v>
      </c>
      <c r="AP10" s="3">
        <f t="shared" si="125"/>
        <v>0</v>
      </c>
      <c r="AQ10" s="3">
        <f t="shared" si="125"/>
        <v>0</v>
      </c>
      <c r="AR10" s="3">
        <f t="shared" si="125"/>
        <v>0</v>
      </c>
      <c r="AS10" s="3">
        <f t="shared" si="125"/>
        <v>0</v>
      </c>
      <c r="AT10" s="3">
        <f t="shared" si="125"/>
        <v>0</v>
      </c>
      <c r="AU10" s="3">
        <f t="shared" si="125"/>
        <v>0</v>
      </c>
      <c r="AV10" s="3">
        <f t="shared" si="125"/>
        <v>0</v>
      </c>
      <c r="AW10" s="3">
        <f t="shared" si="125"/>
        <v>0</v>
      </c>
      <c r="AX10" s="3">
        <f t="shared" si="125"/>
        <v>0</v>
      </c>
      <c r="AY10" s="3">
        <f t="shared" si="125"/>
        <v>0</v>
      </c>
      <c r="AZ10" s="3">
        <f t="shared" si="125"/>
        <v>0</v>
      </c>
      <c r="BA10" s="3">
        <f t="shared" ref="BA10:CF10" si="126">IF(AZ$6&gt;=$D10,0,$S10/$D10)</f>
        <v>0</v>
      </c>
      <c r="BB10" s="3">
        <f t="shared" si="126"/>
        <v>0</v>
      </c>
      <c r="BC10" s="3">
        <f t="shared" si="126"/>
        <v>0</v>
      </c>
      <c r="BD10" s="3">
        <f t="shared" si="126"/>
        <v>0</v>
      </c>
      <c r="BE10" s="3">
        <f t="shared" si="126"/>
        <v>0</v>
      </c>
      <c r="BF10" s="3">
        <f t="shared" si="126"/>
        <v>0</v>
      </c>
      <c r="BG10" s="3">
        <f t="shared" si="126"/>
        <v>0</v>
      </c>
      <c r="BH10" s="3">
        <f t="shared" si="126"/>
        <v>0</v>
      </c>
      <c r="BI10" s="3">
        <f t="shared" si="126"/>
        <v>0</v>
      </c>
      <c r="BJ10" s="3">
        <f t="shared" si="126"/>
        <v>0</v>
      </c>
      <c r="BK10" s="3">
        <f t="shared" si="126"/>
        <v>0</v>
      </c>
      <c r="BL10" s="3">
        <f t="shared" si="126"/>
        <v>0</v>
      </c>
      <c r="BM10" s="3">
        <f t="shared" si="126"/>
        <v>0</v>
      </c>
      <c r="BN10" s="3">
        <f t="shared" si="126"/>
        <v>0</v>
      </c>
      <c r="BO10" s="3">
        <f t="shared" si="126"/>
        <v>0</v>
      </c>
      <c r="BP10" s="3">
        <f t="shared" si="126"/>
        <v>0</v>
      </c>
      <c r="BQ10" s="3">
        <f t="shared" si="126"/>
        <v>0</v>
      </c>
      <c r="BR10" s="3">
        <f t="shared" si="126"/>
        <v>0</v>
      </c>
      <c r="BS10" s="3">
        <f t="shared" si="126"/>
        <v>0</v>
      </c>
      <c r="BT10" s="3">
        <f t="shared" si="126"/>
        <v>0</v>
      </c>
      <c r="BU10" s="3">
        <f t="shared" si="126"/>
        <v>0</v>
      </c>
      <c r="BV10" s="3">
        <f t="shared" si="126"/>
        <v>0</v>
      </c>
      <c r="BW10" s="3">
        <f t="shared" si="126"/>
        <v>0</v>
      </c>
      <c r="BX10" s="3">
        <f t="shared" si="126"/>
        <v>0</v>
      </c>
      <c r="BY10" s="3">
        <f t="shared" si="126"/>
        <v>0</v>
      </c>
      <c r="BZ10" s="3">
        <f t="shared" si="126"/>
        <v>0</v>
      </c>
      <c r="CA10" s="3">
        <f t="shared" si="126"/>
        <v>0</v>
      </c>
      <c r="CB10" s="3">
        <f t="shared" si="126"/>
        <v>0</v>
      </c>
      <c r="CC10" s="3">
        <f t="shared" si="126"/>
        <v>0</v>
      </c>
      <c r="CD10" s="3">
        <f t="shared" si="126"/>
        <v>0</v>
      </c>
      <c r="CE10" s="3">
        <f t="shared" si="126"/>
        <v>0</v>
      </c>
      <c r="CF10" s="3">
        <f t="shared" si="126"/>
        <v>0</v>
      </c>
      <c r="CG10" s="3">
        <f t="shared" ref="CG10:CT10" si="127">IF(CF$6&gt;=$D10,0,$S10/$D10)</f>
        <v>0</v>
      </c>
      <c r="CH10" s="3">
        <f t="shared" si="127"/>
        <v>0</v>
      </c>
      <c r="CI10" s="3">
        <f t="shared" si="127"/>
        <v>0</v>
      </c>
      <c r="CJ10" s="3">
        <f t="shared" si="127"/>
        <v>0</v>
      </c>
      <c r="CK10" s="3">
        <f t="shared" si="127"/>
        <v>0</v>
      </c>
      <c r="CL10" s="3">
        <f t="shared" si="127"/>
        <v>0</v>
      </c>
      <c r="CM10" s="3">
        <f t="shared" si="127"/>
        <v>0</v>
      </c>
      <c r="CN10" s="3">
        <f t="shared" si="127"/>
        <v>0</v>
      </c>
      <c r="CO10" s="3">
        <f t="shared" si="127"/>
        <v>0</v>
      </c>
      <c r="CP10" s="3">
        <f t="shared" si="127"/>
        <v>0</v>
      </c>
      <c r="CQ10" s="3">
        <f t="shared" si="127"/>
        <v>0</v>
      </c>
      <c r="CR10" s="3">
        <f t="shared" si="127"/>
        <v>0</v>
      </c>
      <c r="CS10" s="3">
        <f t="shared" si="127"/>
        <v>0</v>
      </c>
      <c r="CT10" s="3">
        <f t="shared" si="127"/>
        <v>0</v>
      </c>
      <c r="CU10" s="3">
        <f t="shared" si="66"/>
        <v>0</v>
      </c>
      <c r="CV10" s="3">
        <f t="shared" si="67"/>
        <v>0</v>
      </c>
      <c r="CW10" s="3">
        <f t="shared" si="68"/>
        <v>0</v>
      </c>
      <c r="CX10" s="3">
        <f t="shared" si="69"/>
        <v>0</v>
      </c>
      <c r="CY10" s="3">
        <f t="shared" si="70"/>
        <v>0</v>
      </c>
      <c r="CZ10" s="3">
        <f t="shared" si="71"/>
        <v>0</v>
      </c>
      <c r="DA10" s="3">
        <f t="shared" si="72"/>
        <v>0</v>
      </c>
      <c r="DB10" s="3">
        <f t="shared" si="73"/>
        <v>0</v>
      </c>
      <c r="DC10" s="3">
        <f t="shared" si="74"/>
        <v>0</v>
      </c>
      <c r="DD10" s="3">
        <f t="shared" si="75"/>
        <v>0</v>
      </c>
      <c r="DE10" s="3">
        <f t="shared" si="76"/>
        <v>0</v>
      </c>
      <c r="DF10" s="3">
        <f t="shared" si="77"/>
        <v>0</v>
      </c>
      <c r="DG10" s="3">
        <f t="shared" si="78"/>
        <v>0</v>
      </c>
      <c r="DH10" s="3">
        <f t="shared" si="79"/>
        <v>0</v>
      </c>
      <c r="DI10" s="3">
        <f t="shared" si="80"/>
        <v>0</v>
      </c>
      <c r="DJ10" s="3">
        <f t="shared" si="81"/>
        <v>0</v>
      </c>
      <c r="DK10" s="3">
        <f t="shared" si="82"/>
        <v>0</v>
      </c>
      <c r="DL10" s="3">
        <f t="shared" si="83"/>
        <v>0</v>
      </c>
      <c r="DM10" s="3">
        <f t="shared" si="84"/>
        <v>0</v>
      </c>
      <c r="DN10" s="3">
        <f t="shared" si="85"/>
        <v>0</v>
      </c>
      <c r="DO10" s="3">
        <f t="shared" si="86"/>
        <v>0</v>
      </c>
      <c r="DP10" s="3">
        <f t="shared" si="87"/>
        <v>0</v>
      </c>
      <c r="DQ10" s="3">
        <f t="shared" si="88"/>
        <v>0</v>
      </c>
      <c r="DR10" s="3">
        <f t="shared" si="89"/>
        <v>0</v>
      </c>
      <c r="DS10" s="3">
        <f t="shared" si="90"/>
        <v>0</v>
      </c>
      <c r="DT10" s="3">
        <f t="shared" si="91"/>
        <v>0</v>
      </c>
      <c r="DU10" s="3">
        <f t="shared" si="92"/>
        <v>0</v>
      </c>
      <c r="DV10" s="3">
        <f t="shared" si="93"/>
        <v>0</v>
      </c>
      <c r="DW10" s="3">
        <f t="shared" si="94"/>
        <v>0</v>
      </c>
      <c r="DX10" s="3">
        <f t="shared" si="95"/>
        <v>0</v>
      </c>
      <c r="DY10" s="3">
        <f t="shared" si="96"/>
        <v>0</v>
      </c>
      <c r="DZ10" s="3">
        <f t="shared" si="97"/>
        <v>0</v>
      </c>
      <c r="EA10" s="3">
        <f t="shared" si="98"/>
        <v>0</v>
      </c>
      <c r="EB10" s="3">
        <f t="shared" si="99"/>
        <v>0</v>
      </c>
      <c r="EC10" s="3">
        <f t="shared" si="100"/>
        <v>0</v>
      </c>
      <c r="ED10" s="3">
        <f t="shared" si="101"/>
        <v>0</v>
      </c>
      <c r="EE10" s="3">
        <f t="shared" si="102"/>
        <v>0</v>
      </c>
      <c r="EF10" s="3">
        <f t="shared" si="103"/>
        <v>0</v>
      </c>
      <c r="EG10" s="3">
        <f t="shared" si="104"/>
        <v>0</v>
      </c>
      <c r="EH10" s="3">
        <f t="shared" si="105"/>
        <v>0</v>
      </c>
      <c r="EI10" s="3">
        <f t="shared" si="106"/>
        <v>0</v>
      </c>
      <c r="EJ10" s="3">
        <f t="shared" si="107"/>
        <v>0</v>
      </c>
      <c r="EK10" s="3">
        <f t="shared" si="108"/>
        <v>0</v>
      </c>
      <c r="EL10" s="3">
        <f t="shared" si="109"/>
        <v>0</v>
      </c>
      <c r="EM10" s="3">
        <f t="shared" si="110"/>
        <v>0</v>
      </c>
      <c r="EN10" s="3">
        <f t="shared" si="111"/>
        <v>0</v>
      </c>
      <c r="EO10" s="3">
        <f t="shared" si="112"/>
        <v>0</v>
      </c>
      <c r="EP10" s="3">
        <f t="shared" si="113"/>
        <v>0</v>
      </c>
      <c r="EQ10" s="3">
        <f t="shared" si="114"/>
        <v>0</v>
      </c>
      <c r="ER10" s="3">
        <f t="shared" si="115"/>
        <v>0</v>
      </c>
      <c r="ES10" s="3">
        <f t="shared" si="116"/>
        <v>0</v>
      </c>
      <c r="ET10" s="3">
        <f t="shared" si="117"/>
        <v>0</v>
      </c>
      <c r="EU10" s="3">
        <f t="shared" si="118"/>
        <v>0</v>
      </c>
      <c r="EV10" s="3">
        <f t="shared" si="119"/>
        <v>0</v>
      </c>
      <c r="EW10" s="3">
        <f t="shared" si="120"/>
        <v>0</v>
      </c>
      <c r="EX10" s="3">
        <f t="shared" si="121"/>
        <v>0</v>
      </c>
      <c r="EY10" s="3">
        <f t="shared" si="122"/>
        <v>0</v>
      </c>
      <c r="EZ10" s="3">
        <f t="shared" si="123"/>
        <v>0</v>
      </c>
      <c r="FA10" s="3">
        <f t="shared" si="124"/>
        <v>0</v>
      </c>
      <c r="FB10" s="3">
        <f t="shared" si="124"/>
        <v>0</v>
      </c>
    </row>
    <row r="11" spans="1:463" ht="11.25" hidden="1" customHeight="1" outlineLevel="1">
      <c r="B11" s="25">
        <v>2015</v>
      </c>
      <c r="C11" s="6"/>
      <c r="D11" s="31"/>
      <c r="G11" s="3"/>
      <c r="H11" s="130"/>
      <c r="I11" s="3"/>
      <c r="J11" s="22"/>
      <c r="K11" s="22"/>
      <c r="L11" s="22"/>
      <c r="M11" s="22"/>
      <c r="N11" s="22"/>
      <c r="O11" s="22"/>
      <c r="P11" s="22"/>
      <c r="Q11" s="22"/>
      <c r="S11" s="185"/>
      <c r="T11" s="3">
        <f t="shared" si="0"/>
        <v>0</v>
      </c>
      <c r="U11" s="3">
        <f t="shared" ref="U11:AZ11" si="128">IF(T$6&gt;=$D11,0,$S11/$D11)</f>
        <v>0</v>
      </c>
      <c r="V11" s="3">
        <f t="shared" si="128"/>
        <v>0</v>
      </c>
      <c r="W11" s="3">
        <f t="shared" si="128"/>
        <v>0</v>
      </c>
      <c r="X11" s="3">
        <f t="shared" si="128"/>
        <v>0</v>
      </c>
      <c r="Y11" s="3">
        <f t="shared" si="128"/>
        <v>0</v>
      </c>
      <c r="Z11" s="3">
        <f t="shared" si="128"/>
        <v>0</v>
      </c>
      <c r="AA11" s="3">
        <f t="shared" si="128"/>
        <v>0</v>
      </c>
      <c r="AB11" s="3">
        <f t="shared" si="128"/>
        <v>0</v>
      </c>
      <c r="AC11" s="3">
        <f t="shared" si="128"/>
        <v>0</v>
      </c>
      <c r="AD11" s="3">
        <f t="shared" si="128"/>
        <v>0</v>
      </c>
      <c r="AE11" s="3">
        <f t="shared" si="128"/>
        <v>0</v>
      </c>
      <c r="AF11" s="3">
        <f t="shared" si="128"/>
        <v>0</v>
      </c>
      <c r="AG11" s="3">
        <f t="shared" si="128"/>
        <v>0</v>
      </c>
      <c r="AH11" s="3">
        <f t="shared" si="128"/>
        <v>0</v>
      </c>
      <c r="AI11" s="3">
        <f t="shared" si="128"/>
        <v>0</v>
      </c>
      <c r="AJ11" s="3">
        <f t="shared" si="128"/>
        <v>0</v>
      </c>
      <c r="AK11" s="3">
        <f t="shared" si="128"/>
        <v>0</v>
      </c>
      <c r="AL11" s="3">
        <f t="shared" si="128"/>
        <v>0</v>
      </c>
      <c r="AM11" s="3">
        <f t="shared" si="128"/>
        <v>0</v>
      </c>
      <c r="AN11" s="3">
        <f t="shared" si="128"/>
        <v>0</v>
      </c>
      <c r="AO11" s="3">
        <f t="shared" si="128"/>
        <v>0</v>
      </c>
      <c r="AP11" s="3">
        <f t="shared" si="128"/>
        <v>0</v>
      </c>
      <c r="AQ11" s="3">
        <f t="shared" si="128"/>
        <v>0</v>
      </c>
      <c r="AR11" s="3">
        <f t="shared" si="128"/>
        <v>0</v>
      </c>
      <c r="AS11" s="3">
        <f t="shared" si="128"/>
        <v>0</v>
      </c>
      <c r="AT11" s="3">
        <f t="shared" si="128"/>
        <v>0</v>
      </c>
      <c r="AU11" s="3">
        <f t="shared" si="128"/>
        <v>0</v>
      </c>
      <c r="AV11" s="3">
        <f t="shared" si="128"/>
        <v>0</v>
      </c>
      <c r="AW11" s="3">
        <f t="shared" si="128"/>
        <v>0</v>
      </c>
      <c r="AX11" s="3">
        <f t="shared" si="128"/>
        <v>0</v>
      </c>
      <c r="AY11" s="3">
        <f t="shared" si="128"/>
        <v>0</v>
      </c>
      <c r="AZ11" s="3">
        <f t="shared" si="128"/>
        <v>0</v>
      </c>
      <c r="BA11" s="3">
        <f t="shared" ref="BA11:CF11" si="129">IF(AZ$6&gt;=$D11,0,$S11/$D11)</f>
        <v>0</v>
      </c>
      <c r="BB11" s="3">
        <f t="shared" si="129"/>
        <v>0</v>
      </c>
      <c r="BC11" s="3">
        <f t="shared" si="129"/>
        <v>0</v>
      </c>
      <c r="BD11" s="3">
        <f t="shared" si="129"/>
        <v>0</v>
      </c>
      <c r="BE11" s="3">
        <f t="shared" si="129"/>
        <v>0</v>
      </c>
      <c r="BF11" s="3">
        <f t="shared" si="129"/>
        <v>0</v>
      </c>
      <c r="BG11" s="3">
        <f t="shared" si="129"/>
        <v>0</v>
      </c>
      <c r="BH11" s="3">
        <f t="shared" si="129"/>
        <v>0</v>
      </c>
      <c r="BI11" s="3">
        <f t="shared" si="129"/>
        <v>0</v>
      </c>
      <c r="BJ11" s="3">
        <f t="shared" si="129"/>
        <v>0</v>
      </c>
      <c r="BK11" s="3">
        <f t="shared" si="129"/>
        <v>0</v>
      </c>
      <c r="BL11" s="3">
        <f t="shared" si="129"/>
        <v>0</v>
      </c>
      <c r="BM11" s="3">
        <f t="shared" si="129"/>
        <v>0</v>
      </c>
      <c r="BN11" s="3">
        <f t="shared" si="129"/>
        <v>0</v>
      </c>
      <c r="BO11" s="3">
        <f t="shared" si="129"/>
        <v>0</v>
      </c>
      <c r="BP11" s="3">
        <f t="shared" si="129"/>
        <v>0</v>
      </c>
      <c r="BQ11" s="3">
        <f t="shared" si="129"/>
        <v>0</v>
      </c>
      <c r="BR11" s="3">
        <f t="shared" si="129"/>
        <v>0</v>
      </c>
      <c r="BS11" s="3">
        <f t="shared" si="129"/>
        <v>0</v>
      </c>
      <c r="BT11" s="3">
        <f t="shared" si="129"/>
        <v>0</v>
      </c>
      <c r="BU11" s="3">
        <f t="shared" si="129"/>
        <v>0</v>
      </c>
      <c r="BV11" s="3">
        <f t="shared" si="129"/>
        <v>0</v>
      </c>
      <c r="BW11" s="3">
        <f t="shared" si="129"/>
        <v>0</v>
      </c>
      <c r="BX11" s="3">
        <f t="shared" si="129"/>
        <v>0</v>
      </c>
      <c r="BY11" s="3">
        <f t="shared" si="129"/>
        <v>0</v>
      </c>
      <c r="BZ11" s="3">
        <f t="shared" si="129"/>
        <v>0</v>
      </c>
      <c r="CA11" s="3">
        <f t="shared" si="129"/>
        <v>0</v>
      </c>
      <c r="CB11" s="3">
        <f t="shared" si="129"/>
        <v>0</v>
      </c>
      <c r="CC11" s="3">
        <f t="shared" si="129"/>
        <v>0</v>
      </c>
      <c r="CD11" s="3">
        <f t="shared" si="129"/>
        <v>0</v>
      </c>
      <c r="CE11" s="3">
        <f t="shared" si="129"/>
        <v>0</v>
      </c>
      <c r="CF11" s="3">
        <f t="shared" si="129"/>
        <v>0</v>
      </c>
      <c r="CG11" s="3">
        <f t="shared" ref="CG11:CT11" si="130">IF(CF$6&gt;=$D11,0,$S11/$D11)</f>
        <v>0</v>
      </c>
      <c r="CH11" s="3">
        <f t="shared" si="130"/>
        <v>0</v>
      </c>
      <c r="CI11" s="3">
        <f t="shared" si="130"/>
        <v>0</v>
      </c>
      <c r="CJ11" s="3">
        <f t="shared" si="130"/>
        <v>0</v>
      </c>
      <c r="CK11" s="3">
        <f t="shared" si="130"/>
        <v>0</v>
      </c>
      <c r="CL11" s="3">
        <f t="shared" si="130"/>
        <v>0</v>
      </c>
      <c r="CM11" s="3">
        <f t="shared" si="130"/>
        <v>0</v>
      </c>
      <c r="CN11" s="3">
        <f t="shared" si="130"/>
        <v>0</v>
      </c>
      <c r="CO11" s="3">
        <f t="shared" si="130"/>
        <v>0</v>
      </c>
      <c r="CP11" s="3">
        <f t="shared" si="130"/>
        <v>0</v>
      </c>
      <c r="CQ11" s="3">
        <f t="shared" si="130"/>
        <v>0</v>
      </c>
      <c r="CR11" s="3">
        <f t="shared" si="130"/>
        <v>0</v>
      </c>
      <c r="CS11" s="3">
        <f t="shared" si="130"/>
        <v>0</v>
      </c>
      <c r="CT11" s="3">
        <f t="shared" si="130"/>
        <v>0</v>
      </c>
      <c r="CU11" s="3">
        <f t="shared" si="66"/>
        <v>0</v>
      </c>
      <c r="CV11" s="3">
        <f t="shared" si="67"/>
        <v>0</v>
      </c>
      <c r="CW11" s="3">
        <f t="shared" si="68"/>
        <v>0</v>
      </c>
      <c r="CX11" s="3">
        <f t="shared" si="69"/>
        <v>0</v>
      </c>
      <c r="CY11" s="3">
        <f t="shared" si="70"/>
        <v>0</v>
      </c>
      <c r="CZ11" s="3">
        <f t="shared" si="71"/>
        <v>0</v>
      </c>
      <c r="DA11" s="3">
        <f t="shared" si="72"/>
        <v>0</v>
      </c>
      <c r="DB11" s="3">
        <f t="shared" si="73"/>
        <v>0</v>
      </c>
      <c r="DC11" s="3">
        <f t="shared" si="74"/>
        <v>0</v>
      </c>
      <c r="DD11" s="3">
        <f t="shared" si="75"/>
        <v>0</v>
      </c>
      <c r="DE11" s="3">
        <f t="shared" si="76"/>
        <v>0</v>
      </c>
      <c r="DF11" s="3">
        <f t="shared" si="77"/>
        <v>0</v>
      </c>
      <c r="DG11" s="3">
        <f t="shared" si="78"/>
        <v>0</v>
      </c>
      <c r="DH11" s="3">
        <f t="shared" si="79"/>
        <v>0</v>
      </c>
      <c r="DI11" s="3">
        <f t="shared" si="80"/>
        <v>0</v>
      </c>
      <c r="DJ11" s="3">
        <f t="shared" si="81"/>
        <v>0</v>
      </c>
      <c r="DK11" s="3">
        <f t="shared" si="82"/>
        <v>0</v>
      </c>
      <c r="DL11" s="3">
        <f t="shared" si="83"/>
        <v>0</v>
      </c>
      <c r="DM11" s="3">
        <f t="shared" si="84"/>
        <v>0</v>
      </c>
      <c r="DN11" s="3">
        <f t="shared" si="85"/>
        <v>0</v>
      </c>
      <c r="DO11" s="3">
        <f t="shared" si="86"/>
        <v>0</v>
      </c>
      <c r="DP11" s="3">
        <f t="shared" si="87"/>
        <v>0</v>
      </c>
      <c r="DQ11" s="3">
        <f t="shared" si="88"/>
        <v>0</v>
      </c>
      <c r="DR11" s="3">
        <f t="shared" si="89"/>
        <v>0</v>
      </c>
      <c r="DS11" s="3">
        <f t="shared" si="90"/>
        <v>0</v>
      </c>
      <c r="DT11" s="3">
        <f t="shared" si="91"/>
        <v>0</v>
      </c>
      <c r="DU11" s="3">
        <f t="shared" si="92"/>
        <v>0</v>
      </c>
      <c r="DV11" s="3">
        <f t="shared" si="93"/>
        <v>0</v>
      </c>
      <c r="DW11" s="3">
        <f t="shared" si="94"/>
        <v>0</v>
      </c>
      <c r="DX11" s="3">
        <f t="shared" si="95"/>
        <v>0</v>
      </c>
      <c r="DY11" s="3">
        <f t="shared" si="96"/>
        <v>0</v>
      </c>
      <c r="DZ11" s="3">
        <f t="shared" si="97"/>
        <v>0</v>
      </c>
      <c r="EA11" s="3">
        <f t="shared" si="98"/>
        <v>0</v>
      </c>
      <c r="EB11" s="3">
        <f t="shared" si="99"/>
        <v>0</v>
      </c>
      <c r="EC11" s="3">
        <f t="shared" si="100"/>
        <v>0</v>
      </c>
      <c r="ED11" s="3">
        <f t="shared" si="101"/>
        <v>0</v>
      </c>
      <c r="EE11" s="3">
        <f t="shared" si="102"/>
        <v>0</v>
      </c>
      <c r="EF11" s="3">
        <f t="shared" si="103"/>
        <v>0</v>
      </c>
      <c r="EG11" s="3">
        <f t="shared" si="104"/>
        <v>0</v>
      </c>
      <c r="EH11" s="3">
        <f t="shared" si="105"/>
        <v>0</v>
      </c>
      <c r="EI11" s="3">
        <f t="shared" si="106"/>
        <v>0</v>
      </c>
      <c r="EJ11" s="3">
        <f t="shared" si="107"/>
        <v>0</v>
      </c>
      <c r="EK11" s="3">
        <f t="shared" si="108"/>
        <v>0</v>
      </c>
      <c r="EL11" s="3">
        <f t="shared" si="109"/>
        <v>0</v>
      </c>
      <c r="EM11" s="3">
        <f t="shared" si="110"/>
        <v>0</v>
      </c>
      <c r="EN11" s="3">
        <f t="shared" si="111"/>
        <v>0</v>
      </c>
      <c r="EO11" s="3">
        <f t="shared" si="112"/>
        <v>0</v>
      </c>
      <c r="EP11" s="3">
        <f t="shared" si="113"/>
        <v>0</v>
      </c>
      <c r="EQ11" s="3">
        <f t="shared" si="114"/>
        <v>0</v>
      </c>
      <c r="ER11" s="3">
        <f t="shared" si="115"/>
        <v>0</v>
      </c>
      <c r="ES11" s="3">
        <f t="shared" si="116"/>
        <v>0</v>
      </c>
      <c r="ET11" s="3">
        <f t="shared" si="117"/>
        <v>0</v>
      </c>
      <c r="EU11" s="3">
        <f t="shared" si="118"/>
        <v>0</v>
      </c>
      <c r="EV11" s="3">
        <f t="shared" si="119"/>
        <v>0</v>
      </c>
      <c r="EW11" s="3">
        <f t="shared" si="120"/>
        <v>0</v>
      </c>
      <c r="EX11" s="3">
        <f t="shared" si="121"/>
        <v>0</v>
      </c>
      <c r="EY11" s="3">
        <f t="shared" si="122"/>
        <v>0</v>
      </c>
      <c r="EZ11" s="3">
        <f t="shared" si="123"/>
        <v>0</v>
      </c>
      <c r="FA11" s="3">
        <f t="shared" si="124"/>
        <v>0</v>
      </c>
      <c r="FB11" s="3">
        <f t="shared" si="124"/>
        <v>0</v>
      </c>
    </row>
    <row r="12" spans="1:463" ht="11.25" hidden="1" customHeight="1" outlineLevel="1">
      <c r="B12" s="25">
        <v>2016</v>
      </c>
      <c r="C12" s="6"/>
      <c r="D12" s="31"/>
      <c r="G12" s="3"/>
      <c r="H12" s="130"/>
      <c r="I12" s="3"/>
      <c r="J12" s="22"/>
      <c r="K12" s="22"/>
      <c r="L12" s="22"/>
      <c r="M12" s="22"/>
      <c r="N12" s="22"/>
      <c r="O12" s="22"/>
      <c r="P12" s="22"/>
      <c r="Q12" s="22"/>
      <c r="S12" s="185"/>
      <c r="T12" s="3">
        <f t="shared" si="0"/>
        <v>0</v>
      </c>
      <c r="U12" s="3">
        <f t="shared" ref="U12:AZ12" si="131">IF(T$6&gt;=$D12,0,$S12/$D12)</f>
        <v>0</v>
      </c>
      <c r="V12" s="3">
        <f t="shared" si="131"/>
        <v>0</v>
      </c>
      <c r="W12" s="3">
        <f t="shared" si="131"/>
        <v>0</v>
      </c>
      <c r="X12" s="3">
        <f t="shared" si="131"/>
        <v>0</v>
      </c>
      <c r="Y12" s="3">
        <f t="shared" si="131"/>
        <v>0</v>
      </c>
      <c r="Z12" s="3">
        <f t="shared" si="131"/>
        <v>0</v>
      </c>
      <c r="AA12" s="3">
        <f t="shared" si="131"/>
        <v>0</v>
      </c>
      <c r="AB12" s="3">
        <f t="shared" si="131"/>
        <v>0</v>
      </c>
      <c r="AC12" s="3">
        <f t="shared" si="131"/>
        <v>0</v>
      </c>
      <c r="AD12" s="3">
        <f t="shared" si="131"/>
        <v>0</v>
      </c>
      <c r="AE12" s="3">
        <f t="shared" si="131"/>
        <v>0</v>
      </c>
      <c r="AF12" s="3">
        <f t="shared" si="131"/>
        <v>0</v>
      </c>
      <c r="AG12" s="3">
        <f t="shared" si="131"/>
        <v>0</v>
      </c>
      <c r="AH12" s="3">
        <f t="shared" si="131"/>
        <v>0</v>
      </c>
      <c r="AI12" s="3">
        <f t="shared" si="131"/>
        <v>0</v>
      </c>
      <c r="AJ12" s="3">
        <f t="shared" si="131"/>
        <v>0</v>
      </c>
      <c r="AK12" s="3">
        <f t="shared" si="131"/>
        <v>0</v>
      </c>
      <c r="AL12" s="3">
        <f t="shared" si="131"/>
        <v>0</v>
      </c>
      <c r="AM12" s="3">
        <f t="shared" si="131"/>
        <v>0</v>
      </c>
      <c r="AN12" s="3">
        <f t="shared" si="131"/>
        <v>0</v>
      </c>
      <c r="AO12" s="3">
        <f t="shared" si="131"/>
        <v>0</v>
      </c>
      <c r="AP12" s="3">
        <f t="shared" si="131"/>
        <v>0</v>
      </c>
      <c r="AQ12" s="3">
        <f t="shared" si="131"/>
        <v>0</v>
      </c>
      <c r="AR12" s="3">
        <f t="shared" si="131"/>
        <v>0</v>
      </c>
      <c r="AS12" s="3">
        <f t="shared" si="131"/>
        <v>0</v>
      </c>
      <c r="AT12" s="3">
        <f t="shared" si="131"/>
        <v>0</v>
      </c>
      <c r="AU12" s="3">
        <f t="shared" si="131"/>
        <v>0</v>
      </c>
      <c r="AV12" s="3">
        <f t="shared" si="131"/>
        <v>0</v>
      </c>
      <c r="AW12" s="3">
        <f t="shared" si="131"/>
        <v>0</v>
      </c>
      <c r="AX12" s="3">
        <f t="shared" si="131"/>
        <v>0</v>
      </c>
      <c r="AY12" s="3">
        <f t="shared" si="131"/>
        <v>0</v>
      </c>
      <c r="AZ12" s="3">
        <f t="shared" si="131"/>
        <v>0</v>
      </c>
      <c r="BA12" s="3">
        <f t="shared" ref="BA12:CF12" si="132">IF(AZ$6&gt;=$D12,0,$S12/$D12)</f>
        <v>0</v>
      </c>
      <c r="BB12" s="3">
        <f t="shared" si="132"/>
        <v>0</v>
      </c>
      <c r="BC12" s="3">
        <f t="shared" si="132"/>
        <v>0</v>
      </c>
      <c r="BD12" s="3">
        <f t="shared" si="132"/>
        <v>0</v>
      </c>
      <c r="BE12" s="3">
        <f t="shared" si="132"/>
        <v>0</v>
      </c>
      <c r="BF12" s="3">
        <f t="shared" si="132"/>
        <v>0</v>
      </c>
      <c r="BG12" s="3">
        <f t="shared" si="132"/>
        <v>0</v>
      </c>
      <c r="BH12" s="3">
        <f t="shared" si="132"/>
        <v>0</v>
      </c>
      <c r="BI12" s="3">
        <f t="shared" si="132"/>
        <v>0</v>
      </c>
      <c r="BJ12" s="3">
        <f t="shared" si="132"/>
        <v>0</v>
      </c>
      <c r="BK12" s="3">
        <f t="shared" si="132"/>
        <v>0</v>
      </c>
      <c r="BL12" s="3">
        <f t="shared" si="132"/>
        <v>0</v>
      </c>
      <c r="BM12" s="3">
        <f t="shared" si="132"/>
        <v>0</v>
      </c>
      <c r="BN12" s="3">
        <f t="shared" si="132"/>
        <v>0</v>
      </c>
      <c r="BO12" s="3">
        <f t="shared" si="132"/>
        <v>0</v>
      </c>
      <c r="BP12" s="3">
        <f t="shared" si="132"/>
        <v>0</v>
      </c>
      <c r="BQ12" s="3">
        <f t="shared" si="132"/>
        <v>0</v>
      </c>
      <c r="BR12" s="3">
        <f t="shared" si="132"/>
        <v>0</v>
      </c>
      <c r="BS12" s="3">
        <f t="shared" si="132"/>
        <v>0</v>
      </c>
      <c r="BT12" s="3">
        <f t="shared" si="132"/>
        <v>0</v>
      </c>
      <c r="BU12" s="3">
        <f t="shared" si="132"/>
        <v>0</v>
      </c>
      <c r="BV12" s="3">
        <f t="shared" si="132"/>
        <v>0</v>
      </c>
      <c r="BW12" s="3">
        <f t="shared" si="132"/>
        <v>0</v>
      </c>
      <c r="BX12" s="3">
        <f t="shared" si="132"/>
        <v>0</v>
      </c>
      <c r="BY12" s="3">
        <f t="shared" si="132"/>
        <v>0</v>
      </c>
      <c r="BZ12" s="3">
        <f t="shared" si="132"/>
        <v>0</v>
      </c>
      <c r="CA12" s="3">
        <f t="shared" si="132"/>
        <v>0</v>
      </c>
      <c r="CB12" s="3">
        <f t="shared" si="132"/>
        <v>0</v>
      </c>
      <c r="CC12" s="3">
        <f t="shared" si="132"/>
        <v>0</v>
      </c>
      <c r="CD12" s="3">
        <f t="shared" si="132"/>
        <v>0</v>
      </c>
      <c r="CE12" s="3">
        <f t="shared" si="132"/>
        <v>0</v>
      </c>
      <c r="CF12" s="3">
        <f t="shared" si="132"/>
        <v>0</v>
      </c>
      <c r="CG12" s="3">
        <f t="shared" ref="CG12:CT12" si="133">IF(CF$6&gt;=$D12,0,$S12/$D12)</f>
        <v>0</v>
      </c>
      <c r="CH12" s="3">
        <f t="shared" si="133"/>
        <v>0</v>
      </c>
      <c r="CI12" s="3">
        <f t="shared" si="133"/>
        <v>0</v>
      </c>
      <c r="CJ12" s="3">
        <f t="shared" si="133"/>
        <v>0</v>
      </c>
      <c r="CK12" s="3">
        <f t="shared" si="133"/>
        <v>0</v>
      </c>
      <c r="CL12" s="3">
        <f t="shared" si="133"/>
        <v>0</v>
      </c>
      <c r="CM12" s="3">
        <f t="shared" si="133"/>
        <v>0</v>
      </c>
      <c r="CN12" s="3">
        <f t="shared" si="133"/>
        <v>0</v>
      </c>
      <c r="CO12" s="3">
        <f t="shared" si="133"/>
        <v>0</v>
      </c>
      <c r="CP12" s="3">
        <f t="shared" si="133"/>
        <v>0</v>
      </c>
      <c r="CQ12" s="3">
        <f t="shared" si="133"/>
        <v>0</v>
      </c>
      <c r="CR12" s="3">
        <f t="shared" si="133"/>
        <v>0</v>
      </c>
      <c r="CS12" s="3">
        <f t="shared" si="133"/>
        <v>0</v>
      </c>
      <c r="CT12" s="3">
        <f t="shared" si="133"/>
        <v>0</v>
      </c>
      <c r="CU12" s="3">
        <f t="shared" si="66"/>
        <v>0</v>
      </c>
      <c r="CV12" s="3">
        <f t="shared" si="67"/>
        <v>0</v>
      </c>
      <c r="CW12" s="3">
        <f t="shared" si="68"/>
        <v>0</v>
      </c>
      <c r="CX12" s="3">
        <f t="shared" si="69"/>
        <v>0</v>
      </c>
      <c r="CY12" s="3">
        <f t="shared" si="70"/>
        <v>0</v>
      </c>
      <c r="CZ12" s="3">
        <f t="shared" si="71"/>
        <v>0</v>
      </c>
      <c r="DA12" s="3">
        <f t="shared" si="72"/>
        <v>0</v>
      </c>
      <c r="DB12" s="3">
        <f t="shared" si="73"/>
        <v>0</v>
      </c>
      <c r="DC12" s="3">
        <f t="shared" si="74"/>
        <v>0</v>
      </c>
      <c r="DD12" s="3">
        <f t="shared" si="75"/>
        <v>0</v>
      </c>
      <c r="DE12" s="3">
        <f t="shared" si="76"/>
        <v>0</v>
      </c>
      <c r="DF12" s="3">
        <f t="shared" si="77"/>
        <v>0</v>
      </c>
      <c r="DG12" s="3">
        <f t="shared" si="78"/>
        <v>0</v>
      </c>
      <c r="DH12" s="3">
        <f t="shared" si="79"/>
        <v>0</v>
      </c>
      <c r="DI12" s="3">
        <f t="shared" si="80"/>
        <v>0</v>
      </c>
      <c r="DJ12" s="3">
        <f t="shared" si="81"/>
        <v>0</v>
      </c>
      <c r="DK12" s="3">
        <f t="shared" si="82"/>
        <v>0</v>
      </c>
      <c r="DL12" s="3">
        <f t="shared" si="83"/>
        <v>0</v>
      </c>
      <c r="DM12" s="3">
        <f t="shared" si="84"/>
        <v>0</v>
      </c>
      <c r="DN12" s="3">
        <f t="shared" si="85"/>
        <v>0</v>
      </c>
      <c r="DO12" s="3">
        <f t="shared" si="86"/>
        <v>0</v>
      </c>
      <c r="DP12" s="3">
        <f t="shared" si="87"/>
        <v>0</v>
      </c>
      <c r="DQ12" s="3">
        <f t="shared" si="88"/>
        <v>0</v>
      </c>
      <c r="DR12" s="3">
        <f t="shared" si="89"/>
        <v>0</v>
      </c>
      <c r="DS12" s="3">
        <f t="shared" si="90"/>
        <v>0</v>
      </c>
      <c r="DT12" s="3">
        <f t="shared" si="91"/>
        <v>0</v>
      </c>
      <c r="DU12" s="3">
        <f t="shared" si="92"/>
        <v>0</v>
      </c>
      <c r="DV12" s="3">
        <f t="shared" si="93"/>
        <v>0</v>
      </c>
      <c r="DW12" s="3">
        <f t="shared" si="94"/>
        <v>0</v>
      </c>
      <c r="DX12" s="3">
        <f t="shared" si="95"/>
        <v>0</v>
      </c>
      <c r="DY12" s="3">
        <f t="shared" si="96"/>
        <v>0</v>
      </c>
      <c r="DZ12" s="3">
        <f t="shared" si="97"/>
        <v>0</v>
      </c>
      <c r="EA12" s="3">
        <f t="shared" si="98"/>
        <v>0</v>
      </c>
      <c r="EB12" s="3">
        <f t="shared" si="99"/>
        <v>0</v>
      </c>
      <c r="EC12" s="3">
        <f t="shared" si="100"/>
        <v>0</v>
      </c>
      <c r="ED12" s="3">
        <f t="shared" si="101"/>
        <v>0</v>
      </c>
      <c r="EE12" s="3">
        <f t="shared" si="102"/>
        <v>0</v>
      </c>
      <c r="EF12" s="3">
        <f t="shared" si="103"/>
        <v>0</v>
      </c>
      <c r="EG12" s="3">
        <f t="shared" si="104"/>
        <v>0</v>
      </c>
      <c r="EH12" s="3">
        <f t="shared" si="105"/>
        <v>0</v>
      </c>
      <c r="EI12" s="3">
        <f t="shared" si="106"/>
        <v>0</v>
      </c>
      <c r="EJ12" s="3">
        <f t="shared" si="107"/>
        <v>0</v>
      </c>
      <c r="EK12" s="3">
        <f t="shared" si="108"/>
        <v>0</v>
      </c>
      <c r="EL12" s="3">
        <f t="shared" si="109"/>
        <v>0</v>
      </c>
      <c r="EM12" s="3">
        <f t="shared" si="110"/>
        <v>0</v>
      </c>
      <c r="EN12" s="3">
        <f t="shared" si="111"/>
        <v>0</v>
      </c>
      <c r="EO12" s="3">
        <f t="shared" si="112"/>
        <v>0</v>
      </c>
      <c r="EP12" s="3">
        <f t="shared" si="113"/>
        <v>0</v>
      </c>
      <c r="EQ12" s="3">
        <f t="shared" si="114"/>
        <v>0</v>
      </c>
      <c r="ER12" s="3">
        <f t="shared" si="115"/>
        <v>0</v>
      </c>
      <c r="ES12" s="3">
        <f t="shared" si="116"/>
        <v>0</v>
      </c>
      <c r="ET12" s="3">
        <f t="shared" si="117"/>
        <v>0</v>
      </c>
      <c r="EU12" s="3">
        <f t="shared" si="118"/>
        <v>0</v>
      </c>
      <c r="EV12" s="3">
        <f t="shared" si="119"/>
        <v>0</v>
      </c>
      <c r="EW12" s="3">
        <f t="shared" si="120"/>
        <v>0</v>
      </c>
      <c r="EX12" s="3">
        <f t="shared" si="121"/>
        <v>0</v>
      </c>
      <c r="EY12" s="3">
        <f t="shared" si="122"/>
        <v>0</v>
      </c>
      <c r="EZ12" s="3">
        <f t="shared" si="123"/>
        <v>0</v>
      </c>
      <c r="FA12" s="3">
        <f t="shared" si="124"/>
        <v>0</v>
      </c>
      <c r="FB12" s="3">
        <f t="shared" si="124"/>
        <v>0</v>
      </c>
    </row>
    <row r="13" spans="1:463" ht="11.25" hidden="1" customHeight="1" outlineLevel="1">
      <c r="B13" s="25">
        <v>2017</v>
      </c>
      <c r="C13" s="6"/>
      <c r="D13" s="31"/>
      <c r="G13" s="3"/>
      <c r="H13" s="130"/>
      <c r="I13" s="3"/>
      <c r="J13" s="22"/>
      <c r="K13" s="22"/>
      <c r="L13" s="22"/>
      <c r="M13" s="22"/>
      <c r="N13" s="22"/>
      <c r="O13" s="22"/>
      <c r="P13" s="22"/>
      <c r="Q13" s="22"/>
      <c r="S13" s="185"/>
      <c r="T13" s="3">
        <f t="shared" si="0"/>
        <v>0</v>
      </c>
      <c r="U13" s="3">
        <f t="shared" ref="U13:AZ13" si="134">IF(T$6&gt;=$D13,0,$S13/$D13)</f>
        <v>0</v>
      </c>
      <c r="V13" s="3">
        <f t="shared" si="134"/>
        <v>0</v>
      </c>
      <c r="W13" s="3">
        <f t="shared" si="134"/>
        <v>0</v>
      </c>
      <c r="X13" s="3">
        <f t="shared" si="134"/>
        <v>0</v>
      </c>
      <c r="Y13" s="3">
        <f t="shared" si="134"/>
        <v>0</v>
      </c>
      <c r="Z13" s="3">
        <f t="shared" si="134"/>
        <v>0</v>
      </c>
      <c r="AA13" s="3">
        <f t="shared" si="134"/>
        <v>0</v>
      </c>
      <c r="AB13" s="3">
        <f t="shared" si="134"/>
        <v>0</v>
      </c>
      <c r="AC13" s="3">
        <f t="shared" si="134"/>
        <v>0</v>
      </c>
      <c r="AD13" s="3">
        <f t="shared" si="134"/>
        <v>0</v>
      </c>
      <c r="AE13" s="3">
        <f t="shared" si="134"/>
        <v>0</v>
      </c>
      <c r="AF13" s="3">
        <f t="shared" si="134"/>
        <v>0</v>
      </c>
      <c r="AG13" s="3">
        <f t="shared" si="134"/>
        <v>0</v>
      </c>
      <c r="AH13" s="3">
        <f t="shared" si="134"/>
        <v>0</v>
      </c>
      <c r="AI13" s="3">
        <f t="shared" si="134"/>
        <v>0</v>
      </c>
      <c r="AJ13" s="3">
        <f t="shared" si="134"/>
        <v>0</v>
      </c>
      <c r="AK13" s="3">
        <f t="shared" si="134"/>
        <v>0</v>
      </c>
      <c r="AL13" s="3">
        <f t="shared" si="134"/>
        <v>0</v>
      </c>
      <c r="AM13" s="3">
        <f t="shared" si="134"/>
        <v>0</v>
      </c>
      <c r="AN13" s="3">
        <f t="shared" si="134"/>
        <v>0</v>
      </c>
      <c r="AO13" s="3">
        <f t="shared" si="134"/>
        <v>0</v>
      </c>
      <c r="AP13" s="3">
        <f t="shared" si="134"/>
        <v>0</v>
      </c>
      <c r="AQ13" s="3">
        <f t="shared" si="134"/>
        <v>0</v>
      </c>
      <c r="AR13" s="3">
        <f t="shared" si="134"/>
        <v>0</v>
      </c>
      <c r="AS13" s="3">
        <f t="shared" si="134"/>
        <v>0</v>
      </c>
      <c r="AT13" s="3">
        <f t="shared" si="134"/>
        <v>0</v>
      </c>
      <c r="AU13" s="3">
        <f t="shared" si="134"/>
        <v>0</v>
      </c>
      <c r="AV13" s="3">
        <f t="shared" si="134"/>
        <v>0</v>
      </c>
      <c r="AW13" s="3">
        <f t="shared" si="134"/>
        <v>0</v>
      </c>
      <c r="AX13" s="3">
        <f t="shared" si="134"/>
        <v>0</v>
      </c>
      <c r="AY13" s="3">
        <f t="shared" si="134"/>
        <v>0</v>
      </c>
      <c r="AZ13" s="3">
        <f t="shared" si="134"/>
        <v>0</v>
      </c>
      <c r="BA13" s="3">
        <f t="shared" ref="BA13:CF13" si="135">IF(AZ$6&gt;=$D13,0,$S13/$D13)</f>
        <v>0</v>
      </c>
      <c r="BB13" s="3">
        <f t="shared" si="135"/>
        <v>0</v>
      </c>
      <c r="BC13" s="3">
        <f t="shared" si="135"/>
        <v>0</v>
      </c>
      <c r="BD13" s="3">
        <f t="shared" si="135"/>
        <v>0</v>
      </c>
      <c r="BE13" s="3">
        <f t="shared" si="135"/>
        <v>0</v>
      </c>
      <c r="BF13" s="3">
        <f t="shared" si="135"/>
        <v>0</v>
      </c>
      <c r="BG13" s="3">
        <f t="shared" si="135"/>
        <v>0</v>
      </c>
      <c r="BH13" s="3">
        <f t="shared" si="135"/>
        <v>0</v>
      </c>
      <c r="BI13" s="3">
        <f t="shared" si="135"/>
        <v>0</v>
      </c>
      <c r="BJ13" s="3">
        <f t="shared" si="135"/>
        <v>0</v>
      </c>
      <c r="BK13" s="3">
        <f t="shared" si="135"/>
        <v>0</v>
      </c>
      <c r="BL13" s="3">
        <f t="shared" si="135"/>
        <v>0</v>
      </c>
      <c r="BM13" s="3">
        <f t="shared" si="135"/>
        <v>0</v>
      </c>
      <c r="BN13" s="3">
        <f t="shared" si="135"/>
        <v>0</v>
      </c>
      <c r="BO13" s="3">
        <f t="shared" si="135"/>
        <v>0</v>
      </c>
      <c r="BP13" s="3">
        <f t="shared" si="135"/>
        <v>0</v>
      </c>
      <c r="BQ13" s="3">
        <f t="shared" si="135"/>
        <v>0</v>
      </c>
      <c r="BR13" s="3">
        <f t="shared" si="135"/>
        <v>0</v>
      </c>
      <c r="BS13" s="3">
        <f t="shared" si="135"/>
        <v>0</v>
      </c>
      <c r="BT13" s="3">
        <f t="shared" si="135"/>
        <v>0</v>
      </c>
      <c r="BU13" s="3">
        <f t="shared" si="135"/>
        <v>0</v>
      </c>
      <c r="BV13" s="3">
        <f t="shared" si="135"/>
        <v>0</v>
      </c>
      <c r="BW13" s="3">
        <f t="shared" si="135"/>
        <v>0</v>
      </c>
      <c r="BX13" s="3">
        <f t="shared" si="135"/>
        <v>0</v>
      </c>
      <c r="BY13" s="3">
        <f t="shared" si="135"/>
        <v>0</v>
      </c>
      <c r="BZ13" s="3">
        <f t="shared" si="135"/>
        <v>0</v>
      </c>
      <c r="CA13" s="3">
        <f t="shared" si="135"/>
        <v>0</v>
      </c>
      <c r="CB13" s="3">
        <f t="shared" si="135"/>
        <v>0</v>
      </c>
      <c r="CC13" s="3">
        <f t="shared" si="135"/>
        <v>0</v>
      </c>
      <c r="CD13" s="3">
        <f t="shared" si="135"/>
        <v>0</v>
      </c>
      <c r="CE13" s="3">
        <f t="shared" si="135"/>
        <v>0</v>
      </c>
      <c r="CF13" s="3">
        <f t="shared" si="135"/>
        <v>0</v>
      </c>
      <c r="CG13" s="3">
        <f t="shared" ref="CG13:CT13" si="136">IF(CF$6&gt;=$D13,0,$S13/$D13)</f>
        <v>0</v>
      </c>
      <c r="CH13" s="3">
        <f t="shared" si="136"/>
        <v>0</v>
      </c>
      <c r="CI13" s="3">
        <f t="shared" si="136"/>
        <v>0</v>
      </c>
      <c r="CJ13" s="3">
        <f t="shared" si="136"/>
        <v>0</v>
      </c>
      <c r="CK13" s="3">
        <f t="shared" si="136"/>
        <v>0</v>
      </c>
      <c r="CL13" s="3">
        <f t="shared" si="136"/>
        <v>0</v>
      </c>
      <c r="CM13" s="3">
        <f t="shared" si="136"/>
        <v>0</v>
      </c>
      <c r="CN13" s="3">
        <f t="shared" si="136"/>
        <v>0</v>
      </c>
      <c r="CO13" s="3">
        <f t="shared" si="136"/>
        <v>0</v>
      </c>
      <c r="CP13" s="3">
        <f t="shared" si="136"/>
        <v>0</v>
      </c>
      <c r="CQ13" s="3">
        <f t="shared" si="136"/>
        <v>0</v>
      </c>
      <c r="CR13" s="3">
        <f t="shared" si="136"/>
        <v>0</v>
      </c>
      <c r="CS13" s="3">
        <f t="shared" si="136"/>
        <v>0</v>
      </c>
      <c r="CT13" s="3">
        <f t="shared" si="136"/>
        <v>0</v>
      </c>
      <c r="CU13" s="3">
        <f t="shared" si="66"/>
        <v>0</v>
      </c>
      <c r="CV13" s="3">
        <f t="shared" si="67"/>
        <v>0</v>
      </c>
      <c r="CW13" s="3">
        <f t="shared" si="68"/>
        <v>0</v>
      </c>
      <c r="CX13" s="3">
        <f t="shared" si="69"/>
        <v>0</v>
      </c>
      <c r="CY13" s="3">
        <f t="shared" si="70"/>
        <v>0</v>
      </c>
      <c r="CZ13" s="3">
        <f t="shared" si="71"/>
        <v>0</v>
      </c>
      <c r="DA13" s="3">
        <f t="shared" si="72"/>
        <v>0</v>
      </c>
      <c r="DB13" s="3">
        <f t="shared" si="73"/>
        <v>0</v>
      </c>
      <c r="DC13" s="3">
        <f t="shared" si="74"/>
        <v>0</v>
      </c>
      <c r="DD13" s="3">
        <f t="shared" si="75"/>
        <v>0</v>
      </c>
      <c r="DE13" s="3">
        <f t="shared" si="76"/>
        <v>0</v>
      </c>
      <c r="DF13" s="3">
        <f t="shared" si="77"/>
        <v>0</v>
      </c>
      <c r="DG13" s="3">
        <f t="shared" si="78"/>
        <v>0</v>
      </c>
      <c r="DH13" s="3">
        <f t="shared" si="79"/>
        <v>0</v>
      </c>
      <c r="DI13" s="3">
        <f t="shared" si="80"/>
        <v>0</v>
      </c>
      <c r="DJ13" s="3">
        <f t="shared" si="81"/>
        <v>0</v>
      </c>
      <c r="DK13" s="3">
        <f t="shared" si="82"/>
        <v>0</v>
      </c>
      <c r="DL13" s="3">
        <f t="shared" si="83"/>
        <v>0</v>
      </c>
      <c r="DM13" s="3">
        <f t="shared" si="84"/>
        <v>0</v>
      </c>
      <c r="DN13" s="3">
        <f t="shared" si="85"/>
        <v>0</v>
      </c>
      <c r="DO13" s="3">
        <f t="shared" si="86"/>
        <v>0</v>
      </c>
      <c r="DP13" s="3">
        <f t="shared" si="87"/>
        <v>0</v>
      </c>
      <c r="DQ13" s="3">
        <f t="shared" si="88"/>
        <v>0</v>
      </c>
      <c r="DR13" s="3">
        <f t="shared" si="89"/>
        <v>0</v>
      </c>
      <c r="DS13" s="3">
        <f t="shared" si="90"/>
        <v>0</v>
      </c>
      <c r="DT13" s="3">
        <f t="shared" si="91"/>
        <v>0</v>
      </c>
      <c r="DU13" s="3">
        <f t="shared" si="92"/>
        <v>0</v>
      </c>
      <c r="DV13" s="3">
        <f t="shared" si="93"/>
        <v>0</v>
      </c>
      <c r="DW13" s="3">
        <f t="shared" si="94"/>
        <v>0</v>
      </c>
      <c r="DX13" s="3">
        <f t="shared" si="95"/>
        <v>0</v>
      </c>
      <c r="DY13" s="3">
        <f t="shared" si="96"/>
        <v>0</v>
      </c>
      <c r="DZ13" s="3">
        <f t="shared" si="97"/>
        <v>0</v>
      </c>
      <c r="EA13" s="3">
        <f t="shared" si="98"/>
        <v>0</v>
      </c>
      <c r="EB13" s="3">
        <f t="shared" si="99"/>
        <v>0</v>
      </c>
      <c r="EC13" s="3">
        <f t="shared" si="100"/>
        <v>0</v>
      </c>
      <c r="ED13" s="3">
        <f t="shared" si="101"/>
        <v>0</v>
      </c>
      <c r="EE13" s="3">
        <f t="shared" si="102"/>
        <v>0</v>
      </c>
      <c r="EF13" s="3">
        <f t="shared" si="103"/>
        <v>0</v>
      </c>
      <c r="EG13" s="3">
        <f t="shared" si="104"/>
        <v>0</v>
      </c>
      <c r="EH13" s="3">
        <f t="shared" si="105"/>
        <v>0</v>
      </c>
      <c r="EI13" s="3">
        <f t="shared" si="106"/>
        <v>0</v>
      </c>
      <c r="EJ13" s="3">
        <f t="shared" si="107"/>
        <v>0</v>
      </c>
      <c r="EK13" s="3">
        <f t="shared" si="108"/>
        <v>0</v>
      </c>
      <c r="EL13" s="3">
        <f t="shared" si="109"/>
        <v>0</v>
      </c>
      <c r="EM13" s="3">
        <f t="shared" si="110"/>
        <v>0</v>
      </c>
      <c r="EN13" s="3">
        <f t="shared" si="111"/>
        <v>0</v>
      </c>
      <c r="EO13" s="3">
        <f t="shared" si="112"/>
        <v>0</v>
      </c>
      <c r="EP13" s="3">
        <f t="shared" si="113"/>
        <v>0</v>
      </c>
      <c r="EQ13" s="3">
        <f t="shared" si="114"/>
        <v>0</v>
      </c>
      <c r="ER13" s="3">
        <f t="shared" si="115"/>
        <v>0</v>
      </c>
      <c r="ES13" s="3">
        <f t="shared" si="116"/>
        <v>0</v>
      </c>
      <c r="ET13" s="3">
        <f t="shared" si="117"/>
        <v>0</v>
      </c>
      <c r="EU13" s="3">
        <f t="shared" si="118"/>
        <v>0</v>
      </c>
      <c r="EV13" s="3">
        <f t="shared" si="119"/>
        <v>0</v>
      </c>
      <c r="EW13" s="3">
        <f t="shared" si="120"/>
        <v>0</v>
      </c>
      <c r="EX13" s="3">
        <f t="shared" si="121"/>
        <v>0</v>
      </c>
      <c r="EY13" s="3">
        <f t="shared" si="122"/>
        <v>0</v>
      </c>
      <c r="EZ13" s="3">
        <f t="shared" si="123"/>
        <v>0</v>
      </c>
      <c r="FA13" s="3">
        <f t="shared" si="124"/>
        <v>0</v>
      </c>
      <c r="FB13" s="3">
        <f t="shared" si="124"/>
        <v>0</v>
      </c>
    </row>
    <row r="14" spans="1:463" ht="11.25" hidden="1" customHeight="1" outlineLevel="1">
      <c r="B14" s="25">
        <v>2018</v>
      </c>
      <c r="C14" s="6"/>
      <c r="D14" s="31"/>
      <c r="G14" s="3"/>
      <c r="H14" s="130"/>
      <c r="I14" s="3"/>
      <c r="J14" s="22"/>
      <c r="K14" s="22"/>
      <c r="L14" s="22"/>
      <c r="M14" s="22"/>
      <c r="N14" s="22"/>
      <c r="O14" s="22"/>
      <c r="P14" s="22"/>
      <c r="Q14" s="22"/>
      <c r="R14" s="154"/>
      <c r="S14" s="185"/>
      <c r="T14" s="3">
        <f t="shared" si="0"/>
        <v>0</v>
      </c>
      <c r="U14" s="3">
        <f t="shared" ref="U14:AZ14" si="137">IF(T$6&gt;=$D14,0,$S14/$D14)</f>
        <v>0</v>
      </c>
      <c r="V14" s="3">
        <f t="shared" si="137"/>
        <v>0</v>
      </c>
      <c r="W14" s="3">
        <f t="shared" si="137"/>
        <v>0</v>
      </c>
      <c r="X14" s="3">
        <f t="shared" si="137"/>
        <v>0</v>
      </c>
      <c r="Y14" s="3">
        <f t="shared" si="137"/>
        <v>0</v>
      </c>
      <c r="Z14" s="3">
        <f t="shared" si="137"/>
        <v>0</v>
      </c>
      <c r="AA14" s="3">
        <f t="shared" si="137"/>
        <v>0</v>
      </c>
      <c r="AB14" s="3">
        <f t="shared" si="137"/>
        <v>0</v>
      </c>
      <c r="AC14" s="3">
        <f t="shared" si="137"/>
        <v>0</v>
      </c>
      <c r="AD14" s="3">
        <f t="shared" si="137"/>
        <v>0</v>
      </c>
      <c r="AE14" s="3">
        <f t="shared" si="137"/>
        <v>0</v>
      </c>
      <c r="AF14" s="3">
        <f t="shared" si="137"/>
        <v>0</v>
      </c>
      <c r="AG14" s="3">
        <f t="shared" si="137"/>
        <v>0</v>
      </c>
      <c r="AH14" s="3">
        <f t="shared" si="137"/>
        <v>0</v>
      </c>
      <c r="AI14" s="3">
        <f t="shared" si="137"/>
        <v>0</v>
      </c>
      <c r="AJ14" s="3">
        <f t="shared" si="137"/>
        <v>0</v>
      </c>
      <c r="AK14" s="3">
        <f t="shared" si="137"/>
        <v>0</v>
      </c>
      <c r="AL14" s="3">
        <f t="shared" si="137"/>
        <v>0</v>
      </c>
      <c r="AM14" s="3">
        <f t="shared" si="137"/>
        <v>0</v>
      </c>
      <c r="AN14" s="3">
        <f t="shared" si="137"/>
        <v>0</v>
      </c>
      <c r="AO14" s="3">
        <f t="shared" si="137"/>
        <v>0</v>
      </c>
      <c r="AP14" s="3">
        <f t="shared" si="137"/>
        <v>0</v>
      </c>
      <c r="AQ14" s="3">
        <f t="shared" si="137"/>
        <v>0</v>
      </c>
      <c r="AR14" s="3">
        <f t="shared" si="137"/>
        <v>0</v>
      </c>
      <c r="AS14" s="3">
        <f t="shared" si="137"/>
        <v>0</v>
      </c>
      <c r="AT14" s="3">
        <f t="shared" si="137"/>
        <v>0</v>
      </c>
      <c r="AU14" s="3">
        <f t="shared" si="137"/>
        <v>0</v>
      </c>
      <c r="AV14" s="3">
        <f t="shared" si="137"/>
        <v>0</v>
      </c>
      <c r="AW14" s="3">
        <f t="shared" si="137"/>
        <v>0</v>
      </c>
      <c r="AX14" s="3">
        <f t="shared" si="137"/>
        <v>0</v>
      </c>
      <c r="AY14" s="3">
        <f t="shared" si="137"/>
        <v>0</v>
      </c>
      <c r="AZ14" s="3">
        <f t="shared" si="137"/>
        <v>0</v>
      </c>
      <c r="BA14" s="3">
        <f t="shared" ref="BA14:CF14" si="138">IF(AZ$6&gt;=$D14,0,$S14/$D14)</f>
        <v>0</v>
      </c>
      <c r="BB14" s="3">
        <f t="shared" si="138"/>
        <v>0</v>
      </c>
      <c r="BC14" s="3">
        <f t="shared" si="138"/>
        <v>0</v>
      </c>
      <c r="BD14" s="3">
        <f t="shared" si="138"/>
        <v>0</v>
      </c>
      <c r="BE14" s="3">
        <f t="shared" si="138"/>
        <v>0</v>
      </c>
      <c r="BF14" s="3">
        <f t="shared" si="138"/>
        <v>0</v>
      </c>
      <c r="BG14" s="3">
        <f t="shared" si="138"/>
        <v>0</v>
      </c>
      <c r="BH14" s="3">
        <f t="shared" si="138"/>
        <v>0</v>
      </c>
      <c r="BI14" s="3">
        <f t="shared" si="138"/>
        <v>0</v>
      </c>
      <c r="BJ14" s="3">
        <f t="shared" si="138"/>
        <v>0</v>
      </c>
      <c r="BK14" s="3">
        <f t="shared" si="138"/>
        <v>0</v>
      </c>
      <c r="BL14" s="3">
        <f t="shared" si="138"/>
        <v>0</v>
      </c>
      <c r="BM14" s="3">
        <f t="shared" si="138"/>
        <v>0</v>
      </c>
      <c r="BN14" s="3">
        <f t="shared" si="138"/>
        <v>0</v>
      </c>
      <c r="BO14" s="3">
        <f t="shared" si="138"/>
        <v>0</v>
      </c>
      <c r="BP14" s="3">
        <f t="shared" si="138"/>
        <v>0</v>
      </c>
      <c r="BQ14" s="3">
        <f t="shared" si="138"/>
        <v>0</v>
      </c>
      <c r="BR14" s="3">
        <f t="shared" si="138"/>
        <v>0</v>
      </c>
      <c r="BS14" s="3">
        <f t="shared" si="138"/>
        <v>0</v>
      </c>
      <c r="BT14" s="3">
        <f t="shared" si="138"/>
        <v>0</v>
      </c>
      <c r="BU14" s="3">
        <f t="shared" si="138"/>
        <v>0</v>
      </c>
      <c r="BV14" s="3">
        <f t="shared" si="138"/>
        <v>0</v>
      </c>
      <c r="BW14" s="3">
        <f t="shared" si="138"/>
        <v>0</v>
      </c>
      <c r="BX14" s="3">
        <f t="shared" si="138"/>
        <v>0</v>
      </c>
      <c r="BY14" s="3">
        <f t="shared" si="138"/>
        <v>0</v>
      </c>
      <c r="BZ14" s="3">
        <f t="shared" si="138"/>
        <v>0</v>
      </c>
      <c r="CA14" s="3">
        <f t="shared" si="138"/>
        <v>0</v>
      </c>
      <c r="CB14" s="3">
        <f t="shared" si="138"/>
        <v>0</v>
      </c>
      <c r="CC14" s="3">
        <f t="shared" si="138"/>
        <v>0</v>
      </c>
      <c r="CD14" s="3">
        <f t="shared" si="138"/>
        <v>0</v>
      </c>
      <c r="CE14" s="3">
        <f t="shared" si="138"/>
        <v>0</v>
      </c>
      <c r="CF14" s="3">
        <f t="shared" si="138"/>
        <v>0</v>
      </c>
      <c r="CG14" s="3">
        <f t="shared" ref="CG14:CT14" si="139">IF(CF$6&gt;=$D14,0,$S14/$D14)</f>
        <v>0</v>
      </c>
      <c r="CH14" s="3">
        <f t="shared" si="139"/>
        <v>0</v>
      </c>
      <c r="CI14" s="3">
        <f t="shared" si="139"/>
        <v>0</v>
      </c>
      <c r="CJ14" s="3">
        <f t="shared" si="139"/>
        <v>0</v>
      </c>
      <c r="CK14" s="3">
        <f t="shared" si="139"/>
        <v>0</v>
      </c>
      <c r="CL14" s="3">
        <f t="shared" si="139"/>
        <v>0</v>
      </c>
      <c r="CM14" s="3">
        <f t="shared" si="139"/>
        <v>0</v>
      </c>
      <c r="CN14" s="3">
        <f t="shared" si="139"/>
        <v>0</v>
      </c>
      <c r="CO14" s="3">
        <f t="shared" si="139"/>
        <v>0</v>
      </c>
      <c r="CP14" s="3">
        <f t="shared" si="139"/>
        <v>0</v>
      </c>
      <c r="CQ14" s="3">
        <f t="shared" si="139"/>
        <v>0</v>
      </c>
      <c r="CR14" s="3">
        <f t="shared" si="139"/>
        <v>0</v>
      </c>
      <c r="CS14" s="3">
        <f t="shared" si="139"/>
        <v>0</v>
      </c>
      <c r="CT14" s="3">
        <f t="shared" si="139"/>
        <v>0</v>
      </c>
      <c r="CU14" s="3">
        <f t="shared" si="66"/>
        <v>0</v>
      </c>
      <c r="CV14" s="3">
        <f t="shared" si="67"/>
        <v>0</v>
      </c>
      <c r="CW14" s="3">
        <f t="shared" si="68"/>
        <v>0</v>
      </c>
      <c r="CX14" s="3">
        <f t="shared" si="69"/>
        <v>0</v>
      </c>
      <c r="CY14" s="3">
        <f t="shared" si="70"/>
        <v>0</v>
      </c>
      <c r="CZ14" s="3">
        <f t="shared" si="71"/>
        <v>0</v>
      </c>
      <c r="DA14" s="3">
        <f t="shared" si="72"/>
        <v>0</v>
      </c>
      <c r="DB14" s="3">
        <f t="shared" si="73"/>
        <v>0</v>
      </c>
      <c r="DC14" s="3">
        <f t="shared" si="74"/>
        <v>0</v>
      </c>
      <c r="DD14" s="3">
        <f t="shared" si="75"/>
        <v>0</v>
      </c>
      <c r="DE14" s="3">
        <f t="shared" si="76"/>
        <v>0</v>
      </c>
      <c r="DF14" s="3">
        <f t="shared" si="77"/>
        <v>0</v>
      </c>
      <c r="DG14" s="3">
        <f t="shared" si="78"/>
        <v>0</v>
      </c>
      <c r="DH14" s="3">
        <f t="shared" si="79"/>
        <v>0</v>
      </c>
      <c r="DI14" s="3">
        <f t="shared" si="80"/>
        <v>0</v>
      </c>
      <c r="DJ14" s="3">
        <f t="shared" si="81"/>
        <v>0</v>
      </c>
      <c r="DK14" s="3">
        <f t="shared" si="82"/>
        <v>0</v>
      </c>
      <c r="DL14" s="3">
        <f t="shared" si="83"/>
        <v>0</v>
      </c>
      <c r="DM14" s="3">
        <f t="shared" si="84"/>
        <v>0</v>
      </c>
      <c r="DN14" s="3">
        <f t="shared" si="85"/>
        <v>0</v>
      </c>
      <c r="DO14" s="3">
        <f t="shared" si="86"/>
        <v>0</v>
      </c>
      <c r="DP14" s="3">
        <f t="shared" si="87"/>
        <v>0</v>
      </c>
      <c r="DQ14" s="3">
        <f t="shared" si="88"/>
        <v>0</v>
      </c>
      <c r="DR14" s="3">
        <f t="shared" si="89"/>
        <v>0</v>
      </c>
      <c r="DS14" s="3">
        <f t="shared" si="90"/>
        <v>0</v>
      </c>
      <c r="DT14" s="3">
        <f t="shared" si="91"/>
        <v>0</v>
      </c>
      <c r="DU14" s="3">
        <f t="shared" si="92"/>
        <v>0</v>
      </c>
      <c r="DV14" s="3">
        <f t="shared" si="93"/>
        <v>0</v>
      </c>
      <c r="DW14" s="3">
        <f t="shared" si="94"/>
        <v>0</v>
      </c>
      <c r="DX14" s="3">
        <f t="shared" si="95"/>
        <v>0</v>
      </c>
      <c r="DY14" s="3">
        <f t="shared" si="96"/>
        <v>0</v>
      </c>
      <c r="DZ14" s="3">
        <f t="shared" si="97"/>
        <v>0</v>
      </c>
      <c r="EA14" s="3">
        <f t="shared" si="98"/>
        <v>0</v>
      </c>
      <c r="EB14" s="3">
        <f t="shared" si="99"/>
        <v>0</v>
      </c>
      <c r="EC14" s="3">
        <f t="shared" si="100"/>
        <v>0</v>
      </c>
      <c r="ED14" s="3">
        <f t="shared" si="101"/>
        <v>0</v>
      </c>
      <c r="EE14" s="3">
        <f t="shared" si="102"/>
        <v>0</v>
      </c>
      <c r="EF14" s="3">
        <f t="shared" si="103"/>
        <v>0</v>
      </c>
      <c r="EG14" s="3">
        <f t="shared" si="104"/>
        <v>0</v>
      </c>
      <c r="EH14" s="3">
        <f t="shared" si="105"/>
        <v>0</v>
      </c>
      <c r="EI14" s="3">
        <f t="shared" si="106"/>
        <v>0</v>
      </c>
      <c r="EJ14" s="3">
        <f t="shared" si="107"/>
        <v>0</v>
      </c>
      <c r="EK14" s="3">
        <f t="shared" si="108"/>
        <v>0</v>
      </c>
      <c r="EL14" s="3">
        <f t="shared" si="109"/>
        <v>0</v>
      </c>
      <c r="EM14" s="3">
        <f t="shared" si="110"/>
        <v>0</v>
      </c>
      <c r="EN14" s="3">
        <f t="shared" si="111"/>
        <v>0</v>
      </c>
      <c r="EO14" s="3">
        <f t="shared" si="112"/>
        <v>0</v>
      </c>
      <c r="EP14" s="3">
        <f t="shared" si="113"/>
        <v>0</v>
      </c>
      <c r="EQ14" s="3">
        <f t="shared" si="114"/>
        <v>0</v>
      </c>
      <c r="ER14" s="3">
        <f t="shared" si="115"/>
        <v>0</v>
      </c>
      <c r="ES14" s="3">
        <f t="shared" si="116"/>
        <v>0</v>
      </c>
      <c r="ET14" s="3">
        <f t="shared" si="117"/>
        <v>0</v>
      </c>
      <c r="EU14" s="3">
        <f t="shared" si="118"/>
        <v>0</v>
      </c>
      <c r="EV14" s="3">
        <f t="shared" si="119"/>
        <v>0</v>
      </c>
      <c r="EW14" s="3">
        <f t="shared" si="120"/>
        <v>0</v>
      </c>
      <c r="EX14" s="3">
        <f t="shared" si="121"/>
        <v>0</v>
      </c>
      <c r="EY14" s="3">
        <f t="shared" si="122"/>
        <v>0</v>
      </c>
      <c r="EZ14" s="3">
        <f t="shared" si="123"/>
        <v>0</v>
      </c>
      <c r="FA14" s="3">
        <f t="shared" si="124"/>
        <v>0</v>
      </c>
      <c r="FB14" s="3">
        <f t="shared" si="124"/>
        <v>0</v>
      </c>
    </row>
    <row r="15" spans="1:463" ht="11.25" hidden="1" customHeight="1" outlineLevel="1">
      <c r="B15" s="25">
        <v>2019</v>
      </c>
      <c r="C15" s="6"/>
      <c r="D15" s="31"/>
      <c r="G15" s="3"/>
      <c r="H15" s="130"/>
      <c r="I15" s="3"/>
      <c r="J15" s="22"/>
      <c r="K15" s="22"/>
      <c r="L15" s="22"/>
      <c r="M15" s="22"/>
      <c r="N15" s="22"/>
      <c r="O15" s="22"/>
      <c r="P15" s="22"/>
      <c r="Q15" s="22"/>
      <c r="S15" s="185"/>
      <c r="T15" s="3">
        <f t="shared" si="0"/>
        <v>0</v>
      </c>
      <c r="U15" s="3">
        <f t="shared" ref="U15:AZ15" si="140">IF(T$6&gt;=$D15,0,$S15/$D15)</f>
        <v>0</v>
      </c>
      <c r="V15" s="3">
        <f t="shared" si="140"/>
        <v>0</v>
      </c>
      <c r="W15" s="3">
        <f t="shared" si="140"/>
        <v>0</v>
      </c>
      <c r="X15" s="3">
        <f t="shared" si="140"/>
        <v>0</v>
      </c>
      <c r="Y15" s="3">
        <f t="shared" si="140"/>
        <v>0</v>
      </c>
      <c r="Z15" s="3">
        <f t="shared" si="140"/>
        <v>0</v>
      </c>
      <c r="AA15" s="3">
        <f t="shared" si="140"/>
        <v>0</v>
      </c>
      <c r="AB15" s="3">
        <f t="shared" si="140"/>
        <v>0</v>
      </c>
      <c r="AC15" s="3">
        <f t="shared" si="140"/>
        <v>0</v>
      </c>
      <c r="AD15" s="3">
        <f t="shared" si="140"/>
        <v>0</v>
      </c>
      <c r="AE15" s="3">
        <f t="shared" si="140"/>
        <v>0</v>
      </c>
      <c r="AF15" s="3">
        <f t="shared" si="140"/>
        <v>0</v>
      </c>
      <c r="AG15" s="3">
        <f t="shared" si="140"/>
        <v>0</v>
      </c>
      <c r="AH15" s="3">
        <f t="shared" si="140"/>
        <v>0</v>
      </c>
      <c r="AI15" s="3">
        <f t="shared" si="140"/>
        <v>0</v>
      </c>
      <c r="AJ15" s="3">
        <f t="shared" si="140"/>
        <v>0</v>
      </c>
      <c r="AK15" s="3">
        <f t="shared" si="140"/>
        <v>0</v>
      </c>
      <c r="AL15" s="3">
        <f t="shared" si="140"/>
        <v>0</v>
      </c>
      <c r="AM15" s="3">
        <f t="shared" si="140"/>
        <v>0</v>
      </c>
      <c r="AN15" s="3">
        <f t="shared" si="140"/>
        <v>0</v>
      </c>
      <c r="AO15" s="3">
        <f t="shared" si="140"/>
        <v>0</v>
      </c>
      <c r="AP15" s="3">
        <f t="shared" si="140"/>
        <v>0</v>
      </c>
      <c r="AQ15" s="3">
        <f t="shared" si="140"/>
        <v>0</v>
      </c>
      <c r="AR15" s="3">
        <f t="shared" si="140"/>
        <v>0</v>
      </c>
      <c r="AS15" s="3">
        <f t="shared" si="140"/>
        <v>0</v>
      </c>
      <c r="AT15" s="3">
        <f t="shared" si="140"/>
        <v>0</v>
      </c>
      <c r="AU15" s="3">
        <f t="shared" si="140"/>
        <v>0</v>
      </c>
      <c r="AV15" s="3">
        <f t="shared" si="140"/>
        <v>0</v>
      </c>
      <c r="AW15" s="3">
        <f t="shared" si="140"/>
        <v>0</v>
      </c>
      <c r="AX15" s="3">
        <f t="shared" si="140"/>
        <v>0</v>
      </c>
      <c r="AY15" s="3">
        <f t="shared" si="140"/>
        <v>0</v>
      </c>
      <c r="AZ15" s="3">
        <f t="shared" si="140"/>
        <v>0</v>
      </c>
      <c r="BA15" s="3">
        <f t="shared" ref="BA15:CF15" si="141">IF(AZ$6&gt;=$D15,0,$S15/$D15)</f>
        <v>0</v>
      </c>
      <c r="BB15" s="3">
        <f t="shared" si="141"/>
        <v>0</v>
      </c>
      <c r="BC15" s="3">
        <f t="shared" si="141"/>
        <v>0</v>
      </c>
      <c r="BD15" s="3">
        <f t="shared" si="141"/>
        <v>0</v>
      </c>
      <c r="BE15" s="3">
        <f t="shared" si="141"/>
        <v>0</v>
      </c>
      <c r="BF15" s="3">
        <f t="shared" si="141"/>
        <v>0</v>
      </c>
      <c r="BG15" s="3">
        <f t="shared" si="141"/>
        <v>0</v>
      </c>
      <c r="BH15" s="3">
        <f t="shared" si="141"/>
        <v>0</v>
      </c>
      <c r="BI15" s="3">
        <f t="shared" si="141"/>
        <v>0</v>
      </c>
      <c r="BJ15" s="3">
        <f t="shared" si="141"/>
        <v>0</v>
      </c>
      <c r="BK15" s="3">
        <f t="shared" si="141"/>
        <v>0</v>
      </c>
      <c r="BL15" s="3">
        <f t="shared" si="141"/>
        <v>0</v>
      </c>
      <c r="BM15" s="3">
        <f t="shared" si="141"/>
        <v>0</v>
      </c>
      <c r="BN15" s="3">
        <f t="shared" si="141"/>
        <v>0</v>
      </c>
      <c r="BO15" s="3">
        <f t="shared" si="141"/>
        <v>0</v>
      </c>
      <c r="BP15" s="3">
        <f t="shared" si="141"/>
        <v>0</v>
      </c>
      <c r="BQ15" s="3">
        <f t="shared" si="141"/>
        <v>0</v>
      </c>
      <c r="BR15" s="3">
        <f t="shared" si="141"/>
        <v>0</v>
      </c>
      <c r="BS15" s="3">
        <f t="shared" si="141"/>
        <v>0</v>
      </c>
      <c r="BT15" s="3">
        <f t="shared" si="141"/>
        <v>0</v>
      </c>
      <c r="BU15" s="3">
        <f t="shared" si="141"/>
        <v>0</v>
      </c>
      <c r="BV15" s="3">
        <f t="shared" si="141"/>
        <v>0</v>
      </c>
      <c r="BW15" s="3">
        <f t="shared" si="141"/>
        <v>0</v>
      </c>
      <c r="BX15" s="3">
        <f t="shared" si="141"/>
        <v>0</v>
      </c>
      <c r="BY15" s="3">
        <f t="shared" si="141"/>
        <v>0</v>
      </c>
      <c r="BZ15" s="3">
        <f t="shared" si="141"/>
        <v>0</v>
      </c>
      <c r="CA15" s="3">
        <f t="shared" si="141"/>
        <v>0</v>
      </c>
      <c r="CB15" s="3">
        <f t="shared" si="141"/>
        <v>0</v>
      </c>
      <c r="CC15" s="3">
        <f t="shared" si="141"/>
        <v>0</v>
      </c>
      <c r="CD15" s="3">
        <f t="shared" si="141"/>
        <v>0</v>
      </c>
      <c r="CE15" s="3">
        <f t="shared" si="141"/>
        <v>0</v>
      </c>
      <c r="CF15" s="3">
        <f t="shared" si="141"/>
        <v>0</v>
      </c>
      <c r="CG15" s="3">
        <f t="shared" ref="CG15:CT15" si="142">IF(CF$6&gt;=$D15,0,$S15/$D15)</f>
        <v>0</v>
      </c>
      <c r="CH15" s="3">
        <f t="shared" si="142"/>
        <v>0</v>
      </c>
      <c r="CI15" s="3">
        <f t="shared" si="142"/>
        <v>0</v>
      </c>
      <c r="CJ15" s="3">
        <f t="shared" si="142"/>
        <v>0</v>
      </c>
      <c r="CK15" s="3">
        <f t="shared" si="142"/>
        <v>0</v>
      </c>
      <c r="CL15" s="3">
        <f t="shared" si="142"/>
        <v>0</v>
      </c>
      <c r="CM15" s="3">
        <f t="shared" si="142"/>
        <v>0</v>
      </c>
      <c r="CN15" s="3">
        <f t="shared" si="142"/>
        <v>0</v>
      </c>
      <c r="CO15" s="3">
        <f t="shared" si="142"/>
        <v>0</v>
      </c>
      <c r="CP15" s="3">
        <f t="shared" si="142"/>
        <v>0</v>
      </c>
      <c r="CQ15" s="3">
        <f t="shared" si="142"/>
        <v>0</v>
      </c>
      <c r="CR15" s="3">
        <f t="shared" si="142"/>
        <v>0</v>
      </c>
      <c r="CS15" s="3">
        <f t="shared" si="142"/>
        <v>0</v>
      </c>
      <c r="CT15" s="3">
        <f t="shared" si="142"/>
        <v>0</v>
      </c>
      <c r="CU15" s="3">
        <f t="shared" si="66"/>
        <v>0</v>
      </c>
      <c r="CV15" s="3">
        <f t="shared" si="67"/>
        <v>0</v>
      </c>
      <c r="CW15" s="3">
        <f t="shared" si="68"/>
        <v>0</v>
      </c>
      <c r="CX15" s="3">
        <f t="shared" si="69"/>
        <v>0</v>
      </c>
      <c r="CY15" s="3">
        <f t="shared" si="70"/>
        <v>0</v>
      </c>
      <c r="CZ15" s="3">
        <f t="shared" si="71"/>
        <v>0</v>
      </c>
      <c r="DA15" s="3">
        <f t="shared" si="72"/>
        <v>0</v>
      </c>
      <c r="DB15" s="3">
        <f t="shared" si="73"/>
        <v>0</v>
      </c>
      <c r="DC15" s="3">
        <f t="shared" si="74"/>
        <v>0</v>
      </c>
      <c r="DD15" s="3">
        <f t="shared" si="75"/>
        <v>0</v>
      </c>
      <c r="DE15" s="3">
        <f t="shared" si="76"/>
        <v>0</v>
      </c>
      <c r="DF15" s="3">
        <f t="shared" si="77"/>
        <v>0</v>
      </c>
      <c r="DG15" s="3">
        <f t="shared" si="78"/>
        <v>0</v>
      </c>
      <c r="DH15" s="3">
        <f t="shared" si="79"/>
        <v>0</v>
      </c>
      <c r="DI15" s="3">
        <f t="shared" si="80"/>
        <v>0</v>
      </c>
      <c r="DJ15" s="3">
        <f t="shared" si="81"/>
        <v>0</v>
      </c>
      <c r="DK15" s="3">
        <f t="shared" si="82"/>
        <v>0</v>
      </c>
      <c r="DL15" s="3">
        <f t="shared" si="83"/>
        <v>0</v>
      </c>
      <c r="DM15" s="3">
        <f t="shared" si="84"/>
        <v>0</v>
      </c>
      <c r="DN15" s="3">
        <f t="shared" si="85"/>
        <v>0</v>
      </c>
      <c r="DO15" s="3">
        <f t="shared" si="86"/>
        <v>0</v>
      </c>
      <c r="DP15" s="3">
        <f t="shared" si="87"/>
        <v>0</v>
      </c>
      <c r="DQ15" s="3">
        <f t="shared" si="88"/>
        <v>0</v>
      </c>
      <c r="DR15" s="3">
        <f t="shared" si="89"/>
        <v>0</v>
      </c>
      <c r="DS15" s="3">
        <f t="shared" si="90"/>
        <v>0</v>
      </c>
      <c r="DT15" s="3">
        <f t="shared" si="91"/>
        <v>0</v>
      </c>
      <c r="DU15" s="3">
        <f t="shared" si="92"/>
        <v>0</v>
      </c>
      <c r="DV15" s="3">
        <f t="shared" si="93"/>
        <v>0</v>
      </c>
      <c r="DW15" s="3">
        <f t="shared" si="94"/>
        <v>0</v>
      </c>
      <c r="DX15" s="3">
        <f t="shared" si="95"/>
        <v>0</v>
      </c>
      <c r="DY15" s="3">
        <f t="shared" si="96"/>
        <v>0</v>
      </c>
      <c r="DZ15" s="3">
        <f t="shared" si="97"/>
        <v>0</v>
      </c>
      <c r="EA15" s="3">
        <f t="shared" si="98"/>
        <v>0</v>
      </c>
      <c r="EB15" s="3">
        <f t="shared" si="99"/>
        <v>0</v>
      </c>
      <c r="EC15" s="3">
        <f t="shared" si="100"/>
        <v>0</v>
      </c>
      <c r="ED15" s="3">
        <f t="shared" si="101"/>
        <v>0</v>
      </c>
      <c r="EE15" s="3">
        <f t="shared" si="102"/>
        <v>0</v>
      </c>
      <c r="EF15" s="3">
        <f t="shared" si="103"/>
        <v>0</v>
      </c>
      <c r="EG15" s="3">
        <f t="shared" si="104"/>
        <v>0</v>
      </c>
      <c r="EH15" s="3">
        <f t="shared" si="105"/>
        <v>0</v>
      </c>
      <c r="EI15" s="3">
        <f t="shared" si="106"/>
        <v>0</v>
      </c>
      <c r="EJ15" s="3">
        <f t="shared" si="107"/>
        <v>0</v>
      </c>
      <c r="EK15" s="3">
        <f t="shared" si="108"/>
        <v>0</v>
      </c>
      <c r="EL15" s="3">
        <f t="shared" si="109"/>
        <v>0</v>
      </c>
      <c r="EM15" s="3">
        <f t="shared" si="110"/>
        <v>0</v>
      </c>
      <c r="EN15" s="3">
        <f t="shared" si="111"/>
        <v>0</v>
      </c>
      <c r="EO15" s="3">
        <f t="shared" si="112"/>
        <v>0</v>
      </c>
      <c r="EP15" s="3">
        <f t="shared" si="113"/>
        <v>0</v>
      </c>
      <c r="EQ15" s="3">
        <f t="shared" si="114"/>
        <v>0</v>
      </c>
      <c r="ER15" s="3">
        <f t="shared" si="115"/>
        <v>0</v>
      </c>
      <c r="ES15" s="3">
        <f t="shared" si="116"/>
        <v>0</v>
      </c>
      <c r="ET15" s="3">
        <f t="shared" si="117"/>
        <v>0</v>
      </c>
      <c r="EU15" s="3">
        <f t="shared" si="118"/>
        <v>0</v>
      </c>
      <c r="EV15" s="3">
        <f t="shared" si="119"/>
        <v>0</v>
      </c>
      <c r="EW15" s="3">
        <f t="shared" si="120"/>
        <v>0</v>
      </c>
      <c r="EX15" s="3">
        <f t="shared" si="121"/>
        <v>0</v>
      </c>
      <c r="EY15" s="3">
        <f t="shared" si="122"/>
        <v>0</v>
      </c>
      <c r="EZ15" s="3">
        <f t="shared" si="123"/>
        <v>0</v>
      </c>
      <c r="FA15" s="3">
        <f t="shared" si="124"/>
        <v>0</v>
      </c>
      <c r="FB15" s="3">
        <f t="shared" si="124"/>
        <v>0</v>
      </c>
    </row>
    <row r="16" spans="1:463" ht="11.25" hidden="1" customHeight="1" outlineLevel="1">
      <c r="B16" s="25">
        <v>2020</v>
      </c>
      <c r="C16" s="6"/>
      <c r="D16" s="31"/>
      <c r="G16" s="3"/>
      <c r="H16" s="130"/>
      <c r="I16" s="3"/>
      <c r="J16" s="22"/>
      <c r="K16" s="22"/>
      <c r="L16" s="22"/>
      <c r="M16" s="22"/>
      <c r="N16" s="22"/>
      <c r="O16" s="22"/>
      <c r="P16" s="22"/>
      <c r="Q16" s="22"/>
      <c r="S16" s="185"/>
      <c r="T16" s="3">
        <f t="shared" si="0"/>
        <v>0</v>
      </c>
      <c r="U16" s="3">
        <f t="shared" ref="U16:AZ16" si="143">IF(T$6&gt;=$D16,0,$S16/$D16)</f>
        <v>0</v>
      </c>
      <c r="V16" s="3">
        <f t="shared" si="143"/>
        <v>0</v>
      </c>
      <c r="W16" s="3">
        <f t="shared" si="143"/>
        <v>0</v>
      </c>
      <c r="X16" s="3">
        <f t="shared" si="143"/>
        <v>0</v>
      </c>
      <c r="Y16" s="3">
        <f t="shared" si="143"/>
        <v>0</v>
      </c>
      <c r="Z16" s="3">
        <f t="shared" si="143"/>
        <v>0</v>
      </c>
      <c r="AA16" s="3">
        <f t="shared" si="143"/>
        <v>0</v>
      </c>
      <c r="AB16" s="3">
        <f t="shared" si="143"/>
        <v>0</v>
      </c>
      <c r="AC16" s="3">
        <f t="shared" si="143"/>
        <v>0</v>
      </c>
      <c r="AD16" s="3">
        <f t="shared" si="143"/>
        <v>0</v>
      </c>
      <c r="AE16" s="3">
        <f t="shared" si="143"/>
        <v>0</v>
      </c>
      <c r="AF16" s="3">
        <f t="shared" si="143"/>
        <v>0</v>
      </c>
      <c r="AG16" s="3">
        <f t="shared" si="143"/>
        <v>0</v>
      </c>
      <c r="AH16" s="3">
        <f t="shared" si="143"/>
        <v>0</v>
      </c>
      <c r="AI16" s="3">
        <f t="shared" si="143"/>
        <v>0</v>
      </c>
      <c r="AJ16" s="3">
        <f t="shared" si="143"/>
        <v>0</v>
      </c>
      <c r="AK16" s="3">
        <f t="shared" si="143"/>
        <v>0</v>
      </c>
      <c r="AL16" s="3">
        <f t="shared" si="143"/>
        <v>0</v>
      </c>
      <c r="AM16" s="3">
        <f t="shared" si="143"/>
        <v>0</v>
      </c>
      <c r="AN16" s="3">
        <f t="shared" si="143"/>
        <v>0</v>
      </c>
      <c r="AO16" s="3">
        <f t="shared" si="143"/>
        <v>0</v>
      </c>
      <c r="AP16" s="3">
        <f t="shared" si="143"/>
        <v>0</v>
      </c>
      <c r="AQ16" s="3">
        <f t="shared" si="143"/>
        <v>0</v>
      </c>
      <c r="AR16" s="3">
        <f t="shared" si="143"/>
        <v>0</v>
      </c>
      <c r="AS16" s="3">
        <f t="shared" si="143"/>
        <v>0</v>
      </c>
      <c r="AT16" s="3">
        <f t="shared" si="143"/>
        <v>0</v>
      </c>
      <c r="AU16" s="3">
        <f t="shared" si="143"/>
        <v>0</v>
      </c>
      <c r="AV16" s="3">
        <f t="shared" si="143"/>
        <v>0</v>
      </c>
      <c r="AW16" s="3">
        <f t="shared" si="143"/>
        <v>0</v>
      </c>
      <c r="AX16" s="3">
        <f t="shared" si="143"/>
        <v>0</v>
      </c>
      <c r="AY16" s="3">
        <f t="shared" si="143"/>
        <v>0</v>
      </c>
      <c r="AZ16" s="3">
        <f t="shared" si="143"/>
        <v>0</v>
      </c>
      <c r="BA16" s="3">
        <f t="shared" ref="BA16:CF16" si="144">IF(AZ$6&gt;=$D16,0,$S16/$D16)</f>
        <v>0</v>
      </c>
      <c r="BB16" s="3">
        <f t="shared" si="144"/>
        <v>0</v>
      </c>
      <c r="BC16" s="3">
        <f t="shared" si="144"/>
        <v>0</v>
      </c>
      <c r="BD16" s="3">
        <f t="shared" si="144"/>
        <v>0</v>
      </c>
      <c r="BE16" s="3">
        <f t="shared" si="144"/>
        <v>0</v>
      </c>
      <c r="BF16" s="3">
        <f t="shared" si="144"/>
        <v>0</v>
      </c>
      <c r="BG16" s="3">
        <f t="shared" si="144"/>
        <v>0</v>
      </c>
      <c r="BH16" s="3">
        <f t="shared" si="144"/>
        <v>0</v>
      </c>
      <c r="BI16" s="3">
        <f t="shared" si="144"/>
        <v>0</v>
      </c>
      <c r="BJ16" s="3">
        <f t="shared" si="144"/>
        <v>0</v>
      </c>
      <c r="BK16" s="3">
        <f t="shared" si="144"/>
        <v>0</v>
      </c>
      <c r="BL16" s="3">
        <f t="shared" si="144"/>
        <v>0</v>
      </c>
      <c r="BM16" s="3">
        <f t="shared" si="144"/>
        <v>0</v>
      </c>
      <c r="BN16" s="3">
        <f t="shared" si="144"/>
        <v>0</v>
      </c>
      <c r="BO16" s="3">
        <f t="shared" si="144"/>
        <v>0</v>
      </c>
      <c r="BP16" s="3">
        <f t="shared" si="144"/>
        <v>0</v>
      </c>
      <c r="BQ16" s="3">
        <f t="shared" si="144"/>
        <v>0</v>
      </c>
      <c r="BR16" s="3">
        <f t="shared" si="144"/>
        <v>0</v>
      </c>
      <c r="BS16" s="3">
        <f t="shared" si="144"/>
        <v>0</v>
      </c>
      <c r="BT16" s="3">
        <f t="shared" si="144"/>
        <v>0</v>
      </c>
      <c r="BU16" s="3">
        <f t="shared" si="144"/>
        <v>0</v>
      </c>
      <c r="BV16" s="3">
        <f t="shared" si="144"/>
        <v>0</v>
      </c>
      <c r="BW16" s="3">
        <f t="shared" si="144"/>
        <v>0</v>
      </c>
      <c r="BX16" s="3">
        <f t="shared" si="144"/>
        <v>0</v>
      </c>
      <c r="BY16" s="3">
        <f t="shared" si="144"/>
        <v>0</v>
      </c>
      <c r="BZ16" s="3">
        <f t="shared" si="144"/>
        <v>0</v>
      </c>
      <c r="CA16" s="3">
        <f t="shared" si="144"/>
        <v>0</v>
      </c>
      <c r="CB16" s="3">
        <f t="shared" si="144"/>
        <v>0</v>
      </c>
      <c r="CC16" s="3">
        <f t="shared" si="144"/>
        <v>0</v>
      </c>
      <c r="CD16" s="3">
        <f t="shared" si="144"/>
        <v>0</v>
      </c>
      <c r="CE16" s="3">
        <f t="shared" si="144"/>
        <v>0</v>
      </c>
      <c r="CF16" s="3">
        <f t="shared" si="144"/>
        <v>0</v>
      </c>
      <c r="CG16" s="3">
        <f t="shared" ref="CG16:CT16" si="145">IF(CF$6&gt;=$D16,0,$S16/$D16)</f>
        <v>0</v>
      </c>
      <c r="CH16" s="3">
        <f t="shared" si="145"/>
        <v>0</v>
      </c>
      <c r="CI16" s="3">
        <f t="shared" si="145"/>
        <v>0</v>
      </c>
      <c r="CJ16" s="3">
        <f t="shared" si="145"/>
        <v>0</v>
      </c>
      <c r="CK16" s="3">
        <f t="shared" si="145"/>
        <v>0</v>
      </c>
      <c r="CL16" s="3">
        <f t="shared" si="145"/>
        <v>0</v>
      </c>
      <c r="CM16" s="3">
        <f t="shared" si="145"/>
        <v>0</v>
      </c>
      <c r="CN16" s="3">
        <f t="shared" si="145"/>
        <v>0</v>
      </c>
      <c r="CO16" s="3">
        <f t="shared" si="145"/>
        <v>0</v>
      </c>
      <c r="CP16" s="3">
        <f t="shared" si="145"/>
        <v>0</v>
      </c>
      <c r="CQ16" s="3">
        <f t="shared" si="145"/>
        <v>0</v>
      </c>
      <c r="CR16" s="3">
        <f t="shared" si="145"/>
        <v>0</v>
      </c>
      <c r="CS16" s="3">
        <f t="shared" si="145"/>
        <v>0</v>
      </c>
      <c r="CT16" s="3">
        <f t="shared" si="145"/>
        <v>0</v>
      </c>
      <c r="CU16" s="3">
        <f t="shared" si="66"/>
        <v>0</v>
      </c>
      <c r="CV16" s="3">
        <f t="shared" si="67"/>
        <v>0</v>
      </c>
      <c r="CW16" s="3">
        <f t="shared" si="68"/>
        <v>0</v>
      </c>
      <c r="CX16" s="3">
        <f t="shared" si="69"/>
        <v>0</v>
      </c>
      <c r="CY16" s="3">
        <f t="shared" si="70"/>
        <v>0</v>
      </c>
      <c r="CZ16" s="3">
        <f t="shared" si="71"/>
        <v>0</v>
      </c>
      <c r="DA16" s="3">
        <f t="shared" si="72"/>
        <v>0</v>
      </c>
      <c r="DB16" s="3">
        <f t="shared" si="73"/>
        <v>0</v>
      </c>
      <c r="DC16" s="3">
        <f t="shared" si="74"/>
        <v>0</v>
      </c>
      <c r="DD16" s="3">
        <f t="shared" si="75"/>
        <v>0</v>
      </c>
      <c r="DE16" s="3">
        <f t="shared" si="76"/>
        <v>0</v>
      </c>
      <c r="DF16" s="3">
        <f t="shared" si="77"/>
        <v>0</v>
      </c>
      <c r="DG16" s="3">
        <f t="shared" si="78"/>
        <v>0</v>
      </c>
      <c r="DH16" s="3">
        <f t="shared" si="79"/>
        <v>0</v>
      </c>
      <c r="DI16" s="3">
        <f t="shared" si="80"/>
        <v>0</v>
      </c>
      <c r="DJ16" s="3">
        <f t="shared" si="81"/>
        <v>0</v>
      </c>
      <c r="DK16" s="3">
        <f t="shared" si="82"/>
        <v>0</v>
      </c>
      <c r="DL16" s="3">
        <f t="shared" si="83"/>
        <v>0</v>
      </c>
      <c r="DM16" s="3">
        <f t="shared" si="84"/>
        <v>0</v>
      </c>
      <c r="DN16" s="3">
        <f t="shared" si="85"/>
        <v>0</v>
      </c>
      <c r="DO16" s="3">
        <f t="shared" si="86"/>
        <v>0</v>
      </c>
      <c r="DP16" s="3">
        <f t="shared" si="87"/>
        <v>0</v>
      </c>
      <c r="DQ16" s="3">
        <f t="shared" si="88"/>
        <v>0</v>
      </c>
      <c r="DR16" s="3">
        <f t="shared" si="89"/>
        <v>0</v>
      </c>
      <c r="DS16" s="3">
        <f t="shared" si="90"/>
        <v>0</v>
      </c>
      <c r="DT16" s="3">
        <f t="shared" si="91"/>
        <v>0</v>
      </c>
      <c r="DU16" s="3">
        <f t="shared" si="92"/>
        <v>0</v>
      </c>
      <c r="DV16" s="3">
        <f t="shared" si="93"/>
        <v>0</v>
      </c>
      <c r="DW16" s="3">
        <f t="shared" si="94"/>
        <v>0</v>
      </c>
      <c r="DX16" s="3">
        <f t="shared" si="95"/>
        <v>0</v>
      </c>
      <c r="DY16" s="3">
        <f t="shared" si="96"/>
        <v>0</v>
      </c>
      <c r="DZ16" s="3">
        <f t="shared" si="97"/>
        <v>0</v>
      </c>
      <c r="EA16" s="3">
        <f t="shared" si="98"/>
        <v>0</v>
      </c>
      <c r="EB16" s="3">
        <f t="shared" si="99"/>
        <v>0</v>
      </c>
      <c r="EC16" s="3">
        <f t="shared" si="100"/>
        <v>0</v>
      </c>
      <c r="ED16" s="3">
        <f t="shared" si="101"/>
        <v>0</v>
      </c>
      <c r="EE16" s="3">
        <f t="shared" si="102"/>
        <v>0</v>
      </c>
      <c r="EF16" s="3">
        <f t="shared" si="103"/>
        <v>0</v>
      </c>
      <c r="EG16" s="3">
        <f t="shared" si="104"/>
        <v>0</v>
      </c>
      <c r="EH16" s="3">
        <f t="shared" si="105"/>
        <v>0</v>
      </c>
      <c r="EI16" s="3">
        <f t="shared" si="106"/>
        <v>0</v>
      </c>
      <c r="EJ16" s="3">
        <f t="shared" si="107"/>
        <v>0</v>
      </c>
      <c r="EK16" s="3">
        <f t="shared" si="108"/>
        <v>0</v>
      </c>
      <c r="EL16" s="3">
        <f t="shared" si="109"/>
        <v>0</v>
      </c>
      <c r="EM16" s="3">
        <f t="shared" si="110"/>
        <v>0</v>
      </c>
      <c r="EN16" s="3">
        <f t="shared" si="111"/>
        <v>0</v>
      </c>
      <c r="EO16" s="3">
        <f t="shared" si="112"/>
        <v>0</v>
      </c>
      <c r="EP16" s="3">
        <f t="shared" si="113"/>
        <v>0</v>
      </c>
      <c r="EQ16" s="3">
        <f t="shared" si="114"/>
        <v>0</v>
      </c>
      <c r="ER16" s="3">
        <f t="shared" si="115"/>
        <v>0</v>
      </c>
      <c r="ES16" s="3">
        <f t="shared" si="116"/>
        <v>0</v>
      </c>
      <c r="ET16" s="3">
        <f t="shared" si="117"/>
        <v>0</v>
      </c>
      <c r="EU16" s="3">
        <f t="shared" si="118"/>
        <v>0</v>
      </c>
      <c r="EV16" s="3">
        <f t="shared" si="119"/>
        <v>0</v>
      </c>
      <c r="EW16" s="3">
        <f t="shared" si="120"/>
        <v>0</v>
      </c>
      <c r="EX16" s="3">
        <f t="shared" si="121"/>
        <v>0</v>
      </c>
      <c r="EY16" s="3">
        <f t="shared" si="122"/>
        <v>0</v>
      </c>
      <c r="EZ16" s="3">
        <f t="shared" si="123"/>
        <v>0</v>
      </c>
      <c r="FA16" s="3">
        <f t="shared" si="124"/>
        <v>0</v>
      </c>
      <c r="FB16" s="3">
        <f t="shared" si="124"/>
        <v>0</v>
      </c>
    </row>
    <row r="17" spans="2:158" ht="11.25" hidden="1" customHeight="1" outlineLevel="1">
      <c r="B17" s="25">
        <v>2021</v>
      </c>
      <c r="C17" s="6"/>
      <c r="D17" s="31"/>
      <c r="G17" s="3"/>
      <c r="H17" s="130"/>
      <c r="I17" s="3"/>
      <c r="J17" s="22"/>
      <c r="K17" s="22"/>
      <c r="L17" s="22"/>
      <c r="M17" s="22"/>
      <c r="N17" s="22"/>
      <c r="O17" s="22"/>
      <c r="P17" s="22"/>
      <c r="Q17" s="22"/>
      <c r="S17" s="185"/>
      <c r="T17" s="3">
        <f t="shared" si="0"/>
        <v>0</v>
      </c>
      <c r="U17" s="3">
        <f t="shared" ref="U17:AZ17" si="146">IF(T$6&gt;=$D17,0,$S17/$D17)</f>
        <v>0</v>
      </c>
      <c r="V17" s="3">
        <f t="shared" si="146"/>
        <v>0</v>
      </c>
      <c r="W17" s="3">
        <f t="shared" si="146"/>
        <v>0</v>
      </c>
      <c r="X17" s="3">
        <f t="shared" si="146"/>
        <v>0</v>
      </c>
      <c r="Y17" s="3">
        <f t="shared" si="146"/>
        <v>0</v>
      </c>
      <c r="Z17" s="3">
        <f t="shared" si="146"/>
        <v>0</v>
      </c>
      <c r="AA17" s="3">
        <f t="shared" si="146"/>
        <v>0</v>
      </c>
      <c r="AB17" s="3">
        <f t="shared" si="146"/>
        <v>0</v>
      </c>
      <c r="AC17" s="3">
        <f t="shared" si="146"/>
        <v>0</v>
      </c>
      <c r="AD17" s="3">
        <f t="shared" si="146"/>
        <v>0</v>
      </c>
      <c r="AE17" s="3">
        <f t="shared" si="146"/>
        <v>0</v>
      </c>
      <c r="AF17" s="3">
        <f t="shared" si="146"/>
        <v>0</v>
      </c>
      <c r="AG17" s="3">
        <f t="shared" si="146"/>
        <v>0</v>
      </c>
      <c r="AH17" s="3">
        <f t="shared" si="146"/>
        <v>0</v>
      </c>
      <c r="AI17" s="3">
        <f t="shared" si="146"/>
        <v>0</v>
      </c>
      <c r="AJ17" s="3">
        <f t="shared" si="146"/>
        <v>0</v>
      </c>
      <c r="AK17" s="3">
        <f t="shared" si="146"/>
        <v>0</v>
      </c>
      <c r="AL17" s="3">
        <f t="shared" si="146"/>
        <v>0</v>
      </c>
      <c r="AM17" s="3">
        <f t="shared" si="146"/>
        <v>0</v>
      </c>
      <c r="AN17" s="3">
        <f t="shared" si="146"/>
        <v>0</v>
      </c>
      <c r="AO17" s="3">
        <f t="shared" si="146"/>
        <v>0</v>
      </c>
      <c r="AP17" s="3">
        <f t="shared" si="146"/>
        <v>0</v>
      </c>
      <c r="AQ17" s="3">
        <f t="shared" si="146"/>
        <v>0</v>
      </c>
      <c r="AR17" s="3">
        <f t="shared" si="146"/>
        <v>0</v>
      </c>
      <c r="AS17" s="3">
        <f t="shared" si="146"/>
        <v>0</v>
      </c>
      <c r="AT17" s="3">
        <f t="shared" si="146"/>
        <v>0</v>
      </c>
      <c r="AU17" s="3">
        <f t="shared" si="146"/>
        <v>0</v>
      </c>
      <c r="AV17" s="3">
        <f t="shared" si="146"/>
        <v>0</v>
      </c>
      <c r="AW17" s="3">
        <f t="shared" si="146"/>
        <v>0</v>
      </c>
      <c r="AX17" s="3">
        <f t="shared" si="146"/>
        <v>0</v>
      </c>
      <c r="AY17" s="3">
        <f t="shared" si="146"/>
        <v>0</v>
      </c>
      <c r="AZ17" s="3">
        <f t="shared" si="146"/>
        <v>0</v>
      </c>
      <c r="BA17" s="3">
        <f t="shared" ref="BA17:CF17" si="147">IF(AZ$6&gt;=$D17,0,$S17/$D17)</f>
        <v>0</v>
      </c>
      <c r="BB17" s="3">
        <f t="shared" si="147"/>
        <v>0</v>
      </c>
      <c r="BC17" s="3">
        <f t="shared" si="147"/>
        <v>0</v>
      </c>
      <c r="BD17" s="3">
        <f t="shared" si="147"/>
        <v>0</v>
      </c>
      <c r="BE17" s="3">
        <f t="shared" si="147"/>
        <v>0</v>
      </c>
      <c r="BF17" s="3">
        <f t="shared" si="147"/>
        <v>0</v>
      </c>
      <c r="BG17" s="3">
        <f t="shared" si="147"/>
        <v>0</v>
      </c>
      <c r="BH17" s="3">
        <f t="shared" si="147"/>
        <v>0</v>
      </c>
      <c r="BI17" s="3">
        <f t="shared" si="147"/>
        <v>0</v>
      </c>
      <c r="BJ17" s="3">
        <f t="shared" si="147"/>
        <v>0</v>
      </c>
      <c r="BK17" s="3">
        <f t="shared" si="147"/>
        <v>0</v>
      </c>
      <c r="BL17" s="3">
        <f t="shared" si="147"/>
        <v>0</v>
      </c>
      <c r="BM17" s="3">
        <f t="shared" si="147"/>
        <v>0</v>
      </c>
      <c r="BN17" s="3">
        <f t="shared" si="147"/>
        <v>0</v>
      </c>
      <c r="BO17" s="3">
        <f t="shared" si="147"/>
        <v>0</v>
      </c>
      <c r="BP17" s="3">
        <f t="shared" si="147"/>
        <v>0</v>
      </c>
      <c r="BQ17" s="3">
        <f t="shared" si="147"/>
        <v>0</v>
      </c>
      <c r="BR17" s="3">
        <f t="shared" si="147"/>
        <v>0</v>
      </c>
      <c r="BS17" s="3">
        <f t="shared" si="147"/>
        <v>0</v>
      </c>
      <c r="BT17" s="3">
        <f t="shared" si="147"/>
        <v>0</v>
      </c>
      <c r="BU17" s="3">
        <f t="shared" si="147"/>
        <v>0</v>
      </c>
      <c r="BV17" s="3">
        <f t="shared" si="147"/>
        <v>0</v>
      </c>
      <c r="BW17" s="3">
        <f t="shared" si="147"/>
        <v>0</v>
      </c>
      <c r="BX17" s="3">
        <f t="shared" si="147"/>
        <v>0</v>
      </c>
      <c r="BY17" s="3">
        <f t="shared" si="147"/>
        <v>0</v>
      </c>
      <c r="BZ17" s="3">
        <f t="shared" si="147"/>
        <v>0</v>
      </c>
      <c r="CA17" s="3">
        <f t="shared" si="147"/>
        <v>0</v>
      </c>
      <c r="CB17" s="3">
        <f t="shared" si="147"/>
        <v>0</v>
      </c>
      <c r="CC17" s="3">
        <f t="shared" si="147"/>
        <v>0</v>
      </c>
      <c r="CD17" s="3">
        <f t="shared" si="147"/>
        <v>0</v>
      </c>
      <c r="CE17" s="3">
        <f t="shared" si="147"/>
        <v>0</v>
      </c>
      <c r="CF17" s="3">
        <f t="shared" si="147"/>
        <v>0</v>
      </c>
      <c r="CG17" s="3">
        <f t="shared" ref="CG17:CT17" si="148">IF(CF$6&gt;=$D17,0,$S17/$D17)</f>
        <v>0</v>
      </c>
      <c r="CH17" s="3">
        <f t="shared" si="148"/>
        <v>0</v>
      </c>
      <c r="CI17" s="3">
        <f t="shared" si="148"/>
        <v>0</v>
      </c>
      <c r="CJ17" s="3">
        <f t="shared" si="148"/>
        <v>0</v>
      </c>
      <c r="CK17" s="3">
        <f t="shared" si="148"/>
        <v>0</v>
      </c>
      <c r="CL17" s="3">
        <f t="shared" si="148"/>
        <v>0</v>
      </c>
      <c r="CM17" s="3">
        <f t="shared" si="148"/>
        <v>0</v>
      </c>
      <c r="CN17" s="3">
        <f t="shared" si="148"/>
        <v>0</v>
      </c>
      <c r="CO17" s="3">
        <f t="shared" si="148"/>
        <v>0</v>
      </c>
      <c r="CP17" s="3">
        <f t="shared" si="148"/>
        <v>0</v>
      </c>
      <c r="CQ17" s="3">
        <f t="shared" si="148"/>
        <v>0</v>
      </c>
      <c r="CR17" s="3">
        <f t="shared" si="148"/>
        <v>0</v>
      </c>
      <c r="CS17" s="3">
        <f t="shared" si="148"/>
        <v>0</v>
      </c>
      <c r="CT17" s="3">
        <f t="shared" si="148"/>
        <v>0</v>
      </c>
      <c r="CU17" s="3">
        <f t="shared" si="66"/>
        <v>0</v>
      </c>
      <c r="CV17" s="3">
        <f t="shared" si="67"/>
        <v>0</v>
      </c>
      <c r="CW17" s="3">
        <f t="shared" si="68"/>
        <v>0</v>
      </c>
      <c r="CX17" s="3">
        <f t="shared" si="69"/>
        <v>0</v>
      </c>
      <c r="CY17" s="3">
        <f t="shared" si="70"/>
        <v>0</v>
      </c>
      <c r="CZ17" s="3">
        <f t="shared" si="71"/>
        <v>0</v>
      </c>
      <c r="DA17" s="3">
        <f t="shared" si="72"/>
        <v>0</v>
      </c>
      <c r="DB17" s="3">
        <f t="shared" si="73"/>
        <v>0</v>
      </c>
      <c r="DC17" s="3">
        <f t="shared" si="74"/>
        <v>0</v>
      </c>
      <c r="DD17" s="3">
        <f t="shared" si="75"/>
        <v>0</v>
      </c>
      <c r="DE17" s="3">
        <f t="shared" si="76"/>
        <v>0</v>
      </c>
      <c r="DF17" s="3">
        <f t="shared" si="77"/>
        <v>0</v>
      </c>
      <c r="DG17" s="3">
        <f t="shared" si="78"/>
        <v>0</v>
      </c>
      <c r="DH17" s="3">
        <f t="shared" si="79"/>
        <v>0</v>
      </c>
      <c r="DI17" s="3">
        <f t="shared" si="80"/>
        <v>0</v>
      </c>
      <c r="DJ17" s="3">
        <f t="shared" si="81"/>
        <v>0</v>
      </c>
      <c r="DK17" s="3">
        <f t="shared" si="82"/>
        <v>0</v>
      </c>
      <c r="DL17" s="3">
        <f t="shared" si="83"/>
        <v>0</v>
      </c>
      <c r="DM17" s="3">
        <f t="shared" si="84"/>
        <v>0</v>
      </c>
      <c r="DN17" s="3">
        <f t="shared" si="85"/>
        <v>0</v>
      </c>
      <c r="DO17" s="3">
        <f t="shared" si="86"/>
        <v>0</v>
      </c>
      <c r="DP17" s="3">
        <f t="shared" si="87"/>
        <v>0</v>
      </c>
      <c r="DQ17" s="3">
        <f t="shared" si="88"/>
        <v>0</v>
      </c>
      <c r="DR17" s="3">
        <f t="shared" si="89"/>
        <v>0</v>
      </c>
      <c r="DS17" s="3">
        <f t="shared" si="90"/>
        <v>0</v>
      </c>
      <c r="DT17" s="3">
        <f t="shared" si="91"/>
        <v>0</v>
      </c>
      <c r="DU17" s="3">
        <f t="shared" si="92"/>
        <v>0</v>
      </c>
      <c r="DV17" s="3">
        <f t="shared" si="93"/>
        <v>0</v>
      </c>
      <c r="DW17" s="3">
        <f t="shared" si="94"/>
        <v>0</v>
      </c>
      <c r="DX17" s="3">
        <f t="shared" si="95"/>
        <v>0</v>
      </c>
      <c r="DY17" s="3">
        <f t="shared" si="96"/>
        <v>0</v>
      </c>
      <c r="DZ17" s="3">
        <f t="shared" si="97"/>
        <v>0</v>
      </c>
      <c r="EA17" s="3">
        <f t="shared" si="98"/>
        <v>0</v>
      </c>
      <c r="EB17" s="3">
        <f t="shared" si="99"/>
        <v>0</v>
      </c>
      <c r="EC17" s="3">
        <f t="shared" si="100"/>
        <v>0</v>
      </c>
      <c r="ED17" s="3">
        <f t="shared" si="101"/>
        <v>0</v>
      </c>
      <c r="EE17" s="3">
        <f t="shared" si="102"/>
        <v>0</v>
      </c>
      <c r="EF17" s="3">
        <f t="shared" si="103"/>
        <v>0</v>
      </c>
      <c r="EG17" s="3">
        <f t="shared" si="104"/>
        <v>0</v>
      </c>
      <c r="EH17" s="3">
        <f t="shared" si="105"/>
        <v>0</v>
      </c>
      <c r="EI17" s="3">
        <f t="shared" si="106"/>
        <v>0</v>
      </c>
      <c r="EJ17" s="3">
        <f t="shared" si="107"/>
        <v>0</v>
      </c>
      <c r="EK17" s="3">
        <f t="shared" si="108"/>
        <v>0</v>
      </c>
      <c r="EL17" s="3">
        <f t="shared" si="109"/>
        <v>0</v>
      </c>
      <c r="EM17" s="3">
        <f t="shared" si="110"/>
        <v>0</v>
      </c>
      <c r="EN17" s="3">
        <f t="shared" si="111"/>
        <v>0</v>
      </c>
      <c r="EO17" s="3">
        <f t="shared" si="112"/>
        <v>0</v>
      </c>
      <c r="EP17" s="3">
        <f t="shared" si="113"/>
        <v>0</v>
      </c>
      <c r="EQ17" s="3">
        <f t="shared" si="114"/>
        <v>0</v>
      </c>
      <c r="ER17" s="3">
        <f t="shared" si="115"/>
        <v>0</v>
      </c>
      <c r="ES17" s="3">
        <f t="shared" si="116"/>
        <v>0</v>
      </c>
      <c r="ET17" s="3">
        <f t="shared" si="117"/>
        <v>0</v>
      </c>
      <c r="EU17" s="3">
        <f t="shared" si="118"/>
        <v>0</v>
      </c>
      <c r="EV17" s="3">
        <f t="shared" si="119"/>
        <v>0</v>
      </c>
      <c r="EW17" s="3">
        <f t="shared" si="120"/>
        <v>0</v>
      </c>
      <c r="EX17" s="3">
        <f t="shared" si="121"/>
        <v>0</v>
      </c>
      <c r="EY17" s="3">
        <f t="shared" si="122"/>
        <v>0</v>
      </c>
      <c r="EZ17" s="3">
        <f t="shared" si="123"/>
        <v>0</v>
      </c>
      <c r="FA17" s="3">
        <f t="shared" si="124"/>
        <v>0</v>
      </c>
      <c r="FB17" s="3">
        <f t="shared" si="124"/>
        <v>0</v>
      </c>
    </row>
    <row r="18" spans="2:158" ht="11.25" hidden="1" customHeight="1" outlineLevel="1">
      <c r="B18" s="25">
        <v>2022</v>
      </c>
      <c r="C18" s="184">
        <f>'NSP Inputs'!C14</f>
        <v>60</v>
      </c>
      <c r="D18" s="215">
        <f>'NSP Inputs'!F14</f>
        <v>43.076639437578002</v>
      </c>
      <c r="G18" s="3"/>
      <c r="H18" s="130"/>
      <c r="I18" s="3"/>
      <c r="J18" s="22"/>
      <c r="K18" s="22"/>
      <c r="L18" s="22"/>
      <c r="M18" s="22"/>
      <c r="N18" s="22"/>
      <c r="O18" s="22"/>
      <c r="P18" s="22"/>
      <c r="Q18" s="22"/>
      <c r="R18" s="154"/>
      <c r="S18" s="185">
        <f>'NSP Inputs'!E14</f>
        <v>1668589581.1559682</v>
      </c>
      <c r="T18" s="3">
        <f>IF(AND(S6&gt;$D$18,S6-$D$18&lt;1),-($S$18/$D$18*ROUNDUP($D$18,0)-$S$18),IF(S$6&gt;=$D18,0,$S18/$D18))</f>
        <v>38735370.329291992</v>
      </c>
      <c r="U18" s="3">
        <f t="shared" ref="U18:CF18" si="149">IF(AND(T6&gt;$D$18,T6-$D$18&lt;1),-($S$18/$D$18*ROUNDUP($D$18,0)-$S$18),IF(T$6&gt;=$D18,0,$S18/$D18))</f>
        <v>38735370.329291992</v>
      </c>
      <c r="V18" s="3">
        <f t="shared" si="149"/>
        <v>38735370.329291992</v>
      </c>
      <c r="W18" s="3">
        <f t="shared" si="149"/>
        <v>38735370.329291992</v>
      </c>
      <c r="X18" s="3">
        <f t="shared" si="149"/>
        <v>38735370.329291992</v>
      </c>
      <c r="Y18" s="3">
        <f t="shared" si="149"/>
        <v>38735370.329291992</v>
      </c>
      <c r="Z18" s="3">
        <f t="shared" si="149"/>
        <v>38735370.329291992</v>
      </c>
      <c r="AA18" s="3">
        <f t="shared" si="149"/>
        <v>38735370.329291992</v>
      </c>
      <c r="AB18" s="3">
        <f t="shared" si="149"/>
        <v>38735370.329291992</v>
      </c>
      <c r="AC18" s="3">
        <f t="shared" si="149"/>
        <v>38735370.329291992</v>
      </c>
      <c r="AD18" s="3">
        <f t="shared" si="149"/>
        <v>38735370.329291992</v>
      </c>
      <c r="AE18" s="3">
        <f t="shared" si="149"/>
        <v>38735370.329291992</v>
      </c>
      <c r="AF18" s="3">
        <f t="shared" si="149"/>
        <v>38735370.329291992</v>
      </c>
      <c r="AG18" s="3">
        <f t="shared" si="149"/>
        <v>38735370.329291992</v>
      </c>
      <c r="AH18" s="3">
        <f t="shared" si="149"/>
        <v>38735370.329291992</v>
      </c>
      <c r="AI18" s="3">
        <f t="shared" si="149"/>
        <v>38735370.329291992</v>
      </c>
      <c r="AJ18" s="3">
        <f t="shared" si="149"/>
        <v>38735370.329291992</v>
      </c>
      <c r="AK18" s="3">
        <f t="shared" si="149"/>
        <v>38735370.329291992</v>
      </c>
      <c r="AL18" s="3">
        <f t="shared" si="149"/>
        <v>38735370.329291992</v>
      </c>
      <c r="AM18" s="3">
        <f t="shared" si="149"/>
        <v>38735370.329291992</v>
      </c>
      <c r="AN18" s="3">
        <f t="shared" si="149"/>
        <v>38735370.329291992</v>
      </c>
      <c r="AO18" s="3">
        <f t="shared" si="149"/>
        <v>38735370.329291992</v>
      </c>
      <c r="AP18" s="3">
        <f t="shared" si="149"/>
        <v>38735370.329291992</v>
      </c>
      <c r="AQ18" s="3">
        <f t="shared" si="149"/>
        <v>38735370.329291992</v>
      </c>
      <c r="AR18" s="3">
        <f t="shared" si="149"/>
        <v>38735370.329291992</v>
      </c>
      <c r="AS18" s="3">
        <f t="shared" si="149"/>
        <v>38735370.329291992</v>
      </c>
      <c r="AT18" s="3">
        <f t="shared" si="149"/>
        <v>38735370.329291992</v>
      </c>
      <c r="AU18" s="3">
        <f t="shared" si="149"/>
        <v>38735370.329291992</v>
      </c>
      <c r="AV18" s="3">
        <f t="shared" si="149"/>
        <v>38735370.329291992</v>
      </c>
      <c r="AW18" s="3">
        <f t="shared" si="149"/>
        <v>38735370.329291992</v>
      </c>
      <c r="AX18" s="3">
        <f t="shared" si="149"/>
        <v>38735370.329291992</v>
      </c>
      <c r="AY18" s="3">
        <f t="shared" si="149"/>
        <v>38735370.329291992</v>
      </c>
      <c r="AZ18" s="3">
        <f t="shared" si="149"/>
        <v>38735370.329291992</v>
      </c>
      <c r="BA18" s="3">
        <f t="shared" si="149"/>
        <v>38735370.329291992</v>
      </c>
      <c r="BB18" s="3">
        <f t="shared" si="149"/>
        <v>38735370.329291992</v>
      </c>
      <c r="BC18" s="3">
        <f t="shared" si="149"/>
        <v>38735370.329291992</v>
      </c>
      <c r="BD18" s="3">
        <f t="shared" si="149"/>
        <v>38735370.329291992</v>
      </c>
      <c r="BE18" s="3">
        <f t="shared" si="149"/>
        <v>38735370.329291992</v>
      </c>
      <c r="BF18" s="3">
        <f t="shared" si="149"/>
        <v>38735370.329291992</v>
      </c>
      <c r="BG18" s="3">
        <f t="shared" si="149"/>
        <v>38735370.329291992</v>
      </c>
      <c r="BH18" s="3">
        <f t="shared" si="149"/>
        <v>38735370.329291992</v>
      </c>
      <c r="BI18" s="3">
        <f t="shared" si="149"/>
        <v>38735370.329291992</v>
      </c>
      <c r="BJ18" s="3">
        <f t="shared" si="149"/>
        <v>38735370.329291992</v>
      </c>
      <c r="BK18" s="3">
        <f t="shared" si="149"/>
        <v>38735370.329291992</v>
      </c>
      <c r="BL18" s="3">
        <f t="shared" si="149"/>
        <v>-35766713.332879543</v>
      </c>
      <c r="BM18" s="3">
        <f t="shared" si="149"/>
        <v>0</v>
      </c>
      <c r="BN18" s="3">
        <f t="shared" si="149"/>
        <v>0</v>
      </c>
      <c r="BO18" s="3">
        <f t="shared" si="149"/>
        <v>0</v>
      </c>
      <c r="BP18" s="3">
        <f t="shared" si="149"/>
        <v>0</v>
      </c>
      <c r="BQ18" s="3">
        <f t="shared" si="149"/>
        <v>0</v>
      </c>
      <c r="BR18" s="3">
        <f t="shared" si="149"/>
        <v>0</v>
      </c>
      <c r="BS18" s="3">
        <f t="shared" si="149"/>
        <v>0</v>
      </c>
      <c r="BT18" s="3">
        <f t="shared" si="149"/>
        <v>0</v>
      </c>
      <c r="BU18" s="3">
        <f t="shared" si="149"/>
        <v>0</v>
      </c>
      <c r="BV18" s="3">
        <f t="shared" si="149"/>
        <v>0</v>
      </c>
      <c r="BW18" s="3">
        <f t="shared" si="149"/>
        <v>0</v>
      </c>
      <c r="BX18" s="3">
        <f t="shared" si="149"/>
        <v>0</v>
      </c>
      <c r="BY18" s="3">
        <f t="shared" si="149"/>
        <v>0</v>
      </c>
      <c r="BZ18" s="3">
        <f t="shared" si="149"/>
        <v>0</v>
      </c>
      <c r="CA18" s="3">
        <f t="shared" si="149"/>
        <v>0</v>
      </c>
      <c r="CB18" s="3">
        <f t="shared" si="149"/>
        <v>0</v>
      </c>
      <c r="CC18" s="3">
        <f t="shared" si="149"/>
        <v>0</v>
      </c>
      <c r="CD18" s="3">
        <f t="shared" si="149"/>
        <v>0</v>
      </c>
      <c r="CE18" s="3">
        <f t="shared" si="149"/>
        <v>0</v>
      </c>
      <c r="CF18" s="3">
        <f t="shared" si="149"/>
        <v>0</v>
      </c>
      <c r="CG18" s="3">
        <f t="shared" ref="CG18:ER18" si="150">IF(AND(CF6&gt;$D$18,CF6-$D$18&lt;1),-($S$18/$D$18*ROUNDUP($D$18,0)-$S$18),IF(CF$6&gt;=$D18,0,$S18/$D18))</f>
        <v>0</v>
      </c>
      <c r="CH18" s="3">
        <f t="shared" si="150"/>
        <v>0</v>
      </c>
      <c r="CI18" s="3">
        <f t="shared" si="150"/>
        <v>0</v>
      </c>
      <c r="CJ18" s="3">
        <f t="shared" si="150"/>
        <v>0</v>
      </c>
      <c r="CK18" s="3">
        <f t="shared" si="150"/>
        <v>0</v>
      </c>
      <c r="CL18" s="3">
        <f t="shared" si="150"/>
        <v>0</v>
      </c>
      <c r="CM18" s="3">
        <f t="shared" si="150"/>
        <v>0</v>
      </c>
      <c r="CN18" s="3">
        <f t="shared" si="150"/>
        <v>0</v>
      </c>
      <c r="CO18" s="3">
        <f t="shared" si="150"/>
        <v>0</v>
      </c>
      <c r="CP18" s="3">
        <f t="shared" si="150"/>
        <v>0</v>
      </c>
      <c r="CQ18" s="3">
        <f t="shared" si="150"/>
        <v>0</v>
      </c>
      <c r="CR18" s="3">
        <f t="shared" si="150"/>
        <v>0</v>
      </c>
      <c r="CS18" s="3">
        <f t="shared" si="150"/>
        <v>0</v>
      </c>
      <c r="CT18" s="3">
        <f t="shared" si="150"/>
        <v>0</v>
      </c>
      <c r="CU18" s="3">
        <f t="shared" si="150"/>
        <v>0</v>
      </c>
      <c r="CV18" s="3">
        <f t="shared" si="150"/>
        <v>0</v>
      </c>
      <c r="CW18" s="3">
        <f t="shared" si="150"/>
        <v>0</v>
      </c>
      <c r="CX18" s="3">
        <f t="shared" si="150"/>
        <v>0</v>
      </c>
      <c r="CY18" s="3">
        <f t="shared" si="150"/>
        <v>0</v>
      </c>
      <c r="CZ18" s="3">
        <f t="shared" si="150"/>
        <v>0</v>
      </c>
      <c r="DA18" s="3">
        <f t="shared" si="150"/>
        <v>0</v>
      </c>
      <c r="DB18" s="3">
        <f t="shared" si="150"/>
        <v>0</v>
      </c>
      <c r="DC18" s="3">
        <f t="shared" si="150"/>
        <v>0</v>
      </c>
      <c r="DD18" s="3">
        <f t="shared" si="150"/>
        <v>0</v>
      </c>
      <c r="DE18" s="3">
        <f t="shared" si="150"/>
        <v>0</v>
      </c>
      <c r="DF18" s="3">
        <f t="shared" si="150"/>
        <v>0</v>
      </c>
      <c r="DG18" s="3">
        <f t="shared" si="150"/>
        <v>0</v>
      </c>
      <c r="DH18" s="3">
        <f t="shared" si="150"/>
        <v>0</v>
      </c>
      <c r="DI18" s="3">
        <f t="shared" si="150"/>
        <v>0</v>
      </c>
      <c r="DJ18" s="3">
        <f t="shared" si="150"/>
        <v>0</v>
      </c>
      <c r="DK18" s="3">
        <f t="shared" si="150"/>
        <v>0</v>
      </c>
      <c r="DL18" s="3">
        <f t="shared" si="150"/>
        <v>0</v>
      </c>
      <c r="DM18" s="3">
        <f t="shared" si="150"/>
        <v>0</v>
      </c>
      <c r="DN18" s="3">
        <f t="shared" si="150"/>
        <v>0</v>
      </c>
      <c r="DO18" s="3">
        <f t="shared" si="150"/>
        <v>0</v>
      </c>
      <c r="DP18" s="3">
        <f t="shared" si="150"/>
        <v>0</v>
      </c>
      <c r="DQ18" s="3">
        <f t="shared" si="150"/>
        <v>0</v>
      </c>
      <c r="DR18" s="3">
        <f t="shared" si="150"/>
        <v>0</v>
      </c>
      <c r="DS18" s="3">
        <f t="shared" si="150"/>
        <v>0</v>
      </c>
      <c r="DT18" s="3">
        <f t="shared" si="150"/>
        <v>0</v>
      </c>
      <c r="DU18" s="3">
        <f t="shared" si="150"/>
        <v>0</v>
      </c>
      <c r="DV18" s="3">
        <f t="shared" si="150"/>
        <v>0</v>
      </c>
      <c r="DW18" s="3">
        <f t="shared" si="150"/>
        <v>0</v>
      </c>
      <c r="DX18" s="3">
        <f t="shared" si="150"/>
        <v>0</v>
      </c>
      <c r="DY18" s="3">
        <f t="shared" si="150"/>
        <v>0</v>
      </c>
      <c r="DZ18" s="3">
        <f t="shared" si="150"/>
        <v>0</v>
      </c>
      <c r="EA18" s="3">
        <f t="shared" si="150"/>
        <v>0</v>
      </c>
      <c r="EB18" s="3">
        <f t="shared" si="150"/>
        <v>0</v>
      </c>
      <c r="EC18" s="3">
        <f t="shared" si="150"/>
        <v>0</v>
      </c>
      <c r="ED18" s="3">
        <f t="shared" si="150"/>
        <v>0</v>
      </c>
      <c r="EE18" s="3">
        <f t="shared" si="150"/>
        <v>0</v>
      </c>
      <c r="EF18" s="3">
        <f t="shared" si="150"/>
        <v>0</v>
      </c>
      <c r="EG18" s="3">
        <f t="shared" si="150"/>
        <v>0</v>
      </c>
      <c r="EH18" s="3">
        <f t="shared" si="150"/>
        <v>0</v>
      </c>
      <c r="EI18" s="3">
        <f t="shared" si="150"/>
        <v>0</v>
      </c>
      <c r="EJ18" s="3">
        <f t="shared" si="150"/>
        <v>0</v>
      </c>
      <c r="EK18" s="3">
        <f t="shared" si="150"/>
        <v>0</v>
      </c>
      <c r="EL18" s="3">
        <f t="shared" si="150"/>
        <v>0</v>
      </c>
      <c r="EM18" s="3">
        <f t="shared" si="150"/>
        <v>0</v>
      </c>
      <c r="EN18" s="3">
        <f t="shared" si="150"/>
        <v>0</v>
      </c>
      <c r="EO18" s="3">
        <f t="shared" si="150"/>
        <v>0</v>
      </c>
      <c r="EP18" s="3">
        <f t="shared" si="150"/>
        <v>0</v>
      </c>
      <c r="EQ18" s="3">
        <f t="shared" si="150"/>
        <v>0</v>
      </c>
      <c r="ER18" s="3">
        <f t="shared" si="150"/>
        <v>0</v>
      </c>
      <c r="ES18" s="3">
        <f t="shared" ref="ES18:FB18" si="151">IF(AND(ER6&gt;$D$18,ER6-$D$18&lt;1),-($S$18/$D$18*ROUNDUP($D$18,0)-$S$18),IF(ER$6&gt;=$D18,0,$S18/$D18))</f>
        <v>0</v>
      </c>
      <c r="ET18" s="3">
        <f t="shared" si="151"/>
        <v>0</v>
      </c>
      <c r="EU18" s="3">
        <f t="shared" si="151"/>
        <v>0</v>
      </c>
      <c r="EV18" s="3">
        <f t="shared" si="151"/>
        <v>0</v>
      </c>
      <c r="EW18" s="3">
        <f t="shared" si="151"/>
        <v>0</v>
      </c>
      <c r="EX18" s="3">
        <f t="shared" si="151"/>
        <v>0</v>
      </c>
      <c r="EY18" s="3">
        <f t="shared" si="151"/>
        <v>0</v>
      </c>
      <c r="EZ18" s="3">
        <f t="shared" si="151"/>
        <v>0</v>
      </c>
      <c r="FA18" s="3">
        <f t="shared" si="151"/>
        <v>0</v>
      </c>
      <c r="FB18" s="3">
        <f t="shared" si="151"/>
        <v>0</v>
      </c>
    </row>
    <row r="19" spans="2:158" s="38" customFormat="1" ht="11.25" hidden="1" customHeight="1" outlineLevel="1">
      <c r="B19" s="37">
        <v>2023</v>
      </c>
      <c r="C19" s="31">
        <f>C18</f>
        <v>60</v>
      </c>
      <c r="D19" s="36">
        <f>C19</f>
        <v>60</v>
      </c>
      <c r="E19" s="36">
        <v>1</v>
      </c>
      <c r="G19" s="3"/>
      <c r="H19" s="130"/>
      <c r="I19" s="142"/>
      <c r="J19" s="39"/>
      <c r="K19" s="39"/>
      <c r="L19" s="39"/>
      <c r="M19" s="39"/>
      <c r="N19" s="39"/>
      <c r="O19" s="39"/>
      <c r="P19" s="39"/>
      <c r="S19" s="40">
        <f t="array" ref="S19:S96">TRANSPOSE(CapexVF)</f>
        <v>68958415.442622721</v>
      </c>
      <c r="T19" s="41">
        <f t="shared" ref="T19:AY19" si="152">IF($B19&gt;=T$2,0,$S19/$D19*((S$6-$E19)&lt;$D19))</f>
        <v>0</v>
      </c>
      <c r="U19" s="41">
        <f t="shared" si="152"/>
        <v>1149306.924043712</v>
      </c>
      <c r="V19" s="41">
        <f t="shared" si="152"/>
        <v>1149306.924043712</v>
      </c>
      <c r="W19" s="41">
        <f t="shared" si="152"/>
        <v>1149306.924043712</v>
      </c>
      <c r="X19" s="41">
        <f t="shared" si="152"/>
        <v>1149306.924043712</v>
      </c>
      <c r="Y19" s="41">
        <f t="shared" si="152"/>
        <v>1149306.924043712</v>
      </c>
      <c r="Z19" s="41">
        <f t="shared" si="152"/>
        <v>1149306.924043712</v>
      </c>
      <c r="AA19" s="41">
        <f t="shared" si="152"/>
        <v>1149306.924043712</v>
      </c>
      <c r="AB19" s="41">
        <f t="shared" si="152"/>
        <v>1149306.924043712</v>
      </c>
      <c r="AC19" s="41">
        <f t="shared" si="152"/>
        <v>1149306.924043712</v>
      </c>
      <c r="AD19" s="41">
        <f t="shared" si="152"/>
        <v>1149306.924043712</v>
      </c>
      <c r="AE19" s="41">
        <f t="shared" si="152"/>
        <v>1149306.924043712</v>
      </c>
      <c r="AF19" s="41">
        <f t="shared" si="152"/>
        <v>1149306.924043712</v>
      </c>
      <c r="AG19" s="41">
        <f t="shared" si="152"/>
        <v>1149306.924043712</v>
      </c>
      <c r="AH19" s="41">
        <f t="shared" si="152"/>
        <v>1149306.924043712</v>
      </c>
      <c r="AI19" s="41">
        <f t="shared" si="152"/>
        <v>1149306.924043712</v>
      </c>
      <c r="AJ19" s="41">
        <f t="shared" si="152"/>
        <v>1149306.924043712</v>
      </c>
      <c r="AK19" s="41">
        <f t="shared" si="152"/>
        <v>1149306.924043712</v>
      </c>
      <c r="AL19" s="41">
        <f t="shared" si="152"/>
        <v>1149306.924043712</v>
      </c>
      <c r="AM19" s="41">
        <f t="shared" si="152"/>
        <v>1149306.924043712</v>
      </c>
      <c r="AN19" s="41">
        <f t="shared" si="152"/>
        <v>1149306.924043712</v>
      </c>
      <c r="AO19" s="41">
        <f t="shared" si="152"/>
        <v>1149306.924043712</v>
      </c>
      <c r="AP19" s="41">
        <f t="shared" si="152"/>
        <v>1149306.924043712</v>
      </c>
      <c r="AQ19" s="41">
        <f t="shared" si="152"/>
        <v>1149306.924043712</v>
      </c>
      <c r="AR19" s="41">
        <f t="shared" si="152"/>
        <v>1149306.924043712</v>
      </c>
      <c r="AS19" s="41">
        <f t="shared" si="152"/>
        <v>1149306.924043712</v>
      </c>
      <c r="AT19" s="41">
        <f t="shared" si="152"/>
        <v>1149306.924043712</v>
      </c>
      <c r="AU19" s="41">
        <f t="shared" si="152"/>
        <v>1149306.924043712</v>
      </c>
      <c r="AV19" s="41">
        <f t="shared" si="152"/>
        <v>1149306.924043712</v>
      </c>
      <c r="AW19" s="41">
        <f t="shared" si="152"/>
        <v>1149306.924043712</v>
      </c>
      <c r="AX19" s="41">
        <f t="shared" si="152"/>
        <v>1149306.924043712</v>
      </c>
      <c r="AY19" s="41">
        <f t="shared" si="152"/>
        <v>1149306.924043712</v>
      </c>
      <c r="AZ19" s="41">
        <f t="shared" ref="AZ19:CE19" si="153">IF($B19&gt;=AZ$2,0,$S19/$D19*((AY$6-$E19)&lt;$D19))</f>
        <v>1149306.924043712</v>
      </c>
      <c r="BA19" s="41">
        <f t="shared" si="153"/>
        <v>1149306.924043712</v>
      </c>
      <c r="BB19" s="41">
        <f t="shared" si="153"/>
        <v>1149306.924043712</v>
      </c>
      <c r="BC19" s="41">
        <f t="shared" si="153"/>
        <v>1149306.924043712</v>
      </c>
      <c r="BD19" s="41">
        <f t="shared" si="153"/>
        <v>1149306.924043712</v>
      </c>
      <c r="BE19" s="41">
        <f t="shared" si="153"/>
        <v>1149306.924043712</v>
      </c>
      <c r="BF19" s="41">
        <f t="shared" si="153"/>
        <v>1149306.924043712</v>
      </c>
      <c r="BG19" s="41">
        <f t="shared" si="153"/>
        <v>1149306.924043712</v>
      </c>
      <c r="BH19" s="41">
        <f t="shared" si="153"/>
        <v>1149306.924043712</v>
      </c>
      <c r="BI19" s="41">
        <f t="shared" si="153"/>
        <v>1149306.924043712</v>
      </c>
      <c r="BJ19" s="41">
        <f t="shared" si="153"/>
        <v>1149306.924043712</v>
      </c>
      <c r="BK19" s="41">
        <f t="shared" si="153"/>
        <v>1149306.924043712</v>
      </c>
      <c r="BL19" s="41">
        <f t="shared" si="153"/>
        <v>1149306.924043712</v>
      </c>
      <c r="BM19" s="41">
        <f t="shared" si="153"/>
        <v>1149306.924043712</v>
      </c>
      <c r="BN19" s="41">
        <f t="shared" si="153"/>
        <v>1149306.924043712</v>
      </c>
      <c r="BO19" s="41">
        <f t="shared" si="153"/>
        <v>1149306.924043712</v>
      </c>
      <c r="BP19" s="41">
        <f t="shared" si="153"/>
        <v>1149306.924043712</v>
      </c>
      <c r="BQ19" s="41">
        <f t="shared" si="153"/>
        <v>1149306.924043712</v>
      </c>
      <c r="BR19" s="41">
        <f t="shared" si="153"/>
        <v>1149306.924043712</v>
      </c>
      <c r="BS19" s="41">
        <f t="shared" si="153"/>
        <v>1149306.924043712</v>
      </c>
      <c r="BT19" s="41">
        <f t="shared" si="153"/>
        <v>1149306.924043712</v>
      </c>
      <c r="BU19" s="41">
        <f t="shared" si="153"/>
        <v>1149306.924043712</v>
      </c>
      <c r="BV19" s="41">
        <f t="shared" si="153"/>
        <v>1149306.924043712</v>
      </c>
      <c r="BW19" s="41">
        <f t="shared" si="153"/>
        <v>1149306.924043712</v>
      </c>
      <c r="BX19" s="41">
        <f t="shared" si="153"/>
        <v>1149306.924043712</v>
      </c>
      <c r="BY19" s="41">
        <f t="shared" si="153"/>
        <v>1149306.924043712</v>
      </c>
      <c r="BZ19" s="41">
        <f t="shared" si="153"/>
        <v>1149306.924043712</v>
      </c>
      <c r="CA19" s="41">
        <f t="shared" si="153"/>
        <v>1149306.924043712</v>
      </c>
      <c r="CB19" s="41">
        <f t="shared" si="153"/>
        <v>1149306.924043712</v>
      </c>
      <c r="CC19" s="41">
        <f t="shared" si="153"/>
        <v>0</v>
      </c>
      <c r="CD19" s="41">
        <f t="shared" si="153"/>
        <v>0</v>
      </c>
      <c r="CE19" s="41">
        <f t="shared" si="153"/>
        <v>0</v>
      </c>
      <c r="CF19" s="41">
        <f t="shared" ref="CF19:DK19" si="154">IF($B19&gt;=CF$2,0,$S19/$D19*((CE$6-$E19)&lt;$D19))</f>
        <v>0</v>
      </c>
      <c r="CG19" s="41">
        <f t="shared" si="154"/>
        <v>0</v>
      </c>
      <c r="CH19" s="41">
        <f t="shared" si="154"/>
        <v>0</v>
      </c>
      <c r="CI19" s="41">
        <f t="shared" si="154"/>
        <v>0</v>
      </c>
      <c r="CJ19" s="41">
        <f t="shared" si="154"/>
        <v>0</v>
      </c>
      <c r="CK19" s="41">
        <f t="shared" si="154"/>
        <v>0</v>
      </c>
      <c r="CL19" s="41">
        <f t="shared" si="154"/>
        <v>0</v>
      </c>
      <c r="CM19" s="41">
        <f t="shared" si="154"/>
        <v>0</v>
      </c>
      <c r="CN19" s="41">
        <f t="shared" si="154"/>
        <v>0</v>
      </c>
      <c r="CO19" s="41">
        <f t="shared" si="154"/>
        <v>0</v>
      </c>
      <c r="CP19" s="41">
        <f t="shared" si="154"/>
        <v>0</v>
      </c>
      <c r="CQ19" s="41">
        <f t="shared" si="154"/>
        <v>0</v>
      </c>
      <c r="CR19" s="41">
        <f t="shared" si="154"/>
        <v>0</v>
      </c>
      <c r="CS19" s="41">
        <f t="shared" si="154"/>
        <v>0</v>
      </c>
      <c r="CT19" s="41">
        <f t="shared" si="154"/>
        <v>0</v>
      </c>
      <c r="CU19" s="41">
        <f t="shared" si="154"/>
        <v>0</v>
      </c>
      <c r="CV19" s="41">
        <f t="shared" si="154"/>
        <v>0</v>
      </c>
      <c r="CW19" s="41">
        <f t="shared" si="154"/>
        <v>0</v>
      </c>
      <c r="CX19" s="41">
        <f t="shared" si="154"/>
        <v>0</v>
      </c>
      <c r="CY19" s="41">
        <f t="shared" si="154"/>
        <v>0</v>
      </c>
      <c r="CZ19" s="41">
        <f t="shared" si="154"/>
        <v>0</v>
      </c>
      <c r="DA19" s="41">
        <f t="shared" si="154"/>
        <v>0</v>
      </c>
      <c r="DB19" s="41">
        <f t="shared" si="154"/>
        <v>0</v>
      </c>
      <c r="DC19" s="41">
        <f t="shared" si="154"/>
        <v>0</v>
      </c>
      <c r="DD19" s="41">
        <f t="shared" si="154"/>
        <v>0</v>
      </c>
      <c r="DE19" s="41">
        <f t="shared" si="154"/>
        <v>0</v>
      </c>
      <c r="DF19" s="41">
        <f t="shared" si="154"/>
        <v>0</v>
      </c>
      <c r="DG19" s="41">
        <f t="shared" si="154"/>
        <v>0</v>
      </c>
      <c r="DH19" s="41">
        <f t="shared" si="154"/>
        <v>0</v>
      </c>
      <c r="DI19" s="41">
        <f t="shared" si="154"/>
        <v>0</v>
      </c>
      <c r="DJ19" s="41">
        <f t="shared" si="154"/>
        <v>0</v>
      </c>
      <c r="DK19" s="41">
        <f t="shared" si="154"/>
        <v>0</v>
      </c>
      <c r="DL19" s="41">
        <f t="shared" ref="DL19:EQ19" si="155">IF($B19&gt;=DL$2,0,$S19/$D19*((DK$6-$E19)&lt;$D19))</f>
        <v>0</v>
      </c>
      <c r="DM19" s="41">
        <f t="shared" si="155"/>
        <v>0</v>
      </c>
      <c r="DN19" s="41">
        <f t="shared" si="155"/>
        <v>0</v>
      </c>
      <c r="DO19" s="41">
        <f t="shared" si="155"/>
        <v>0</v>
      </c>
      <c r="DP19" s="41">
        <f t="shared" si="155"/>
        <v>0</v>
      </c>
      <c r="DQ19" s="41">
        <f t="shared" si="155"/>
        <v>0</v>
      </c>
      <c r="DR19" s="41">
        <f t="shared" si="155"/>
        <v>0</v>
      </c>
      <c r="DS19" s="41">
        <f t="shared" si="155"/>
        <v>0</v>
      </c>
      <c r="DT19" s="41">
        <f t="shared" si="155"/>
        <v>0</v>
      </c>
      <c r="DU19" s="41">
        <f t="shared" si="155"/>
        <v>0</v>
      </c>
      <c r="DV19" s="41">
        <f t="shared" si="155"/>
        <v>0</v>
      </c>
      <c r="DW19" s="41">
        <f t="shared" si="155"/>
        <v>0</v>
      </c>
      <c r="DX19" s="41">
        <f t="shared" si="155"/>
        <v>0</v>
      </c>
      <c r="DY19" s="41">
        <f t="shared" si="155"/>
        <v>0</v>
      </c>
      <c r="DZ19" s="41">
        <f t="shared" si="155"/>
        <v>0</v>
      </c>
      <c r="EA19" s="41">
        <f t="shared" si="155"/>
        <v>0</v>
      </c>
      <c r="EB19" s="41">
        <f t="shared" si="155"/>
        <v>0</v>
      </c>
      <c r="EC19" s="41">
        <f t="shared" si="155"/>
        <v>0</v>
      </c>
      <c r="ED19" s="41">
        <f t="shared" si="155"/>
        <v>0</v>
      </c>
      <c r="EE19" s="41">
        <f t="shared" si="155"/>
        <v>0</v>
      </c>
      <c r="EF19" s="41">
        <f t="shared" si="155"/>
        <v>0</v>
      </c>
      <c r="EG19" s="41">
        <f t="shared" si="155"/>
        <v>0</v>
      </c>
      <c r="EH19" s="41">
        <f t="shared" si="155"/>
        <v>0</v>
      </c>
      <c r="EI19" s="41">
        <f t="shared" si="155"/>
        <v>0</v>
      </c>
      <c r="EJ19" s="41">
        <f t="shared" si="155"/>
        <v>0</v>
      </c>
      <c r="EK19" s="41">
        <f t="shared" si="155"/>
        <v>0</v>
      </c>
      <c r="EL19" s="41">
        <f t="shared" si="155"/>
        <v>0</v>
      </c>
      <c r="EM19" s="41">
        <f t="shared" si="155"/>
        <v>0</v>
      </c>
      <c r="EN19" s="41">
        <f t="shared" si="155"/>
        <v>0</v>
      </c>
      <c r="EO19" s="41">
        <f t="shared" si="155"/>
        <v>0</v>
      </c>
      <c r="EP19" s="41">
        <f t="shared" si="155"/>
        <v>0</v>
      </c>
      <c r="EQ19" s="41">
        <f t="shared" si="155"/>
        <v>0</v>
      </c>
      <c r="ER19" s="41">
        <f t="shared" ref="ER19:FB19" si="156">IF($B19&gt;=ER$2,0,$S19/$D19*((EQ$6-$E19)&lt;$D19))</f>
        <v>0</v>
      </c>
      <c r="ES19" s="41">
        <f t="shared" si="156"/>
        <v>0</v>
      </c>
      <c r="ET19" s="41">
        <f t="shared" si="156"/>
        <v>0</v>
      </c>
      <c r="EU19" s="41">
        <f t="shared" si="156"/>
        <v>0</v>
      </c>
      <c r="EV19" s="41">
        <f t="shared" si="156"/>
        <v>0</v>
      </c>
      <c r="EW19" s="41">
        <f t="shared" si="156"/>
        <v>0</v>
      </c>
      <c r="EX19" s="41">
        <f t="shared" si="156"/>
        <v>0</v>
      </c>
      <c r="EY19" s="41">
        <f t="shared" si="156"/>
        <v>0</v>
      </c>
      <c r="EZ19" s="41">
        <f t="shared" si="156"/>
        <v>0</v>
      </c>
      <c r="FA19" s="41">
        <f t="shared" si="156"/>
        <v>0</v>
      </c>
      <c r="FB19" s="41">
        <f t="shared" si="156"/>
        <v>0</v>
      </c>
    </row>
    <row r="20" spans="2:158" s="38" customFormat="1" ht="11.25" hidden="1" customHeight="1" outlineLevel="1">
      <c r="B20" s="37">
        <v>2024</v>
      </c>
      <c r="C20" s="36">
        <f>$C$18</f>
        <v>60</v>
      </c>
      <c r="D20" s="36">
        <f t="shared" ref="D20:D83" si="157">C20</f>
        <v>60</v>
      </c>
      <c r="E20" s="36">
        <v>2</v>
      </c>
      <c r="G20" s="3"/>
      <c r="H20" s="130"/>
      <c r="I20" s="142"/>
      <c r="J20" s="39"/>
      <c r="K20" s="39"/>
      <c r="L20" s="39"/>
      <c r="M20" s="39"/>
      <c r="N20" s="39"/>
      <c r="O20" s="39"/>
      <c r="P20" s="39"/>
      <c r="S20" s="40">
        <v>60542478.106027067</v>
      </c>
      <c r="T20" s="41">
        <f t="shared" ref="T20:AY20" si="158">IF($B20&gt;=T$2,0,$S20/$D20*((S$6-$E20)&lt;$D20))</f>
        <v>0</v>
      </c>
      <c r="U20" s="41">
        <f t="shared" si="158"/>
        <v>0</v>
      </c>
      <c r="V20" s="41">
        <f t="shared" si="158"/>
        <v>1009041.3017671178</v>
      </c>
      <c r="W20" s="41">
        <f t="shared" si="158"/>
        <v>1009041.3017671178</v>
      </c>
      <c r="X20" s="41">
        <f t="shared" si="158"/>
        <v>1009041.3017671178</v>
      </c>
      <c r="Y20" s="41">
        <f t="shared" si="158"/>
        <v>1009041.3017671178</v>
      </c>
      <c r="Z20" s="41">
        <f t="shared" si="158"/>
        <v>1009041.3017671178</v>
      </c>
      <c r="AA20" s="41">
        <f t="shared" si="158"/>
        <v>1009041.3017671178</v>
      </c>
      <c r="AB20" s="41">
        <f t="shared" si="158"/>
        <v>1009041.3017671178</v>
      </c>
      <c r="AC20" s="41">
        <f t="shared" si="158"/>
        <v>1009041.3017671178</v>
      </c>
      <c r="AD20" s="41">
        <f t="shared" si="158"/>
        <v>1009041.3017671178</v>
      </c>
      <c r="AE20" s="41">
        <f t="shared" si="158"/>
        <v>1009041.3017671178</v>
      </c>
      <c r="AF20" s="41">
        <f t="shared" si="158"/>
        <v>1009041.3017671178</v>
      </c>
      <c r="AG20" s="41">
        <f t="shared" si="158"/>
        <v>1009041.3017671178</v>
      </c>
      <c r="AH20" s="41">
        <f t="shared" si="158"/>
        <v>1009041.3017671178</v>
      </c>
      <c r="AI20" s="41">
        <f t="shared" si="158"/>
        <v>1009041.3017671178</v>
      </c>
      <c r="AJ20" s="41">
        <f t="shared" si="158"/>
        <v>1009041.3017671178</v>
      </c>
      <c r="AK20" s="41">
        <f t="shared" si="158"/>
        <v>1009041.3017671178</v>
      </c>
      <c r="AL20" s="41">
        <f t="shared" si="158"/>
        <v>1009041.3017671178</v>
      </c>
      <c r="AM20" s="41">
        <f t="shared" si="158"/>
        <v>1009041.3017671178</v>
      </c>
      <c r="AN20" s="41">
        <f t="shared" si="158"/>
        <v>1009041.3017671178</v>
      </c>
      <c r="AO20" s="41">
        <f t="shared" si="158"/>
        <v>1009041.3017671178</v>
      </c>
      <c r="AP20" s="41">
        <f t="shared" si="158"/>
        <v>1009041.3017671178</v>
      </c>
      <c r="AQ20" s="41">
        <f t="shared" si="158"/>
        <v>1009041.3017671178</v>
      </c>
      <c r="AR20" s="41">
        <f t="shared" si="158"/>
        <v>1009041.3017671178</v>
      </c>
      <c r="AS20" s="41">
        <f t="shared" si="158"/>
        <v>1009041.3017671178</v>
      </c>
      <c r="AT20" s="41">
        <f t="shared" si="158"/>
        <v>1009041.3017671178</v>
      </c>
      <c r="AU20" s="41">
        <f t="shared" si="158"/>
        <v>1009041.3017671178</v>
      </c>
      <c r="AV20" s="41">
        <f t="shared" si="158"/>
        <v>1009041.3017671178</v>
      </c>
      <c r="AW20" s="41">
        <f t="shared" si="158"/>
        <v>1009041.3017671178</v>
      </c>
      <c r="AX20" s="41">
        <f t="shared" si="158"/>
        <v>1009041.3017671178</v>
      </c>
      <c r="AY20" s="41">
        <f t="shared" si="158"/>
        <v>1009041.3017671178</v>
      </c>
      <c r="AZ20" s="41">
        <f t="shared" ref="AZ20:CE20" si="159">IF($B20&gt;=AZ$2,0,$S20/$D20*((AY$6-$E20)&lt;$D20))</f>
        <v>1009041.3017671178</v>
      </c>
      <c r="BA20" s="41">
        <f t="shared" si="159"/>
        <v>1009041.3017671178</v>
      </c>
      <c r="BB20" s="41">
        <f t="shared" si="159"/>
        <v>1009041.3017671178</v>
      </c>
      <c r="BC20" s="41">
        <f t="shared" si="159"/>
        <v>1009041.3017671178</v>
      </c>
      <c r="BD20" s="41">
        <f t="shared" si="159"/>
        <v>1009041.3017671178</v>
      </c>
      <c r="BE20" s="41">
        <f t="shared" si="159"/>
        <v>1009041.3017671178</v>
      </c>
      <c r="BF20" s="41">
        <f t="shared" si="159"/>
        <v>1009041.3017671178</v>
      </c>
      <c r="BG20" s="41">
        <f t="shared" si="159"/>
        <v>1009041.3017671178</v>
      </c>
      <c r="BH20" s="41">
        <f t="shared" si="159"/>
        <v>1009041.3017671178</v>
      </c>
      <c r="BI20" s="41">
        <f t="shared" si="159"/>
        <v>1009041.3017671178</v>
      </c>
      <c r="BJ20" s="41">
        <f t="shared" si="159"/>
        <v>1009041.3017671178</v>
      </c>
      <c r="BK20" s="41">
        <f t="shared" si="159"/>
        <v>1009041.3017671178</v>
      </c>
      <c r="BL20" s="41">
        <f t="shared" si="159"/>
        <v>1009041.3017671178</v>
      </c>
      <c r="BM20" s="41">
        <f t="shared" si="159"/>
        <v>1009041.3017671178</v>
      </c>
      <c r="BN20" s="41">
        <f t="shared" si="159"/>
        <v>1009041.3017671178</v>
      </c>
      <c r="BO20" s="41">
        <f t="shared" si="159"/>
        <v>1009041.3017671178</v>
      </c>
      <c r="BP20" s="41">
        <f t="shared" si="159"/>
        <v>1009041.3017671178</v>
      </c>
      <c r="BQ20" s="41">
        <f t="shared" si="159"/>
        <v>1009041.3017671178</v>
      </c>
      <c r="BR20" s="41">
        <f t="shared" si="159"/>
        <v>1009041.3017671178</v>
      </c>
      <c r="BS20" s="41">
        <f t="shared" si="159"/>
        <v>1009041.3017671178</v>
      </c>
      <c r="BT20" s="41">
        <f t="shared" si="159"/>
        <v>1009041.3017671178</v>
      </c>
      <c r="BU20" s="41">
        <f t="shared" si="159"/>
        <v>1009041.3017671178</v>
      </c>
      <c r="BV20" s="41">
        <f t="shared" si="159"/>
        <v>1009041.3017671178</v>
      </c>
      <c r="BW20" s="41">
        <f t="shared" si="159"/>
        <v>1009041.3017671178</v>
      </c>
      <c r="BX20" s="41">
        <f t="shared" si="159"/>
        <v>1009041.3017671178</v>
      </c>
      <c r="BY20" s="41">
        <f t="shared" si="159"/>
        <v>1009041.3017671178</v>
      </c>
      <c r="BZ20" s="41">
        <f t="shared" si="159"/>
        <v>1009041.3017671178</v>
      </c>
      <c r="CA20" s="41">
        <f t="shared" si="159"/>
        <v>1009041.3017671178</v>
      </c>
      <c r="CB20" s="41">
        <f t="shared" si="159"/>
        <v>1009041.3017671178</v>
      </c>
      <c r="CC20" s="41">
        <f t="shared" si="159"/>
        <v>1009041.3017671178</v>
      </c>
      <c r="CD20" s="41">
        <f t="shared" si="159"/>
        <v>0</v>
      </c>
      <c r="CE20" s="41">
        <f t="shared" si="159"/>
        <v>0</v>
      </c>
      <c r="CF20" s="41">
        <f t="shared" ref="CF20:DK20" si="160">IF($B20&gt;=CF$2,0,$S20/$D20*((CE$6-$E20)&lt;$D20))</f>
        <v>0</v>
      </c>
      <c r="CG20" s="41">
        <f t="shared" si="160"/>
        <v>0</v>
      </c>
      <c r="CH20" s="41">
        <f t="shared" si="160"/>
        <v>0</v>
      </c>
      <c r="CI20" s="41">
        <f t="shared" si="160"/>
        <v>0</v>
      </c>
      <c r="CJ20" s="41">
        <f t="shared" si="160"/>
        <v>0</v>
      </c>
      <c r="CK20" s="41">
        <f t="shared" si="160"/>
        <v>0</v>
      </c>
      <c r="CL20" s="41">
        <f t="shared" si="160"/>
        <v>0</v>
      </c>
      <c r="CM20" s="41">
        <f t="shared" si="160"/>
        <v>0</v>
      </c>
      <c r="CN20" s="41">
        <f t="shared" si="160"/>
        <v>0</v>
      </c>
      <c r="CO20" s="41">
        <f t="shared" si="160"/>
        <v>0</v>
      </c>
      <c r="CP20" s="41">
        <f t="shared" si="160"/>
        <v>0</v>
      </c>
      <c r="CQ20" s="41">
        <f t="shared" si="160"/>
        <v>0</v>
      </c>
      <c r="CR20" s="41">
        <f t="shared" si="160"/>
        <v>0</v>
      </c>
      <c r="CS20" s="41">
        <f t="shared" si="160"/>
        <v>0</v>
      </c>
      <c r="CT20" s="41">
        <f t="shared" si="160"/>
        <v>0</v>
      </c>
      <c r="CU20" s="41">
        <f t="shared" si="160"/>
        <v>0</v>
      </c>
      <c r="CV20" s="41">
        <f t="shared" si="160"/>
        <v>0</v>
      </c>
      <c r="CW20" s="41">
        <f t="shared" si="160"/>
        <v>0</v>
      </c>
      <c r="CX20" s="41">
        <f t="shared" si="160"/>
        <v>0</v>
      </c>
      <c r="CY20" s="41">
        <f t="shared" si="160"/>
        <v>0</v>
      </c>
      <c r="CZ20" s="41">
        <f t="shared" si="160"/>
        <v>0</v>
      </c>
      <c r="DA20" s="41">
        <f t="shared" si="160"/>
        <v>0</v>
      </c>
      <c r="DB20" s="41">
        <f t="shared" si="160"/>
        <v>0</v>
      </c>
      <c r="DC20" s="41">
        <f t="shared" si="160"/>
        <v>0</v>
      </c>
      <c r="DD20" s="41">
        <f t="shared" si="160"/>
        <v>0</v>
      </c>
      <c r="DE20" s="41">
        <f t="shared" si="160"/>
        <v>0</v>
      </c>
      <c r="DF20" s="41">
        <f t="shared" si="160"/>
        <v>0</v>
      </c>
      <c r="DG20" s="41">
        <f t="shared" si="160"/>
        <v>0</v>
      </c>
      <c r="DH20" s="41">
        <f t="shared" si="160"/>
        <v>0</v>
      </c>
      <c r="DI20" s="41">
        <f t="shared" si="160"/>
        <v>0</v>
      </c>
      <c r="DJ20" s="41">
        <f t="shared" si="160"/>
        <v>0</v>
      </c>
      <c r="DK20" s="41">
        <f t="shared" si="160"/>
        <v>0</v>
      </c>
      <c r="DL20" s="41">
        <f t="shared" ref="DL20:EQ20" si="161">IF($B20&gt;=DL$2,0,$S20/$D20*((DK$6-$E20)&lt;$D20))</f>
        <v>0</v>
      </c>
      <c r="DM20" s="41">
        <f t="shared" si="161"/>
        <v>0</v>
      </c>
      <c r="DN20" s="41">
        <f t="shared" si="161"/>
        <v>0</v>
      </c>
      <c r="DO20" s="41">
        <f t="shared" si="161"/>
        <v>0</v>
      </c>
      <c r="DP20" s="41">
        <f t="shared" si="161"/>
        <v>0</v>
      </c>
      <c r="DQ20" s="41">
        <f t="shared" si="161"/>
        <v>0</v>
      </c>
      <c r="DR20" s="41">
        <f t="shared" si="161"/>
        <v>0</v>
      </c>
      <c r="DS20" s="41">
        <f t="shared" si="161"/>
        <v>0</v>
      </c>
      <c r="DT20" s="41">
        <f t="shared" si="161"/>
        <v>0</v>
      </c>
      <c r="DU20" s="41">
        <f t="shared" si="161"/>
        <v>0</v>
      </c>
      <c r="DV20" s="41">
        <f t="shared" si="161"/>
        <v>0</v>
      </c>
      <c r="DW20" s="41">
        <f t="shared" si="161"/>
        <v>0</v>
      </c>
      <c r="DX20" s="41">
        <f t="shared" si="161"/>
        <v>0</v>
      </c>
      <c r="DY20" s="41">
        <f t="shared" si="161"/>
        <v>0</v>
      </c>
      <c r="DZ20" s="41">
        <f t="shared" si="161"/>
        <v>0</v>
      </c>
      <c r="EA20" s="41">
        <f t="shared" si="161"/>
        <v>0</v>
      </c>
      <c r="EB20" s="41">
        <f t="shared" si="161"/>
        <v>0</v>
      </c>
      <c r="EC20" s="41">
        <f t="shared" si="161"/>
        <v>0</v>
      </c>
      <c r="ED20" s="41">
        <f t="shared" si="161"/>
        <v>0</v>
      </c>
      <c r="EE20" s="41">
        <f t="shared" si="161"/>
        <v>0</v>
      </c>
      <c r="EF20" s="41">
        <f t="shared" si="161"/>
        <v>0</v>
      </c>
      <c r="EG20" s="41">
        <f t="shared" si="161"/>
        <v>0</v>
      </c>
      <c r="EH20" s="41">
        <f t="shared" si="161"/>
        <v>0</v>
      </c>
      <c r="EI20" s="41">
        <f t="shared" si="161"/>
        <v>0</v>
      </c>
      <c r="EJ20" s="41">
        <f t="shared" si="161"/>
        <v>0</v>
      </c>
      <c r="EK20" s="41">
        <f t="shared" si="161"/>
        <v>0</v>
      </c>
      <c r="EL20" s="41">
        <f t="shared" si="161"/>
        <v>0</v>
      </c>
      <c r="EM20" s="41">
        <f t="shared" si="161"/>
        <v>0</v>
      </c>
      <c r="EN20" s="41">
        <f t="shared" si="161"/>
        <v>0</v>
      </c>
      <c r="EO20" s="41">
        <f t="shared" si="161"/>
        <v>0</v>
      </c>
      <c r="EP20" s="41">
        <f t="shared" si="161"/>
        <v>0</v>
      </c>
      <c r="EQ20" s="41">
        <f t="shared" si="161"/>
        <v>0</v>
      </c>
      <c r="ER20" s="41">
        <f t="shared" ref="ER20:FB20" si="162">IF($B20&gt;=ER$2,0,$S20/$D20*((EQ$6-$E20)&lt;$D20))</f>
        <v>0</v>
      </c>
      <c r="ES20" s="41">
        <f t="shared" si="162"/>
        <v>0</v>
      </c>
      <c r="ET20" s="41">
        <f t="shared" si="162"/>
        <v>0</v>
      </c>
      <c r="EU20" s="41">
        <f t="shared" si="162"/>
        <v>0</v>
      </c>
      <c r="EV20" s="41">
        <f t="shared" si="162"/>
        <v>0</v>
      </c>
      <c r="EW20" s="41">
        <f t="shared" si="162"/>
        <v>0</v>
      </c>
      <c r="EX20" s="41">
        <f t="shared" si="162"/>
        <v>0</v>
      </c>
      <c r="EY20" s="41">
        <f t="shared" si="162"/>
        <v>0</v>
      </c>
      <c r="EZ20" s="41">
        <f t="shared" si="162"/>
        <v>0</v>
      </c>
      <c r="FA20" s="41">
        <f t="shared" si="162"/>
        <v>0</v>
      </c>
      <c r="FB20" s="41">
        <f t="shared" si="162"/>
        <v>0</v>
      </c>
    </row>
    <row r="21" spans="2:158" s="38" customFormat="1" ht="11.25" hidden="1" customHeight="1" outlineLevel="1">
      <c r="B21" s="37">
        <v>2025</v>
      </c>
      <c r="C21" s="36">
        <f t="shared" ref="C21:C84" si="163">$C$18</f>
        <v>60</v>
      </c>
      <c r="D21" s="36">
        <f t="shared" si="157"/>
        <v>60</v>
      </c>
      <c r="E21" s="36">
        <v>3</v>
      </c>
      <c r="G21" s="3"/>
      <c r="H21" s="130"/>
      <c r="I21" s="142"/>
      <c r="J21" s="39"/>
      <c r="K21" s="39"/>
      <c r="L21" s="39"/>
      <c r="M21" s="39"/>
      <c r="N21" s="39"/>
      <c r="O21" s="39"/>
      <c r="P21" s="39"/>
      <c r="S21" s="40">
        <v>37628572.568209119</v>
      </c>
      <c r="T21" s="41">
        <f t="shared" ref="T21:AY21" si="164">IF($B21&gt;=T$2,0,$S21/$D21*((S$6-$E21)&lt;$D21))</f>
        <v>0</v>
      </c>
      <c r="U21" s="41">
        <f t="shared" si="164"/>
        <v>0</v>
      </c>
      <c r="V21" s="41">
        <f t="shared" si="164"/>
        <v>0</v>
      </c>
      <c r="W21" s="41">
        <f t="shared" si="164"/>
        <v>627142.87613681867</v>
      </c>
      <c r="X21" s="41">
        <f t="shared" si="164"/>
        <v>627142.87613681867</v>
      </c>
      <c r="Y21" s="41">
        <f t="shared" si="164"/>
        <v>627142.87613681867</v>
      </c>
      <c r="Z21" s="41">
        <f t="shared" si="164"/>
        <v>627142.87613681867</v>
      </c>
      <c r="AA21" s="41">
        <f t="shared" si="164"/>
        <v>627142.87613681867</v>
      </c>
      <c r="AB21" s="41">
        <f t="shared" si="164"/>
        <v>627142.87613681867</v>
      </c>
      <c r="AC21" s="41">
        <f t="shared" si="164"/>
        <v>627142.87613681867</v>
      </c>
      <c r="AD21" s="41">
        <f t="shared" si="164"/>
        <v>627142.87613681867</v>
      </c>
      <c r="AE21" s="41">
        <f t="shared" si="164"/>
        <v>627142.87613681867</v>
      </c>
      <c r="AF21" s="41">
        <f t="shared" si="164"/>
        <v>627142.87613681867</v>
      </c>
      <c r="AG21" s="41">
        <f t="shared" si="164"/>
        <v>627142.87613681867</v>
      </c>
      <c r="AH21" s="41">
        <f t="shared" si="164"/>
        <v>627142.87613681867</v>
      </c>
      <c r="AI21" s="41">
        <f t="shared" si="164"/>
        <v>627142.87613681867</v>
      </c>
      <c r="AJ21" s="41">
        <f t="shared" si="164"/>
        <v>627142.87613681867</v>
      </c>
      <c r="AK21" s="41">
        <f t="shared" si="164"/>
        <v>627142.87613681867</v>
      </c>
      <c r="AL21" s="41">
        <f t="shared" si="164"/>
        <v>627142.87613681867</v>
      </c>
      <c r="AM21" s="41">
        <f t="shared" si="164"/>
        <v>627142.87613681867</v>
      </c>
      <c r="AN21" s="41">
        <f t="shared" si="164"/>
        <v>627142.87613681867</v>
      </c>
      <c r="AO21" s="41">
        <f t="shared" si="164"/>
        <v>627142.87613681867</v>
      </c>
      <c r="AP21" s="41">
        <f t="shared" si="164"/>
        <v>627142.87613681867</v>
      </c>
      <c r="AQ21" s="41">
        <f t="shared" si="164"/>
        <v>627142.87613681867</v>
      </c>
      <c r="AR21" s="41">
        <f t="shared" si="164"/>
        <v>627142.87613681867</v>
      </c>
      <c r="AS21" s="41">
        <f t="shared" si="164"/>
        <v>627142.87613681867</v>
      </c>
      <c r="AT21" s="41">
        <f t="shared" si="164"/>
        <v>627142.87613681867</v>
      </c>
      <c r="AU21" s="41">
        <f t="shared" si="164"/>
        <v>627142.87613681867</v>
      </c>
      <c r="AV21" s="41">
        <f t="shared" si="164"/>
        <v>627142.87613681867</v>
      </c>
      <c r="AW21" s="41">
        <f t="shared" si="164"/>
        <v>627142.87613681867</v>
      </c>
      <c r="AX21" s="41">
        <f t="shared" si="164"/>
        <v>627142.87613681867</v>
      </c>
      <c r="AY21" s="41">
        <f t="shared" si="164"/>
        <v>627142.87613681867</v>
      </c>
      <c r="AZ21" s="41">
        <f t="shared" ref="AZ21:CE21" si="165">IF($B21&gt;=AZ$2,0,$S21/$D21*((AY$6-$E21)&lt;$D21))</f>
        <v>627142.87613681867</v>
      </c>
      <c r="BA21" s="41">
        <f t="shared" si="165"/>
        <v>627142.87613681867</v>
      </c>
      <c r="BB21" s="41">
        <f t="shared" si="165"/>
        <v>627142.87613681867</v>
      </c>
      <c r="BC21" s="41">
        <f t="shared" si="165"/>
        <v>627142.87613681867</v>
      </c>
      <c r="BD21" s="41">
        <f t="shared" si="165"/>
        <v>627142.87613681867</v>
      </c>
      <c r="BE21" s="41">
        <f t="shared" si="165"/>
        <v>627142.87613681867</v>
      </c>
      <c r="BF21" s="41">
        <f t="shared" si="165"/>
        <v>627142.87613681867</v>
      </c>
      <c r="BG21" s="41">
        <f t="shared" si="165"/>
        <v>627142.87613681867</v>
      </c>
      <c r="BH21" s="41">
        <f t="shared" si="165"/>
        <v>627142.87613681867</v>
      </c>
      <c r="BI21" s="41">
        <f t="shared" si="165"/>
        <v>627142.87613681867</v>
      </c>
      <c r="BJ21" s="41">
        <f t="shared" si="165"/>
        <v>627142.87613681867</v>
      </c>
      <c r="BK21" s="41">
        <f t="shared" si="165"/>
        <v>627142.87613681867</v>
      </c>
      <c r="BL21" s="41">
        <f t="shared" si="165"/>
        <v>627142.87613681867</v>
      </c>
      <c r="BM21" s="41">
        <f t="shared" si="165"/>
        <v>627142.87613681867</v>
      </c>
      <c r="BN21" s="41">
        <f t="shared" si="165"/>
        <v>627142.87613681867</v>
      </c>
      <c r="BO21" s="41">
        <f t="shared" si="165"/>
        <v>627142.87613681867</v>
      </c>
      <c r="BP21" s="41">
        <f t="shared" si="165"/>
        <v>627142.87613681867</v>
      </c>
      <c r="BQ21" s="41">
        <f t="shared" si="165"/>
        <v>627142.87613681867</v>
      </c>
      <c r="BR21" s="41">
        <f t="shared" si="165"/>
        <v>627142.87613681867</v>
      </c>
      <c r="BS21" s="41">
        <f t="shared" si="165"/>
        <v>627142.87613681867</v>
      </c>
      <c r="BT21" s="41">
        <f t="shared" si="165"/>
        <v>627142.87613681867</v>
      </c>
      <c r="BU21" s="41">
        <f t="shared" si="165"/>
        <v>627142.87613681867</v>
      </c>
      <c r="BV21" s="41">
        <f t="shared" si="165"/>
        <v>627142.87613681867</v>
      </c>
      <c r="BW21" s="41">
        <f t="shared" si="165"/>
        <v>627142.87613681867</v>
      </c>
      <c r="BX21" s="41">
        <f t="shared" si="165"/>
        <v>627142.87613681867</v>
      </c>
      <c r="BY21" s="41">
        <f t="shared" si="165"/>
        <v>627142.87613681867</v>
      </c>
      <c r="BZ21" s="41">
        <f t="shared" si="165"/>
        <v>627142.87613681867</v>
      </c>
      <c r="CA21" s="41">
        <f t="shared" si="165"/>
        <v>627142.87613681867</v>
      </c>
      <c r="CB21" s="41">
        <f t="shared" si="165"/>
        <v>627142.87613681867</v>
      </c>
      <c r="CC21" s="41">
        <f t="shared" si="165"/>
        <v>627142.87613681867</v>
      </c>
      <c r="CD21" s="41">
        <f t="shared" si="165"/>
        <v>627142.87613681867</v>
      </c>
      <c r="CE21" s="41">
        <f t="shared" si="165"/>
        <v>0</v>
      </c>
      <c r="CF21" s="41">
        <f t="shared" ref="CF21:DK21" si="166">IF($B21&gt;=CF$2,0,$S21/$D21*((CE$6-$E21)&lt;$D21))</f>
        <v>0</v>
      </c>
      <c r="CG21" s="41">
        <f t="shared" si="166"/>
        <v>0</v>
      </c>
      <c r="CH21" s="41">
        <f t="shared" si="166"/>
        <v>0</v>
      </c>
      <c r="CI21" s="41">
        <f t="shared" si="166"/>
        <v>0</v>
      </c>
      <c r="CJ21" s="41">
        <f t="shared" si="166"/>
        <v>0</v>
      </c>
      <c r="CK21" s="41">
        <f t="shared" si="166"/>
        <v>0</v>
      </c>
      <c r="CL21" s="41">
        <f t="shared" si="166"/>
        <v>0</v>
      </c>
      <c r="CM21" s="41">
        <f t="shared" si="166"/>
        <v>0</v>
      </c>
      <c r="CN21" s="41">
        <f t="shared" si="166"/>
        <v>0</v>
      </c>
      <c r="CO21" s="41">
        <f t="shared" si="166"/>
        <v>0</v>
      </c>
      <c r="CP21" s="41">
        <f t="shared" si="166"/>
        <v>0</v>
      </c>
      <c r="CQ21" s="41">
        <f t="shared" si="166"/>
        <v>0</v>
      </c>
      <c r="CR21" s="41">
        <f t="shared" si="166"/>
        <v>0</v>
      </c>
      <c r="CS21" s="41">
        <f t="shared" si="166"/>
        <v>0</v>
      </c>
      <c r="CT21" s="41">
        <f t="shared" si="166"/>
        <v>0</v>
      </c>
      <c r="CU21" s="41">
        <f t="shared" si="166"/>
        <v>0</v>
      </c>
      <c r="CV21" s="41">
        <f t="shared" si="166"/>
        <v>0</v>
      </c>
      <c r="CW21" s="41">
        <f t="shared" si="166"/>
        <v>0</v>
      </c>
      <c r="CX21" s="41">
        <f t="shared" si="166"/>
        <v>0</v>
      </c>
      <c r="CY21" s="41">
        <f t="shared" si="166"/>
        <v>0</v>
      </c>
      <c r="CZ21" s="41">
        <f t="shared" si="166"/>
        <v>0</v>
      </c>
      <c r="DA21" s="41">
        <f t="shared" si="166"/>
        <v>0</v>
      </c>
      <c r="DB21" s="41">
        <f t="shared" si="166"/>
        <v>0</v>
      </c>
      <c r="DC21" s="41">
        <f t="shared" si="166"/>
        <v>0</v>
      </c>
      <c r="DD21" s="41">
        <f t="shared" si="166"/>
        <v>0</v>
      </c>
      <c r="DE21" s="41">
        <f t="shared" si="166"/>
        <v>0</v>
      </c>
      <c r="DF21" s="41">
        <f t="shared" si="166"/>
        <v>0</v>
      </c>
      <c r="DG21" s="41">
        <f t="shared" si="166"/>
        <v>0</v>
      </c>
      <c r="DH21" s="41">
        <f t="shared" si="166"/>
        <v>0</v>
      </c>
      <c r="DI21" s="41">
        <f t="shared" si="166"/>
        <v>0</v>
      </c>
      <c r="DJ21" s="41">
        <f t="shared" si="166"/>
        <v>0</v>
      </c>
      <c r="DK21" s="41">
        <f t="shared" si="166"/>
        <v>0</v>
      </c>
      <c r="DL21" s="41">
        <f t="shared" ref="DL21:EQ21" si="167">IF($B21&gt;=DL$2,0,$S21/$D21*((DK$6-$E21)&lt;$D21))</f>
        <v>0</v>
      </c>
      <c r="DM21" s="41">
        <f t="shared" si="167"/>
        <v>0</v>
      </c>
      <c r="DN21" s="41">
        <f t="shared" si="167"/>
        <v>0</v>
      </c>
      <c r="DO21" s="41">
        <f t="shared" si="167"/>
        <v>0</v>
      </c>
      <c r="DP21" s="41">
        <f t="shared" si="167"/>
        <v>0</v>
      </c>
      <c r="DQ21" s="41">
        <f t="shared" si="167"/>
        <v>0</v>
      </c>
      <c r="DR21" s="41">
        <f t="shared" si="167"/>
        <v>0</v>
      </c>
      <c r="DS21" s="41">
        <f t="shared" si="167"/>
        <v>0</v>
      </c>
      <c r="DT21" s="41">
        <f t="shared" si="167"/>
        <v>0</v>
      </c>
      <c r="DU21" s="41">
        <f t="shared" si="167"/>
        <v>0</v>
      </c>
      <c r="DV21" s="41">
        <f t="shared" si="167"/>
        <v>0</v>
      </c>
      <c r="DW21" s="41">
        <f t="shared" si="167"/>
        <v>0</v>
      </c>
      <c r="DX21" s="41">
        <f t="shared" si="167"/>
        <v>0</v>
      </c>
      <c r="DY21" s="41">
        <f t="shared" si="167"/>
        <v>0</v>
      </c>
      <c r="DZ21" s="41">
        <f t="shared" si="167"/>
        <v>0</v>
      </c>
      <c r="EA21" s="41">
        <f t="shared" si="167"/>
        <v>0</v>
      </c>
      <c r="EB21" s="41">
        <f t="shared" si="167"/>
        <v>0</v>
      </c>
      <c r="EC21" s="41">
        <f t="shared" si="167"/>
        <v>0</v>
      </c>
      <c r="ED21" s="41">
        <f t="shared" si="167"/>
        <v>0</v>
      </c>
      <c r="EE21" s="41">
        <f t="shared" si="167"/>
        <v>0</v>
      </c>
      <c r="EF21" s="41">
        <f t="shared" si="167"/>
        <v>0</v>
      </c>
      <c r="EG21" s="41">
        <f t="shared" si="167"/>
        <v>0</v>
      </c>
      <c r="EH21" s="41">
        <f t="shared" si="167"/>
        <v>0</v>
      </c>
      <c r="EI21" s="41">
        <f t="shared" si="167"/>
        <v>0</v>
      </c>
      <c r="EJ21" s="41">
        <f t="shared" si="167"/>
        <v>0</v>
      </c>
      <c r="EK21" s="41">
        <f t="shared" si="167"/>
        <v>0</v>
      </c>
      <c r="EL21" s="41">
        <f t="shared" si="167"/>
        <v>0</v>
      </c>
      <c r="EM21" s="41">
        <f t="shared" si="167"/>
        <v>0</v>
      </c>
      <c r="EN21" s="41">
        <f t="shared" si="167"/>
        <v>0</v>
      </c>
      <c r="EO21" s="41">
        <f t="shared" si="167"/>
        <v>0</v>
      </c>
      <c r="EP21" s="41">
        <f t="shared" si="167"/>
        <v>0</v>
      </c>
      <c r="EQ21" s="41">
        <f t="shared" si="167"/>
        <v>0</v>
      </c>
      <c r="ER21" s="41">
        <f t="shared" ref="ER21:FB21" si="168">IF($B21&gt;=ER$2,0,$S21/$D21*((EQ$6-$E21)&lt;$D21))</f>
        <v>0</v>
      </c>
      <c r="ES21" s="41">
        <f t="shared" si="168"/>
        <v>0</v>
      </c>
      <c r="ET21" s="41">
        <f t="shared" si="168"/>
        <v>0</v>
      </c>
      <c r="EU21" s="41">
        <f t="shared" si="168"/>
        <v>0</v>
      </c>
      <c r="EV21" s="41">
        <f t="shared" si="168"/>
        <v>0</v>
      </c>
      <c r="EW21" s="41">
        <f t="shared" si="168"/>
        <v>0</v>
      </c>
      <c r="EX21" s="41">
        <f t="shared" si="168"/>
        <v>0</v>
      </c>
      <c r="EY21" s="41">
        <f t="shared" si="168"/>
        <v>0</v>
      </c>
      <c r="EZ21" s="41">
        <f t="shared" si="168"/>
        <v>0</v>
      </c>
      <c r="FA21" s="41">
        <f t="shared" si="168"/>
        <v>0</v>
      </c>
      <c r="FB21" s="41">
        <f t="shared" si="168"/>
        <v>0</v>
      </c>
    </row>
    <row r="22" spans="2:158" s="38" customFormat="1" ht="11.25" hidden="1" customHeight="1" outlineLevel="1">
      <c r="B22" s="37">
        <v>2026</v>
      </c>
      <c r="C22" s="36">
        <f t="shared" si="163"/>
        <v>60</v>
      </c>
      <c r="D22" s="36">
        <f t="shared" si="157"/>
        <v>60</v>
      </c>
      <c r="E22" s="36">
        <v>4</v>
      </c>
      <c r="G22" s="3"/>
      <c r="H22" s="130"/>
      <c r="I22" s="142"/>
      <c r="J22" s="39"/>
      <c r="K22" s="39"/>
      <c r="L22" s="39"/>
      <c r="M22" s="39"/>
      <c r="N22" s="39"/>
      <c r="O22" s="39"/>
      <c r="P22" s="39"/>
      <c r="S22" s="40">
        <v>32036283.566464297</v>
      </c>
      <c r="T22" s="41">
        <f t="shared" ref="T22:AY22" si="169">IF($B22&gt;=T$2,0,$S22/$D22*((S$6-$E22)&lt;$D22))</f>
        <v>0</v>
      </c>
      <c r="U22" s="41">
        <f t="shared" si="169"/>
        <v>0</v>
      </c>
      <c r="V22" s="41">
        <f t="shared" si="169"/>
        <v>0</v>
      </c>
      <c r="W22" s="41">
        <f t="shared" si="169"/>
        <v>0</v>
      </c>
      <c r="X22" s="41">
        <f t="shared" si="169"/>
        <v>533938.05944107159</v>
      </c>
      <c r="Y22" s="41">
        <f t="shared" si="169"/>
        <v>533938.05944107159</v>
      </c>
      <c r="Z22" s="41">
        <f t="shared" si="169"/>
        <v>533938.05944107159</v>
      </c>
      <c r="AA22" s="41">
        <f t="shared" si="169"/>
        <v>533938.05944107159</v>
      </c>
      <c r="AB22" s="41">
        <f t="shared" si="169"/>
        <v>533938.05944107159</v>
      </c>
      <c r="AC22" s="41">
        <f t="shared" si="169"/>
        <v>533938.05944107159</v>
      </c>
      <c r="AD22" s="41">
        <f t="shared" si="169"/>
        <v>533938.05944107159</v>
      </c>
      <c r="AE22" s="41">
        <f t="shared" si="169"/>
        <v>533938.05944107159</v>
      </c>
      <c r="AF22" s="41">
        <f t="shared" si="169"/>
        <v>533938.05944107159</v>
      </c>
      <c r="AG22" s="41">
        <f t="shared" si="169"/>
        <v>533938.05944107159</v>
      </c>
      <c r="AH22" s="41">
        <f t="shared" si="169"/>
        <v>533938.05944107159</v>
      </c>
      <c r="AI22" s="41">
        <f t="shared" si="169"/>
        <v>533938.05944107159</v>
      </c>
      <c r="AJ22" s="41">
        <f t="shared" si="169"/>
        <v>533938.05944107159</v>
      </c>
      <c r="AK22" s="41">
        <f t="shared" si="169"/>
        <v>533938.05944107159</v>
      </c>
      <c r="AL22" s="41">
        <f t="shared" si="169"/>
        <v>533938.05944107159</v>
      </c>
      <c r="AM22" s="41">
        <f t="shared" si="169"/>
        <v>533938.05944107159</v>
      </c>
      <c r="AN22" s="41">
        <f t="shared" si="169"/>
        <v>533938.05944107159</v>
      </c>
      <c r="AO22" s="41">
        <f t="shared" si="169"/>
        <v>533938.05944107159</v>
      </c>
      <c r="AP22" s="41">
        <f t="shared" si="169"/>
        <v>533938.05944107159</v>
      </c>
      <c r="AQ22" s="41">
        <f t="shared" si="169"/>
        <v>533938.05944107159</v>
      </c>
      <c r="AR22" s="41">
        <f t="shared" si="169"/>
        <v>533938.05944107159</v>
      </c>
      <c r="AS22" s="41">
        <f t="shared" si="169"/>
        <v>533938.05944107159</v>
      </c>
      <c r="AT22" s="41">
        <f t="shared" si="169"/>
        <v>533938.05944107159</v>
      </c>
      <c r="AU22" s="41">
        <f t="shared" si="169"/>
        <v>533938.05944107159</v>
      </c>
      <c r="AV22" s="41">
        <f t="shared" si="169"/>
        <v>533938.05944107159</v>
      </c>
      <c r="AW22" s="41">
        <f t="shared" si="169"/>
        <v>533938.05944107159</v>
      </c>
      <c r="AX22" s="41">
        <f t="shared" si="169"/>
        <v>533938.05944107159</v>
      </c>
      <c r="AY22" s="41">
        <f t="shared" si="169"/>
        <v>533938.05944107159</v>
      </c>
      <c r="AZ22" s="41">
        <f t="shared" ref="AZ22:CE22" si="170">IF($B22&gt;=AZ$2,0,$S22/$D22*((AY$6-$E22)&lt;$D22))</f>
        <v>533938.05944107159</v>
      </c>
      <c r="BA22" s="41">
        <f t="shared" si="170"/>
        <v>533938.05944107159</v>
      </c>
      <c r="BB22" s="41">
        <f t="shared" si="170"/>
        <v>533938.05944107159</v>
      </c>
      <c r="BC22" s="41">
        <f t="shared" si="170"/>
        <v>533938.05944107159</v>
      </c>
      <c r="BD22" s="41">
        <f t="shared" si="170"/>
        <v>533938.05944107159</v>
      </c>
      <c r="BE22" s="41">
        <f t="shared" si="170"/>
        <v>533938.05944107159</v>
      </c>
      <c r="BF22" s="41">
        <f t="shared" si="170"/>
        <v>533938.05944107159</v>
      </c>
      <c r="BG22" s="41">
        <f t="shared" si="170"/>
        <v>533938.05944107159</v>
      </c>
      <c r="BH22" s="41">
        <f t="shared" si="170"/>
        <v>533938.05944107159</v>
      </c>
      <c r="BI22" s="41">
        <f t="shared" si="170"/>
        <v>533938.05944107159</v>
      </c>
      <c r="BJ22" s="41">
        <f t="shared" si="170"/>
        <v>533938.05944107159</v>
      </c>
      <c r="BK22" s="41">
        <f t="shared" si="170"/>
        <v>533938.05944107159</v>
      </c>
      <c r="BL22" s="41">
        <f t="shared" si="170"/>
        <v>533938.05944107159</v>
      </c>
      <c r="BM22" s="41">
        <f t="shared" si="170"/>
        <v>533938.05944107159</v>
      </c>
      <c r="BN22" s="41">
        <f t="shared" si="170"/>
        <v>533938.05944107159</v>
      </c>
      <c r="BO22" s="41">
        <f t="shared" si="170"/>
        <v>533938.05944107159</v>
      </c>
      <c r="BP22" s="41">
        <f t="shared" si="170"/>
        <v>533938.05944107159</v>
      </c>
      <c r="BQ22" s="41">
        <f t="shared" si="170"/>
        <v>533938.05944107159</v>
      </c>
      <c r="BR22" s="41">
        <f t="shared" si="170"/>
        <v>533938.05944107159</v>
      </c>
      <c r="BS22" s="41">
        <f t="shared" si="170"/>
        <v>533938.05944107159</v>
      </c>
      <c r="BT22" s="41">
        <f t="shared" si="170"/>
        <v>533938.05944107159</v>
      </c>
      <c r="BU22" s="41">
        <f t="shared" si="170"/>
        <v>533938.05944107159</v>
      </c>
      <c r="BV22" s="41">
        <f t="shared" si="170"/>
        <v>533938.05944107159</v>
      </c>
      <c r="BW22" s="41">
        <f t="shared" si="170"/>
        <v>533938.05944107159</v>
      </c>
      <c r="BX22" s="41">
        <f t="shared" si="170"/>
        <v>533938.05944107159</v>
      </c>
      <c r="BY22" s="41">
        <f t="shared" si="170"/>
        <v>533938.05944107159</v>
      </c>
      <c r="BZ22" s="41">
        <f t="shared" si="170"/>
        <v>533938.05944107159</v>
      </c>
      <c r="CA22" s="41">
        <f t="shared" si="170"/>
        <v>533938.05944107159</v>
      </c>
      <c r="CB22" s="41">
        <f t="shared" si="170"/>
        <v>533938.05944107159</v>
      </c>
      <c r="CC22" s="41">
        <f t="shared" si="170"/>
        <v>533938.05944107159</v>
      </c>
      <c r="CD22" s="41">
        <f t="shared" si="170"/>
        <v>533938.05944107159</v>
      </c>
      <c r="CE22" s="41">
        <f t="shared" si="170"/>
        <v>533938.05944107159</v>
      </c>
      <c r="CF22" s="41">
        <f t="shared" ref="CF22:DK22" si="171">IF($B22&gt;=CF$2,0,$S22/$D22*((CE$6-$E22)&lt;$D22))</f>
        <v>0</v>
      </c>
      <c r="CG22" s="41">
        <f t="shared" si="171"/>
        <v>0</v>
      </c>
      <c r="CH22" s="41">
        <f t="shared" si="171"/>
        <v>0</v>
      </c>
      <c r="CI22" s="41">
        <f t="shared" si="171"/>
        <v>0</v>
      </c>
      <c r="CJ22" s="41">
        <f t="shared" si="171"/>
        <v>0</v>
      </c>
      <c r="CK22" s="41">
        <f t="shared" si="171"/>
        <v>0</v>
      </c>
      <c r="CL22" s="41">
        <f t="shared" si="171"/>
        <v>0</v>
      </c>
      <c r="CM22" s="41">
        <f t="shared" si="171"/>
        <v>0</v>
      </c>
      <c r="CN22" s="41">
        <f t="shared" si="171"/>
        <v>0</v>
      </c>
      <c r="CO22" s="41">
        <f t="shared" si="171"/>
        <v>0</v>
      </c>
      <c r="CP22" s="41">
        <f t="shared" si="171"/>
        <v>0</v>
      </c>
      <c r="CQ22" s="41">
        <f t="shared" si="171"/>
        <v>0</v>
      </c>
      <c r="CR22" s="41">
        <f t="shared" si="171"/>
        <v>0</v>
      </c>
      <c r="CS22" s="41">
        <f t="shared" si="171"/>
        <v>0</v>
      </c>
      <c r="CT22" s="41">
        <f t="shared" si="171"/>
        <v>0</v>
      </c>
      <c r="CU22" s="41">
        <f t="shared" si="171"/>
        <v>0</v>
      </c>
      <c r="CV22" s="41">
        <f t="shared" si="171"/>
        <v>0</v>
      </c>
      <c r="CW22" s="41">
        <f t="shared" si="171"/>
        <v>0</v>
      </c>
      <c r="CX22" s="41">
        <f t="shared" si="171"/>
        <v>0</v>
      </c>
      <c r="CY22" s="41">
        <f t="shared" si="171"/>
        <v>0</v>
      </c>
      <c r="CZ22" s="41">
        <f t="shared" si="171"/>
        <v>0</v>
      </c>
      <c r="DA22" s="41">
        <f t="shared" si="171"/>
        <v>0</v>
      </c>
      <c r="DB22" s="41">
        <f t="shared" si="171"/>
        <v>0</v>
      </c>
      <c r="DC22" s="41">
        <f t="shared" si="171"/>
        <v>0</v>
      </c>
      <c r="DD22" s="41">
        <f t="shared" si="171"/>
        <v>0</v>
      </c>
      <c r="DE22" s="41">
        <f t="shared" si="171"/>
        <v>0</v>
      </c>
      <c r="DF22" s="41">
        <f t="shared" si="171"/>
        <v>0</v>
      </c>
      <c r="DG22" s="41">
        <f t="shared" si="171"/>
        <v>0</v>
      </c>
      <c r="DH22" s="41">
        <f t="shared" si="171"/>
        <v>0</v>
      </c>
      <c r="DI22" s="41">
        <f t="shared" si="171"/>
        <v>0</v>
      </c>
      <c r="DJ22" s="41">
        <f t="shared" si="171"/>
        <v>0</v>
      </c>
      <c r="DK22" s="41">
        <f t="shared" si="171"/>
        <v>0</v>
      </c>
      <c r="DL22" s="41">
        <f t="shared" ref="DL22:EQ22" si="172">IF($B22&gt;=DL$2,0,$S22/$D22*((DK$6-$E22)&lt;$D22))</f>
        <v>0</v>
      </c>
      <c r="DM22" s="41">
        <f t="shared" si="172"/>
        <v>0</v>
      </c>
      <c r="DN22" s="41">
        <f t="shared" si="172"/>
        <v>0</v>
      </c>
      <c r="DO22" s="41">
        <f t="shared" si="172"/>
        <v>0</v>
      </c>
      <c r="DP22" s="41">
        <f t="shared" si="172"/>
        <v>0</v>
      </c>
      <c r="DQ22" s="41">
        <f t="shared" si="172"/>
        <v>0</v>
      </c>
      <c r="DR22" s="41">
        <f t="shared" si="172"/>
        <v>0</v>
      </c>
      <c r="DS22" s="41">
        <f t="shared" si="172"/>
        <v>0</v>
      </c>
      <c r="DT22" s="41">
        <f t="shared" si="172"/>
        <v>0</v>
      </c>
      <c r="DU22" s="41">
        <f t="shared" si="172"/>
        <v>0</v>
      </c>
      <c r="DV22" s="41">
        <f t="shared" si="172"/>
        <v>0</v>
      </c>
      <c r="DW22" s="41">
        <f t="shared" si="172"/>
        <v>0</v>
      </c>
      <c r="DX22" s="41">
        <f t="shared" si="172"/>
        <v>0</v>
      </c>
      <c r="DY22" s="41">
        <f t="shared" si="172"/>
        <v>0</v>
      </c>
      <c r="DZ22" s="41">
        <f t="shared" si="172"/>
        <v>0</v>
      </c>
      <c r="EA22" s="41">
        <f t="shared" si="172"/>
        <v>0</v>
      </c>
      <c r="EB22" s="41">
        <f t="shared" si="172"/>
        <v>0</v>
      </c>
      <c r="EC22" s="41">
        <f t="shared" si="172"/>
        <v>0</v>
      </c>
      <c r="ED22" s="41">
        <f t="shared" si="172"/>
        <v>0</v>
      </c>
      <c r="EE22" s="41">
        <f t="shared" si="172"/>
        <v>0</v>
      </c>
      <c r="EF22" s="41">
        <f t="shared" si="172"/>
        <v>0</v>
      </c>
      <c r="EG22" s="41">
        <f t="shared" si="172"/>
        <v>0</v>
      </c>
      <c r="EH22" s="41">
        <f t="shared" si="172"/>
        <v>0</v>
      </c>
      <c r="EI22" s="41">
        <f t="shared" si="172"/>
        <v>0</v>
      </c>
      <c r="EJ22" s="41">
        <f t="shared" si="172"/>
        <v>0</v>
      </c>
      <c r="EK22" s="41">
        <f t="shared" si="172"/>
        <v>0</v>
      </c>
      <c r="EL22" s="41">
        <f t="shared" si="172"/>
        <v>0</v>
      </c>
      <c r="EM22" s="41">
        <f t="shared" si="172"/>
        <v>0</v>
      </c>
      <c r="EN22" s="41">
        <f t="shared" si="172"/>
        <v>0</v>
      </c>
      <c r="EO22" s="41">
        <f t="shared" si="172"/>
        <v>0</v>
      </c>
      <c r="EP22" s="41">
        <f t="shared" si="172"/>
        <v>0</v>
      </c>
      <c r="EQ22" s="41">
        <f t="shared" si="172"/>
        <v>0</v>
      </c>
      <c r="ER22" s="41">
        <f t="shared" ref="ER22:FB22" si="173">IF($B22&gt;=ER$2,0,$S22/$D22*((EQ$6-$E22)&lt;$D22))</f>
        <v>0</v>
      </c>
      <c r="ES22" s="41">
        <f t="shared" si="173"/>
        <v>0</v>
      </c>
      <c r="ET22" s="41">
        <f t="shared" si="173"/>
        <v>0</v>
      </c>
      <c r="EU22" s="41">
        <f t="shared" si="173"/>
        <v>0</v>
      </c>
      <c r="EV22" s="41">
        <f t="shared" si="173"/>
        <v>0</v>
      </c>
      <c r="EW22" s="41">
        <f t="shared" si="173"/>
        <v>0</v>
      </c>
      <c r="EX22" s="41">
        <f t="shared" si="173"/>
        <v>0</v>
      </c>
      <c r="EY22" s="41">
        <f t="shared" si="173"/>
        <v>0</v>
      </c>
      <c r="EZ22" s="41">
        <f t="shared" si="173"/>
        <v>0</v>
      </c>
      <c r="FA22" s="41">
        <f t="shared" si="173"/>
        <v>0</v>
      </c>
      <c r="FB22" s="41">
        <f t="shared" si="173"/>
        <v>0</v>
      </c>
    </row>
    <row r="23" spans="2:158" s="38" customFormat="1" ht="11.25" hidden="1" customHeight="1" outlineLevel="1">
      <c r="B23" s="37">
        <v>2027</v>
      </c>
      <c r="C23" s="36">
        <f t="shared" si="163"/>
        <v>60</v>
      </c>
      <c r="D23" s="36">
        <f t="shared" si="157"/>
        <v>60</v>
      </c>
      <c r="E23" s="36">
        <v>5</v>
      </c>
      <c r="G23" s="3"/>
      <c r="H23" s="130"/>
      <c r="I23" s="212"/>
      <c r="J23" s="39"/>
      <c r="K23" s="39"/>
      <c r="L23" s="39"/>
      <c r="M23" s="39"/>
      <c r="N23" s="39"/>
      <c r="O23" s="39"/>
      <c r="P23" s="39"/>
      <c r="R23" s="41"/>
      <c r="S23" s="40">
        <v>33393436.370522827</v>
      </c>
      <c r="T23" s="41">
        <f t="shared" ref="T23:AY23" si="174">IF($B23&gt;=T$2,0,$S23/$D23*((S$6-$E23)&lt;$D23))</f>
        <v>0</v>
      </c>
      <c r="U23" s="41">
        <f t="shared" si="174"/>
        <v>0</v>
      </c>
      <c r="V23" s="41">
        <f t="shared" si="174"/>
        <v>0</v>
      </c>
      <c r="W23" s="41">
        <f t="shared" si="174"/>
        <v>0</v>
      </c>
      <c r="X23" s="41">
        <f t="shared" si="174"/>
        <v>0</v>
      </c>
      <c r="Y23" s="41">
        <f t="shared" si="174"/>
        <v>556557.27284204715</v>
      </c>
      <c r="Z23" s="41">
        <f t="shared" si="174"/>
        <v>556557.27284204715</v>
      </c>
      <c r="AA23" s="41">
        <f t="shared" si="174"/>
        <v>556557.27284204715</v>
      </c>
      <c r="AB23" s="41">
        <f t="shared" si="174"/>
        <v>556557.27284204715</v>
      </c>
      <c r="AC23" s="41">
        <f t="shared" si="174"/>
        <v>556557.27284204715</v>
      </c>
      <c r="AD23" s="41">
        <f t="shared" si="174"/>
        <v>556557.27284204715</v>
      </c>
      <c r="AE23" s="41">
        <f t="shared" si="174"/>
        <v>556557.27284204715</v>
      </c>
      <c r="AF23" s="41">
        <f t="shared" si="174"/>
        <v>556557.27284204715</v>
      </c>
      <c r="AG23" s="41">
        <f t="shared" si="174"/>
        <v>556557.27284204715</v>
      </c>
      <c r="AH23" s="41">
        <f t="shared" si="174"/>
        <v>556557.27284204715</v>
      </c>
      <c r="AI23" s="41">
        <f t="shared" si="174"/>
        <v>556557.27284204715</v>
      </c>
      <c r="AJ23" s="41">
        <f t="shared" si="174"/>
        <v>556557.27284204715</v>
      </c>
      <c r="AK23" s="41">
        <f t="shared" si="174"/>
        <v>556557.27284204715</v>
      </c>
      <c r="AL23" s="41">
        <f t="shared" si="174"/>
        <v>556557.27284204715</v>
      </c>
      <c r="AM23" s="41">
        <f t="shared" si="174"/>
        <v>556557.27284204715</v>
      </c>
      <c r="AN23" s="41">
        <f t="shared" si="174"/>
        <v>556557.27284204715</v>
      </c>
      <c r="AO23" s="41">
        <f t="shared" si="174"/>
        <v>556557.27284204715</v>
      </c>
      <c r="AP23" s="41">
        <f t="shared" si="174"/>
        <v>556557.27284204715</v>
      </c>
      <c r="AQ23" s="41">
        <f t="shared" si="174"/>
        <v>556557.27284204715</v>
      </c>
      <c r="AR23" s="41">
        <f t="shared" si="174"/>
        <v>556557.27284204715</v>
      </c>
      <c r="AS23" s="41">
        <f t="shared" si="174"/>
        <v>556557.27284204715</v>
      </c>
      <c r="AT23" s="41">
        <f t="shared" si="174"/>
        <v>556557.27284204715</v>
      </c>
      <c r="AU23" s="41">
        <f t="shared" si="174"/>
        <v>556557.27284204715</v>
      </c>
      <c r="AV23" s="41">
        <f t="shared" si="174"/>
        <v>556557.27284204715</v>
      </c>
      <c r="AW23" s="41">
        <f t="shared" si="174"/>
        <v>556557.27284204715</v>
      </c>
      <c r="AX23" s="41">
        <f t="shared" si="174"/>
        <v>556557.27284204715</v>
      </c>
      <c r="AY23" s="41">
        <f t="shared" si="174"/>
        <v>556557.27284204715</v>
      </c>
      <c r="AZ23" s="41">
        <f t="shared" ref="AZ23:CE23" si="175">IF($B23&gt;=AZ$2,0,$S23/$D23*((AY$6-$E23)&lt;$D23))</f>
        <v>556557.27284204715</v>
      </c>
      <c r="BA23" s="41">
        <f t="shared" si="175"/>
        <v>556557.27284204715</v>
      </c>
      <c r="BB23" s="41">
        <f t="shared" si="175"/>
        <v>556557.27284204715</v>
      </c>
      <c r="BC23" s="41">
        <f t="shared" si="175"/>
        <v>556557.27284204715</v>
      </c>
      <c r="BD23" s="41">
        <f t="shared" si="175"/>
        <v>556557.27284204715</v>
      </c>
      <c r="BE23" s="41">
        <f t="shared" si="175"/>
        <v>556557.27284204715</v>
      </c>
      <c r="BF23" s="41">
        <f t="shared" si="175"/>
        <v>556557.27284204715</v>
      </c>
      <c r="BG23" s="41">
        <f t="shared" si="175"/>
        <v>556557.27284204715</v>
      </c>
      <c r="BH23" s="41">
        <f t="shared" si="175"/>
        <v>556557.27284204715</v>
      </c>
      <c r="BI23" s="41">
        <f t="shared" si="175"/>
        <v>556557.27284204715</v>
      </c>
      <c r="BJ23" s="41">
        <f t="shared" si="175"/>
        <v>556557.27284204715</v>
      </c>
      <c r="BK23" s="41">
        <f t="shared" si="175"/>
        <v>556557.27284204715</v>
      </c>
      <c r="BL23" s="41">
        <f t="shared" si="175"/>
        <v>556557.27284204715</v>
      </c>
      <c r="BM23" s="41">
        <f t="shared" si="175"/>
        <v>556557.27284204715</v>
      </c>
      <c r="BN23" s="41">
        <f t="shared" si="175"/>
        <v>556557.27284204715</v>
      </c>
      <c r="BO23" s="41">
        <f t="shared" si="175"/>
        <v>556557.27284204715</v>
      </c>
      <c r="BP23" s="41">
        <f t="shared" si="175"/>
        <v>556557.27284204715</v>
      </c>
      <c r="BQ23" s="41">
        <f t="shared" si="175"/>
        <v>556557.27284204715</v>
      </c>
      <c r="BR23" s="41">
        <f t="shared" si="175"/>
        <v>556557.27284204715</v>
      </c>
      <c r="BS23" s="41">
        <f t="shared" si="175"/>
        <v>556557.27284204715</v>
      </c>
      <c r="BT23" s="41">
        <f t="shared" si="175"/>
        <v>556557.27284204715</v>
      </c>
      <c r="BU23" s="41">
        <f t="shared" si="175"/>
        <v>556557.27284204715</v>
      </c>
      <c r="BV23" s="41">
        <f t="shared" si="175"/>
        <v>556557.27284204715</v>
      </c>
      <c r="BW23" s="41">
        <f t="shared" si="175"/>
        <v>556557.27284204715</v>
      </c>
      <c r="BX23" s="41">
        <f t="shared" si="175"/>
        <v>556557.27284204715</v>
      </c>
      <c r="BY23" s="41">
        <f t="shared" si="175"/>
        <v>556557.27284204715</v>
      </c>
      <c r="BZ23" s="41">
        <f t="shared" si="175"/>
        <v>556557.27284204715</v>
      </c>
      <c r="CA23" s="41">
        <f t="shared" si="175"/>
        <v>556557.27284204715</v>
      </c>
      <c r="CB23" s="41">
        <f t="shared" si="175"/>
        <v>556557.27284204715</v>
      </c>
      <c r="CC23" s="41">
        <f t="shared" si="175"/>
        <v>556557.27284204715</v>
      </c>
      <c r="CD23" s="41">
        <f t="shared" si="175"/>
        <v>556557.27284204715</v>
      </c>
      <c r="CE23" s="41">
        <f t="shared" si="175"/>
        <v>556557.27284204715</v>
      </c>
      <c r="CF23" s="41">
        <f t="shared" ref="CF23:DK23" si="176">IF($B23&gt;=CF$2,0,$S23/$D23*((CE$6-$E23)&lt;$D23))</f>
        <v>556557.27284204715</v>
      </c>
      <c r="CG23" s="41">
        <f t="shared" si="176"/>
        <v>0</v>
      </c>
      <c r="CH23" s="41">
        <f t="shared" si="176"/>
        <v>0</v>
      </c>
      <c r="CI23" s="41">
        <f t="shared" si="176"/>
        <v>0</v>
      </c>
      <c r="CJ23" s="41">
        <f t="shared" si="176"/>
        <v>0</v>
      </c>
      <c r="CK23" s="41">
        <f t="shared" si="176"/>
        <v>0</v>
      </c>
      <c r="CL23" s="41">
        <f t="shared" si="176"/>
        <v>0</v>
      </c>
      <c r="CM23" s="41">
        <f t="shared" si="176"/>
        <v>0</v>
      </c>
      <c r="CN23" s="41">
        <f t="shared" si="176"/>
        <v>0</v>
      </c>
      <c r="CO23" s="41">
        <f t="shared" si="176"/>
        <v>0</v>
      </c>
      <c r="CP23" s="41">
        <f t="shared" si="176"/>
        <v>0</v>
      </c>
      <c r="CQ23" s="41">
        <f t="shared" si="176"/>
        <v>0</v>
      </c>
      <c r="CR23" s="41">
        <f t="shared" si="176"/>
        <v>0</v>
      </c>
      <c r="CS23" s="41">
        <f t="shared" si="176"/>
        <v>0</v>
      </c>
      <c r="CT23" s="41">
        <f t="shared" si="176"/>
        <v>0</v>
      </c>
      <c r="CU23" s="41">
        <f t="shared" si="176"/>
        <v>0</v>
      </c>
      <c r="CV23" s="41">
        <f t="shared" si="176"/>
        <v>0</v>
      </c>
      <c r="CW23" s="41">
        <f t="shared" si="176"/>
        <v>0</v>
      </c>
      <c r="CX23" s="41">
        <f t="shared" si="176"/>
        <v>0</v>
      </c>
      <c r="CY23" s="41">
        <f t="shared" si="176"/>
        <v>0</v>
      </c>
      <c r="CZ23" s="41">
        <f t="shared" si="176"/>
        <v>0</v>
      </c>
      <c r="DA23" s="41">
        <f t="shared" si="176"/>
        <v>0</v>
      </c>
      <c r="DB23" s="41">
        <f t="shared" si="176"/>
        <v>0</v>
      </c>
      <c r="DC23" s="41">
        <f t="shared" si="176"/>
        <v>0</v>
      </c>
      <c r="DD23" s="41">
        <f t="shared" si="176"/>
        <v>0</v>
      </c>
      <c r="DE23" s="41">
        <f t="shared" si="176"/>
        <v>0</v>
      </c>
      <c r="DF23" s="41">
        <f t="shared" si="176"/>
        <v>0</v>
      </c>
      <c r="DG23" s="41">
        <f t="shared" si="176"/>
        <v>0</v>
      </c>
      <c r="DH23" s="41">
        <f t="shared" si="176"/>
        <v>0</v>
      </c>
      <c r="DI23" s="41">
        <f t="shared" si="176"/>
        <v>0</v>
      </c>
      <c r="DJ23" s="41">
        <f t="shared" si="176"/>
        <v>0</v>
      </c>
      <c r="DK23" s="41">
        <f t="shared" si="176"/>
        <v>0</v>
      </c>
      <c r="DL23" s="41">
        <f t="shared" ref="DL23:EQ23" si="177">IF($B23&gt;=DL$2,0,$S23/$D23*((DK$6-$E23)&lt;$D23))</f>
        <v>0</v>
      </c>
      <c r="DM23" s="41">
        <f t="shared" si="177"/>
        <v>0</v>
      </c>
      <c r="DN23" s="41">
        <f t="shared" si="177"/>
        <v>0</v>
      </c>
      <c r="DO23" s="41">
        <f t="shared" si="177"/>
        <v>0</v>
      </c>
      <c r="DP23" s="41">
        <f t="shared" si="177"/>
        <v>0</v>
      </c>
      <c r="DQ23" s="41">
        <f t="shared" si="177"/>
        <v>0</v>
      </c>
      <c r="DR23" s="41">
        <f t="shared" si="177"/>
        <v>0</v>
      </c>
      <c r="DS23" s="41">
        <f t="shared" si="177"/>
        <v>0</v>
      </c>
      <c r="DT23" s="41">
        <f t="shared" si="177"/>
        <v>0</v>
      </c>
      <c r="DU23" s="41">
        <f t="shared" si="177"/>
        <v>0</v>
      </c>
      <c r="DV23" s="41">
        <f t="shared" si="177"/>
        <v>0</v>
      </c>
      <c r="DW23" s="41">
        <f t="shared" si="177"/>
        <v>0</v>
      </c>
      <c r="DX23" s="41">
        <f t="shared" si="177"/>
        <v>0</v>
      </c>
      <c r="DY23" s="41">
        <f t="shared" si="177"/>
        <v>0</v>
      </c>
      <c r="DZ23" s="41">
        <f t="shared" si="177"/>
        <v>0</v>
      </c>
      <c r="EA23" s="41">
        <f t="shared" si="177"/>
        <v>0</v>
      </c>
      <c r="EB23" s="41">
        <f t="shared" si="177"/>
        <v>0</v>
      </c>
      <c r="EC23" s="41">
        <f t="shared" si="177"/>
        <v>0</v>
      </c>
      <c r="ED23" s="41">
        <f t="shared" si="177"/>
        <v>0</v>
      </c>
      <c r="EE23" s="41">
        <f t="shared" si="177"/>
        <v>0</v>
      </c>
      <c r="EF23" s="41">
        <f t="shared" si="177"/>
        <v>0</v>
      </c>
      <c r="EG23" s="41">
        <f t="shared" si="177"/>
        <v>0</v>
      </c>
      <c r="EH23" s="41">
        <f t="shared" si="177"/>
        <v>0</v>
      </c>
      <c r="EI23" s="41">
        <f t="shared" si="177"/>
        <v>0</v>
      </c>
      <c r="EJ23" s="41">
        <f t="shared" si="177"/>
        <v>0</v>
      </c>
      <c r="EK23" s="41">
        <f t="shared" si="177"/>
        <v>0</v>
      </c>
      <c r="EL23" s="41">
        <f t="shared" si="177"/>
        <v>0</v>
      </c>
      <c r="EM23" s="41">
        <f t="shared" si="177"/>
        <v>0</v>
      </c>
      <c r="EN23" s="41">
        <f t="shared" si="177"/>
        <v>0</v>
      </c>
      <c r="EO23" s="41">
        <f t="shared" si="177"/>
        <v>0</v>
      </c>
      <c r="EP23" s="41">
        <f t="shared" si="177"/>
        <v>0</v>
      </c>
      <c r="EQ23" s="41">
        <f t="shared" si="177"/>
        <v>0</v>
      </c>
      <c r="ER23" s="41">
        <f t="shared" ref="ER23:FB23" si="178">IF($B23&gt;=ER$2,0,$S23/$D23*((EQ$6-$E23)&lt;$D23))</f>
        <v>0</v>
      </c>
      <c r="ES23" s="41">
        <f t="shared" si="178"/>
        <v>0</v>
      </c>
      <c r="ET23" s="41">
        <f t="shared" si="178"/>
        <v>0</v>
      </c>
      <c r="EU23" s="41">
        <f t="shared" si="178"/>
        <v>0</v>
      </c>
      <c r="EV23" s="41">
        <f t="shared" si="178"/>
        <v>0</v>
      </c>
      <c r="EW23" s="41">
        <f t="shared" si="178"/>
        <v>0</v>
      </c>
      <c r="EX23" s="41">
        <f t="shared" si="178"/>
        <v>0</v>
      </c>
      <c r="EY23" s="41">
        <f t="shared" si="178"/>
        <v>0</v>
      </c>
      <c r="EZ23" s="41">
        <f t="shared" si="178"/>
        <v>0</v>
      </c>
      <c r="FA23" s="41">
        <f t="shared" si="178"/>
        <v>0</v>
      </c>
      <c r="FB23" s="41">
        <f t="shared" si="178"/>
        <v>0</v>
      </c>
    </row>
    <row r="24" spans="2:158" s="38" customFormat="1" ht="11.25" hidden="1" customHeight="1" outlineLevel="1">
      <c r="B24" s="37">
        <v>2028</v>
      </c>
      <c r="C24" s="36">
        <f t="shared" si="163"/>
        <v>60</v>
      </c>
      <c r="D24" s="36">
        <f t="shared" si="157"/>
        <v>60</v>
      </c>
      <c r="E24" s="36">
        <v>6</v>
      </c>
      <c r="G24" s="3"/>
      <c r="H24" s="130"/>
      <c r="I24" s="212"/>
      <c r="J24" s="39"/>
      <c r="K24" s="39"/>
      <c r="L24" s="39"/>
      <c r="M24" s="39"/>
      <c r="N24" s="39"/>
      <c r="O24" s="39"/>
      <c r="P24" s="39"/>
      <c r="R24" s="41"/>
      <c r="S24" s="40">
        <v>22196559.468577366</v>
      </c>
      <c r="T24" s="41">
        <f t="shared" ref="T24:AY24" si="179">IF($B24&gt;=T$2,0,$S24/$D24*((S$6-$E24)&lt;$D24))</f>
        <v>0</v>
      </c>
      <c r="U24" s="41">
        <f t="shared" si="179"/>
        <v>0</v>
      </c>
      <c r="V24" s="41">
        <f t="shared" si="179"/>
        <v>0</v>
      </c>
      <c r="W24" s="41">
        <f t="shared" si="179"/>
        <v>0</v>
      </c>
      <c r="X24" s="41">
        <f t="shared" si="179"/>
        <v>0</v>
      </c>
      <c r="Y24" s="41">
        <f t="shared" si="179"/>
        <v>0</v>
      </c>
      <c r="Z24" s="41">
        <f t="shared" si="179"/>
        <v>369942.65780962276</v>
      </c>
      <c r="AA24" s="41">
        <f t="shared" si="179"/>
        <v>369942.65780962276</v>
      </c>
      <c r="AB24" s="41">
        <f t="shared" si="179"/>
        <v>369942.65780962276</v>
      </c>
      <c r="AC24" s="41">
        <f t="shared" si="179"/>
        <v>369942.65780962276</v>
      </c>
      <c r="AD24" s="41">
        <f t="shared" si="179"/>
        <v>369942.65780962276</v>
      </c>
      <c r="AE24" s="41">
        <f t="shared" si="179"/>
        <v>369942.65780962276</v>
      </c>
      <c r="AF24" s="41">
        <f t="shared" si="179"/>
        <v>369942.65780962276</v>
      </c>
      <c r="AG24" s="41">
        <f t="shared" si="179"/>
        <v>369942.65780962276</v>
      </c>
      <c r="AH24" s="41">
        <f t="shared" si="179"/>
        <v>369942.65780962276</v>
      </c>
      <c r="AI24" s="41">
        <f t="shared" si="179"/>
        <v>369942.65780962276</v>
      </c>
      <c r="AJ24" s="41">
        <f t="shared" si="179"/>
        <v>369942.65780962276</v>
      </c>
      <c r="AK24" s="41">
        <f t="shared" si="179"/>
        <v>369942.65780962276</v>
      </c>
      <c r="AL24" s="41">
        <f t="shared" si="179"/>
        <v>369942.65780962276</v>
      </c>
      <c r="AM24" s="41">
        <f t="shared" si="179"/>
        <v>369942.65780962276</v>
      </c>
      <c r="AN24" s="41">
        <f t="shared" si="179"/>
        <v>369942.65780962276</v>
      </c>
      <c r="AO24" s="41">
        <f t="shared" si="179"/>
        <v>369942.65780962276</v>
      </c>
      <c r="AP24" s="41">
        <f t="shared" si="179"/>
        <v>369942.65780962276</v>
      </c>
      <c r="AQ24" s="41">
        <f t="shared" si="179"/>
        <v>369942.65780962276</v>
      </c>
      <c r="AR24" s="41">
        <f t="shared" si="179"/>
        <v>369942.65780962276</v>
      </c>
      <c r="AS24" s="41">
        <f t="shared" si="179"/>
        <v>369942.65780962276</v>
      </c>
      <c r="AT24" s="41">
        <f t="shared" si="179"/>
        <v>369942.65780962276</v>
      </c>
      <c r="AU24" s="41">
        <f t="shared" si="179"/>
        <v>369942.65780962276</v>
      </c>
      <c r="AV24" s="41">
        <f t="shared" si="179"/>
        <v>369942.65780962276</v>
      </c>
      <c r="AW24" s="41">
        <f t="shared" si="179"/>
        <v>369942.65780962276</v>
      </c>
      <c r="AX24" s="41">
        <f t="shared" si="179"/>
        <v>369942.65780962276</v>
      </c>
      <c r="AY24" s="41">
        <f t="shared" si="179"/>
        <v>369942.65780962276</v>
      </c>
      <c r="AZ24" s="41">
        <f t="shared" ref="AZ24:CE24" si="180">IF($B24&gt;=AZ$2,0,$S24/$D24*((AY$6-$E24)&lt;$D24))</f>
        <v>369942.65780962276</v>
      </c>
      <c r="BA24" s="41">
        <f t="shared" si="180"/>
        <v>369942.65780962276</v>
      </c>
      <c r="BB24" s="41">
        <f t="shared" si="180"/>
        <v>369942.65780962276</v>
      </c>
      <c r="BC24" s="41">
        <f t="shared" si="180"/>
        <v>369942.65780962276</v>
      </c>
      <c r="BD24" s="41">
        <f t="shared" si="180"/>
        <v>369942.65780962276</v>
      </c>
      <c r="BE24" s="41">
        <f t="shared" si="180"/>
        <v>369942.65780962276</v>
      </c>
      <c r="BF24" s="41">
        <f t="shared" si="180"/>
        <v>369942.65780962276</v>
      </c>
      <c r="BG24" s="41">
        <f t="shared" si="180"/>
        <v>369942.65780962276</v>
      </c>
      <c r="BH24" s="41">
        <f t="shared" si="180"/>
        <v>369942.65780962276</v>
      </c>
      <c r="BI24" s="41">
        <f t="shared" si="180"/>
        <v>369942.65780962276</v>
      </c>
      <c r="BJ24" s="41">
        <f t="shared" si="180"/>
        <v>369942.65780962276</v>
      </c>
      <c r="BK24" s="41">
        <f t="shared" si="180"/>
        <v>369942.65780962276</v>
      </c>
      <c r="BL24" s="41">
        <f t="shared" si="180"/>
        <v>369942.65780962276</v>
      </c>
      <c r="BM24" s="41">
        <f t="shared" si="180"/>
        <v>369942.65780962276</v>
      </c>
      <c r="BN24" s="41">
        <f t="shared" si="180"/>
        <v>369942.65780962276</v>
      </c>
      <c r="BO24" s="41">
        <f t="shared" si="180"/>
        <v>369942.65780962276</v>
      </c>
      <c r="BP24" s="41">
        <f t="shared" si="180"/>
        <v>369942.65780962276</v>
      </c>
      <c r="BQ24" s="41">
        <f t="shared" si="180"/>
        <v>369942.65780962276</v>
      </c>
      <c r="BR24" s="41">
        <f t="shared" si="180"/>
        <v>369942.65780962276</v>
      </c>
      <c r="BS24" s="41">
        <f t="shared" si="180"/>
        <v>369942.65780962276</v>
      </c>
      <c r="BT24" s="41">
        <f t="shared" si="180"/>
        <v>369942.65780962276</v>
      </c>
      <c r="BU24" s="41">
        <f t="shared" si="180"/>
        <v>369942.65780962276</v>
      </c>
      <c r="BV24" s="41">
        <f t="shared" si="180"/>
        <v>369942.65780962276</v>
      </c>
      <c r="BW24" s="41">
        <f t="shared" si="180"/>
        <v>369942.65780962276</v>
      </c>
      <c r="BX24" s="41">
        <f t="shared" si="180"/>
        <v>369942.65780962276</v>
      </c>
      <c r="BY24" s="41">
        <f t="shared" si="180"/>
        <v>369942.65780962276</v>
      </c>
      <c r="BZ24" s="41">
        <f t="shared" si="180"/>
        <v>369942.65780962276</v>
      </c>
      <c r="CA24" s="41">
        <f t="shared" si="180"/>
        <v>369942.65780962276</v>
      </c>
      <c r="CB24" s="41">
        <f t="shared" si="180"/>
        <v>369942.65780962276</v>
      </c>
      <c r="CC24" s="41">
        <f t="shared" si="180"/>
        <v>369942.65780962276</v>
      </c>
      <c r="CD24" s="41">
        <f t="shared" si="180"/>
        <v>369942.65780962276</v>
      </c>
      <c r="CE24" s="41">
        <f t="shared" si="180"/>
        <v>369942.65780962276</v>
      </c>
      <c r="CF24" s="41">
        <f t="shared" ref="CF24:DK24" si="181">IF($B24&gt;=CF$2,0,$S24/$D24*((CE$6-$E24)&lt;$D24))</f>
        <v>369942.65780962276</v>
      </c>
      <c r="CG24" s="41">
        <f t="shared" si="181"/>
        <v>369942.65780962276</v>
      </c>
      <c r="CH24" s="41">
        <f t="shared" si="181"/>
        <v>0</v>
      </c>
      <c r="CI24" s="41">
        <f t="shared" si="181"/>
        <v>0</v>
      </c>
      <c r="CJ24" s="41">
        <f t="shared" si="181"/>
        <v>0</v>
      </c>
      <c r="CK24" s="41">
        <f t="shared" si="181"/>
        <v>0</v>
      </c>
      <c r="CL24" s="41">
        <f t="shared" si="181"/>
        <v>0</v>
      </c>
      <c r="CM24" s="41">
        <f t="shared" si="181"/>
        <v>0</v>
      </c>
      <c r="CN24" s="41">
        <f t="shared" si="181"/>
        <v>0</v>
      </c>
      <c r="CO24" s="41">
        <f t="shared" si="181"/>
        <v>0</v>
      </c>
      <c r="CP24" s="41">
        <f t="shared" si="181"/>
        <v>0</v>
      </c>
      <c r="CQ24" s="41">
        <f t="shared" si="181"/>
        <v>0</v>
      </c>
      <c r="CR24" s="41">
        <f t="shared" si="181"/>
        <v>0</v>
      </c>
      <c r="CS24" s="41">
        <f t="shared" si="181"/>
        <v>0</v>
      </c>
      <c r="CT24" s="41">
        <f t="shared" si="181"/>
        <v>0</v>
      </c>
      <c r="CU24" s="41">
        <f t="shared" si="181"/>
        <v>0</v>
      </c>
      <c r="CV24" s="41">
        <f t="shared" si="181"/>
        <v>0</v>
      </c>
      <c r="CW24" s="41">
        <f t="shared" si="181"/>
        <v>0</v>
      </c>
      <c r="CX24" s="41">
        <f t="shared" si="181"/>
        <v>0</v>
      </c>
      <c r="CY24" s="41">
        <f t="shared" si="181"/>
        <v>0</v>
      </c>
      <c r="CZ24" s="41">
        <f t="shared" si="181"/>
        <v>0</v>
      </c>
      <c r="DA24" s="41">
        <f t="shared" si="181"/>
        <v>0</v>
      </c>
      <c r="DB24" s="41">
        <f t="shared" si="181"/>
        <v>0</v>
      </c>
      <c r="DC24" s="41">
        <f t="shared" si="181"/>
        <v>0</v>
      </c>
      <c r="DD24" s="41">
        <f t="shared" si="181"/>
        <v>0</v>
      </c>
      <c r="DE24" s="41">
        <f t="shared" si="181"/>
        <v>0</v>
      </c>
      <c r="DF24" s="41">
        <f t="shared" si="181"/>
        <v>0</v>
      </c>
      <c r="DG24" s="41">
        <f t="shared" si="181"/>
        <v>0</v>
      </c>
      <c r="DH24" s="41">
        <f t="shared" si="181"/>
        <v>0</v>
      </c>
      <c r="DI24" s="41">
        <f t="shared" si="181"/>
        <v>0</v>
      </c>
      <c r="DJ24" s="41">
        <f t="shared" si="181"/>
        <v>0</v>
      </c>
      <c r="DK24" s="41">
        <f t="shared" si="181"/>
        <v>0</v>
      </c>
      <c r="DL24" s="41">
        <f t="shared" ref="DL24:EQ24" si="182">IF($B24&gt;=DL$2,0,$S24/$D24*((DK$6-$E24)&lt;$D24))</f>
        <v>0</v>
      </c>
      <c r="DM24" s="41">
        <f t="shared" si="182"/>
        <v>0</v>
      </c>
      <c r="DN24" s="41">
        <f t="shared" si="182"/>
        <v>0</v>
      </c>
      <c r="DO24" s="41">
        <f t="shared" si="182"/>
        <v>0</v>
      </c>
      <c r="DP24" s="41">
        <f t="shared" si="182"/>
        <v>0</v>
      </c>
      <c r="DQ24" s="41">
        <f t="shared" si="182"/>
        <v>0</v>
      </c>
      <c r="DR24" s="41">
        <f t="shared" si="182"/>
        <v>0</v>
      </c>
      <c r="DS24" s="41">
        <f t="shared" si="182"/>
        <v>0</v>
      </c>
      <c r="DT24" s="41">
        <f t="shared" si="182"/>
        <v>0</v>
      </c>
      <c r="DU24" s="41">
        <f t="shared" si="182"/>
        <v>0</v>
      </c>
      <c r="DV24" s="41">
        <f t="shared" si="182"/>
        <v>0</v>
      </c>
      <c r="DW24" s="41">
        <f t="shared" si="182"/>
        <v>0</v>
      </c>
      <c r="DX24" s="41">
        <f t="shared" si="182"/>
        <v>0</v>
      </c>
      <c r="DY24" s="41">
        <f t="shared" si="182"/>
        <v>0</v>
      </c>
      <c r="DZ24" s="41">
        <f t="shared" si="182"/>
        <v>0</v>
      </c>
      <c r="EA24" s="41">
        <f t="shared" si="182"/>
        <v>0</v>
      </c>
      <c r="EB24" s="41">
        <f t="shared" si="182"/>
        <v>0</v>
      </c>
      <c r="EC24" s="41">
        <f t="shared" si="182"/>
        <v>0</v>
      </c>
      <c r="ED24" s="41">
        <f t="shared" si="182"/>
        <v>0</v>
      </c>
      <c r="EE24" s="41">
        <f t="shared" si="182"/>
        <v>0</v>
      </c>
      <c r="EF24" s="41">
        <f t="shared" si="182"/>
        <v>0</v>
      </c>
      <c r="EG24" s="41">
        <f t="shared" si="182"/>
        <v>0</v>
      </c>
      <c r="EH24" s="41">
        <f t="shared" si="182"/>
        <v>0</v>
      </c>
      <c r="EI24" s="41">
        <f t="shared" si="182"/>
        <v>0</v>
      </c>
      <c r="EJ24" s="41">
        <f t="shared" si="182"/>
        <v>0</v>
      </c>
      <c r="EK24" s="41">
        <f t="shared" si="182"/>
        <v>0</v>
      </c>
      <c r="EL24" s="41">
        <f t="shared" si="182"/>
        <v>0</v>
      </c>
      <c r="EM24" s="41">
        <f t="shared" si="182"/>
        <v>0</v>
      </c>
      <c r="EN24" s="41">
        <f t="shared" si="182"/>
        <v>0</v>
      </c>
      <c r="EO24" s="41">
        <f t="shared" si="182"/>
        <v>0</v>
      </c>
      <c r="EP24" s="41">
        <f t="shared" si="182"/>
        <v>0</v>
      </c>
      <c r="EQ24" s="41">
        <f t="shared" si="182"/>
        <v>0</v>
      </c>
      <c r="ER24" s="41">
        <f t="shared" ref="ER24:FB24" si="183">IF($B24&gt;=ER$2,0,$S24/$D24*((EQ$6-$E24)&lt;$D24))</f>
        <v>0</v>
      </c>
      <c r="ES24" s="41">
        <f t="shared" si="183"/>
        <v>0</v>
      </c>
      <c r="ET24" s="41">
        <f t="shared" si="183"/>
        <v>0</v>
      </c>
      <c r="EU24" s="41">
        <f t="shared" si="183"/>
        <v>0</v>
      </c>
      <c r="EV24" s="41">
        <f t="shared" si="183"/>
        <v>0</v>
      </c>
      <c r="EW24" s="41">
        <f t="shared" si="183"/>
        <v>0</v>
      </c>
      <c r="EX24" s="41">
        <f t="shared" si="183"/>
        <v>0</v>
      </c>
      <c r="EY24" s="41">
        <f t="shared" si="183"/>
        <v>0</v>
      </c>
      <c r="EZ24" s="41">
        <f t="shared" si="183"/>
        <v>0</v>
      </c>
      <c r="FA24" s="41">
        <f t="shared" si="183"/>
        <v>0</v>
      </c>
      <c r="FB24" s="41">
        <f t="shared" si="183"/>
        <v>0</v>
      </c>
    </row>
    <row r="25" spans="2:158" s="38" customFormat="1" ht="11.25" hidden="1" customHeight="1" outlineLevel="1">
      <c r="B25" s="37">
        <v>2029</v>
      </c>
      <c r="C25" s="36">
        <f t="shared" si="163"/>
        <v>60</v>
      </c>
      <c r="D25" s="36">
        <f t="shared" si="157"/>
        <v>60</v>
      </c>
      <c r="E25" s="36">
        <v>7</v>
      </c>
      <c r="G25" s="3"/>
      <c r="H25" s="130"/>
      <c r="I25" s="212"/>
      <c r="J25" s="39"/>
      <c r="K25" s="39"/>
      <c r="L25" s="39"/>
      <c r="M25" s="39"/>
      <c r="N25" s="39"/>
      <c r="O25" s="39"/>
      <c r="P25" s="39"/>
      <c r="R25" s="41"/>
      <c r="S25" s="40">
        <v>22442180.709003408</v>
      </c>
      <c r="T25" s="41">
        <f t="shared" ref="T25:AY25" si="184">IF($B25&gt;=T$2,0,$S25/$D25*((S$6-$E25)&lt;$D25))</f>
        <v>0</v>
      </c>
      <c r="U25" s="41">
        <f t="shared" si="184"/>
        <v>0</v>
      </c>
      <c r="V25" s="41">
        <f t="shared" si="184"/>
        <v>0</v>
      </c>
      <c r="W25" s="41">
        <f t="shared" si="184"/>
        <v>0</v>
      </c>
      <c r="X25" s="41">
        <f t="shared" si="184"/>
        <v>0</v>
      </c>
      <c r="Y25" s="41">
        <f t="shared" si="184"/>
        <v>0</v>
      </c>
      <c r="Z25" s="41">
        <f t="shared" si="184"/>
        <v>0</v>
      </c>
      <c r="AA25" s="41">
        <f t="shared" si="184"/>
        <v>374036.34515005682</v>
      </c>
      <c r="AB25" s="41">
        <f t="shared" si="184"/>
        <v>374036.34515005682</v>
      </c>
      <c r="AC25" s="41">
        <f t="shared" si="184"/>
        <v>374036.34515005682</v>
      </c>
      <c r="AD25" s="41">
        <f t="shared" si="184"/>
        <v>374036.34515005682</v>
      </c>
      <c r="AE25" s="41">
        <f t="shared" si="184"/>
        <v>374036.34515005682</v>
      </c>
      <c r="AF25" s="41">
        <f t="shared" si="184"/>
        <v>374036.34515005682</v>
      </c>
      <c r="AG25" s="41">
        <f t="shared" si="184"/>
        <v>374036.34515005682</v>
      </c>
      <c r="AH25" s="41">
        <f t="shared" si="184"/>
        <v>374036.34515005682</v>
      </c>
      <c r="AI25" s="41">
        <f t="shared" si="184"/>
        <v>374036.34515005682</v>
      </c>
      <c r="AJ25" s="41">
        <f t="shared" si="184"/>
        <v>374036.34515005682</v>
      </c>
      <c r="AK25" s="41">
        <f t="shared" si="184"/>
        <v>374036.34515005682</v>
      </c>
      <c r="AL25" s="41">
        <f t="shared" si="184"/>
        <v>374036.34515005682</v>
      </c>
      <c r="AM25" s="41">
        <f t="shared" si="184"/>
        <v>374036.34515005682</v>
      </c>
      <c r="AN25" s="41">
        <f t="shared" si="184"/>
        <v>374036.34515005682</v>
      </c>
      <c r="AO25" s="41">
        <f t="shared" si="184"/>
        <v>374036.34515005682</v>
      </c>
      <c r="AP25" s="41">
        <f t="shared" si="184"/>
        <v>374036.34515005682</v>
      </c>
      <c r="AQ25" s="41">
        <f t="shared" si="184"/>
        <v>374036.34515005682</v>
      </c>
      <c r="AR25" s="41">
        <f t="shared" si="184"/>
        <v>374036.34515005682</v>
      </c>
      <c r="AS25" s="41">
        <f t="shared" si="184"/>
        <v>374036.34515005682</v>
      </c>
      <c r="AT25" s="41">
        <f t="shared" si="184"/>
        <v>374036.34515005682</v>
      </c>
      <c r="AU25" s="41">
        <f t="shared" si="184"/>
        <v>374036.34515005682</v>
      </c>
      <c r="AV25" s="41">
        <f t="shared" si="184"/>
        <v>374036.34515005682</v>
      </c>
      <c r="AW25" s="41">
        <f t="shared" si="184"/>
        <v>374036.34515005682</v>
      </c>
      <c r="AX25" s="41">
        <f t="shared" si="184"/>
        <v>374036.34515005682</v>
      </c>
      <c r="AY25" s="41">
        <f t="shared" si="184"/>
        <v>374036.34515005682</v>
      </c>
      <c r="AZ25" s="41">
        <f t="shared" ref="AZ25:CE25" si="185">IF($B25&gt;=AZ$2,0,$S25/$D25*((AY$6-$E25)&lt;$D25))</f>
        <v>374036.34515005682</v>
      </c>
      <c r="BA25" s="41">
        <f t="shared" si="185"/>
        <v>374036.34515005682</v>
      </c>
      <c r="BB25" s="41">
        <f t="shared" si="185"/>
        <v>374036.34515005682</v>
      </c>
      <c r="BC25" s="41">
        <f t="shared" si="185"/>
        <v>374036.34515005682</v>
      </c>
      <c r="BD25" s="41">
        <f t="shared" si="185"/>
        <v>374036.34515005682</v>
      </c>
      <c r="BE25" s="41">
        <f t="shared" si="185"/>
        <v>374036.34515005682</v>
      </c>
      <c r="BF25" s="41">
        <f t="shared" si="185"/>
        <v>374036.34515005682</v>
      </c>
      <c r="BG25" s="41">
        <f t="shared" si="185"/>
        <v>374036.34515005682</v>
      </c>
      <c r="BH25" s="41">
        <f t="shared" si="185"/>
        <v>374036.34515005682</v>
      </c>
      <c r="BI25" s="41">
        <f t="shared" si="185"/>
        <v>374036.34515005682</v>
      </c>
      <c r="BJ25" s="41">
        <f t="shared" si="185"/>
        <v>374036.34515005682</v>
      </c>
      <c r="BK25" s="41">
        <f t="shared" si="185"/>
        <v>374036.34515005682</v>
      </c>
      <c r="BL25" s="41">
        <f t="shared" si="185"/>
        <v>374036.34515005682</v>
      </c>
      <c r="BM25" s="41">
        <f t="shared" si="185"/>
        <v>374036.34515005682</v>
      </c>
      <c r="BN25" s="41">
        <f t="shared" si="185"/>
        <v>374036.34515005682</v>
      </c>
      <c r="BO25" s="41">
        <f t="shared" si="185"/>
        <v>374036.34515005682</v>
      </c>
      <c r="BP25" s="41">
        <f t="shared" si="185"/>
        <v>374036.34515005682</v>
      </c>
      <c r="BQ25" s="41">
        <f t="shared" si="185"/>
        <v>374036.34515005682</v>
      </c>
      <c r="BR25" s="41">
        <f t="shared" si="185"/>
        <v>374036.34515005682</v>
      </c>
      <c r="BS25" s="41">
        <f t="shared" si="185"/>
        <v>374036.34515005682</v>
      </c>
      <c r="BT25" s="41">
        <f t="shared" si="185"/>
        <v>374036.34515005682</v>
      </c>
      <c r="BU25" s="41">
        <f t="shared" si="185"/>
        <v>374036.34515005682</v>
      </c>
      <c r="BV25" s="41">
        <f t="shared" si="185"/>
        <v>374036.34515005682</v>
      </c>
      <c r="BW25" s="41">
        <f t="shared" si="185"/>
        <v>374036.34515005682</v>
      </c>
      <c r="BX25" s="41">
        <f t="shared" si="185"/>
        <v>374036.34515005682</v>
      </c>
      <c r="BY25" s="41">
        <f t="shared" si="185"/>
        <v>374036.34515005682</v>
      </c>
      <c r="BZ25" s="41">
        <f t="shared" si="185"/>
        <v>374036.34515005682</v>
      </c>
      <c r="CA25" s="41">
        <f t="shared" si="185"/>
        <v>374036.34515005682</v>
      </c>
      <c r="CB25" s="41">
        <f t="shared" si="185"/>
        <v>374036.34515005682</v>
      </c>
      <c r="CC25" s="41">
        <f t="shared" si="185"/>
        <v>374036.34515005682</v>
      </c>
      <c r="CD25" s="41">
        <f t="shared" si="185"/>
        <v>374036.34515005682</v>
      </c>
      <c r="CE25" s="41">
        <f t="shared" si="185"/>
        <v>374036.34515005682</v>
      </c>
      <c r="CF25" s="41">
        <f t="shared" ref="CF25:DK25" si="186">IF($B25&gt;=CF$2,0,$S25/$D25*((CE$6-$E25)&lt;$D25))</f>
        <v>374036.34515005682</v>
      </c>
      <c r="CG25" s="41">
        <f t="shared" si="186"/>
        <v>374036.34515005682</v>
      </c>
      <c r="CH25" s="41">
        <f t="shared" si="186"/>
        <v>374036.34515005682</v>
      </c>
      <c r="CI25" s="41">
        <f t="shared" si="186"/>
        <v>0</v>
      </c>
      <c r="CJ25" s="41">
        <f t="shared" si="186"/>
        <v>0</v>
      </c>
      <c r="CK25" s="41">
        <f t="shared" si="186"/>
        <v>0</v>
      </c>
      <c r="CL25" s="41">
        <f t="shared" si="186"/>
        <v>0</v>
      </c>
      <c r="CM25" s="41">
        <f t="shared" si="186"/>
        <v>0</v>
      </c>
      <c r="CN25" s="41">
        <f t="shared" si="186"/>
        <v>0</v>
      </c>
      <c r="CO25" s="41">
        <f t="shared" si="186"/>
        <v>0</v>
      </c>
      <c r="CP25" s="41">
        <f t="shared" si="186"/>
        <v>0</v>
      </c>
      <c r="CQ25" s="41">
        <f t="shared" si="186"/>
        <v>0</v>
      </c>
      <c r="CR25" s="41">
        <f t="shared" si="186"/>
        <v>0</v>
      </c>
      <c r="CS25" s="41">
        <f t="shared" si="186"/>
        <v>0</v>
      </c>
      <c r="CT25" s="41">
        <f t="shared" si="186"/>
        <v>0</v>
      </c>
      <c r="CU25" s="41">
        <f t="shared" si="186"/>
        <v>0</v>
      </c>
      <c r="CV25" s="41">
        <f t="shared" si="186"/>
        <v>0</v>
      </c>
      <c r="CW25" s="41">
        <f t="shared" si="186"/>
        <v>0</v>
      </c>
      <c r="CX25" s="41">
        <f t="shared" si="186"/>
        <v>0</v>
      </c>
      <c r="CY25" s="41">
        <f t="shared" si="186"/>
        <v>0</v>
      </c>
      <c r="CZ25" s="41">
        <f t="shared" si="186"/>
        <v>0</v>
      </c>
      <c r="DA25" s="41">
        <f t="shared" si="186"/>
        <v>0</v>
      </c>
      <c r="DB25" s="41">
        <f t="shared" si="186"/>
        <v>0</v>
      </c>
      <c r="DC25" s="41">
        <f t="shared" si="186"/>
        <v>0</v>
      </c>
      <c r="DD25" s="41">
        <f t="shared" si="186"/>
        <v>0</v>
      </c>
      <c r="DE25" s="41">
        <f t="shared" si="186"/>
        <v>0</v>
      </c>
      <c r="DF25" s="41">
        <f t="shared" si="186"/>
        <v>0</v>
      </c>
      <c r="DG25" s="41">
        <f t="shared" si="186"/>
        <v>0</v>
      </c>
      <c r="DH25" s="41">
        <f t="shared" si="186"/>
        <v>0</v>
      </c>
      <c r="DI25" s="41">
        <f t="shared" si="186"/>
        <v>0</v>
      </c>
      <c r="DJ25" s="41">
        <f t="shared" si="186"/>
        <v>0</v>
      </c>
      <c r="DK25" s="41">
        <f t="shared" si="186"/>
        <v>0</v>
      </c>
      <c r="DL25" s="41">
        <f t="shared" ref="DL25:EQ25" si="187">IF($B25&gt;=DL$2,0,$S25/$D25*((DK$6-$E25)&lt;$D25))</f>
        <v>0</v>
      </c>
      <c r="DM25" s="41">
        <f t="shared" si="187"/>
        <v>0</v>
      </c>
      <c r="DN25" s="41">
        <f t="shared" si="187"/>
        <v>0</v>
      </c>
      <c r="DO25" s="41">
        <f t="shared" si="187"/>
        <v>0</v>
      </c>
      <c r="DP25" s="41">
        <f t="shared" si="187"/>
        <v>0</v>
      </c>
      <c r="DQ25" s="41">
        <f t="shared" si="187"/>
        <v>0</v>
      </c>
      <c r="DR25" s="41">
        <f t="shared" si="187"/>
        <v>0</v>
      </c>
      <c r="DS25" s="41">
        <f t="shared" si="187"/>
        <v>0</v>
      </c>
      <c r="DT25" s="41">
        <f t="shared" si="187"/>
        <v>0</v>
      </c>
      <c r="DU25" s="41">
        <f t="shared" si="187"/>
        <v>0</v>
      </c>
      <c r="DV25" s="41">
        <f t="shared" si="187"/>
        <v>0</v>
      </c>
      <c r="DW25" s="41">
        <f t="shared" si="187"/>
        <v>0</v>
      </c>
      <c r="DX25" s="41">
        <f t="shared" si="187"/>
        <v>0</v>
      </c>
      <c r="DY25" s="41">
        <f t="shared" si="187"/>
        <v>0</v>
      </c>
      <c r="DZ25" s="41">
        <f t="shared" si="187"/>
        <v>0</v>
      </c>
      <c r="EA25" s="41">
        <f t="shared" si="187"/>
        <v>0</v>
      </c>
      <c r="EB25" s="41">
        <f t="shared" si="187"/>
        <v>0</v>
      </c>
      <c r="EC25" s="41">
        <f t="shared" si="187"/>
        <v>0</v>
      </c>
      <c r="ED25" s="41">
        <f t="shared" si="187"/>
        <v>0</v>
      </c>
      <c r="EE25" s="41">
        <f t="shared" si="187"/>
        <v>0</v>
      </c>
      <c r="EF25" s="41">
        <f t="shared" si="187"/>
        <v>0</v>
      </c>
      <c r="EG25" s="41">
        <f t="shared" si="187"/>
        <v>0</v>
      </c>
      <c r="EH25" s="41">
        <f t="shared" si="187"/>
        <v>0</v>
      </c>
      <c r="EI25" s="41">
        <f t="shared" si="187"/>
        <v>0</v>
      </c>
      <c r="EJ25" s="41">
        <f t="shared" si="187"/>
        <v>0</v>
      </c>
      <c r="EK25" s="41">
        <f t="shared" si="187"/>
        <v>0</v>
      </c>
      <c r="EL25" s="41">
        <f t="shared" si="187"/>
        <v>0</v>
      </c>
      <c r="EM25" s="41">
        <f t="shared" si="187"/>
        <v>0</v>
      </c>
      <c r="EN25" s="41">
        <f t="shared" si="187"/>
        <v>0</v>
      </c>
      <c r="EO25" s="41">
        <f t="shared" si="187"/>
        <v>0</v>
      </c>
      <c r="EP25" s="41">
        <f t="shared" si="187"/>
        <v>0</v>
      </c>
      <c r="EQ25" s="41">
        <f t="shared" si="187"/>
        <v>0</v>
      </c>
      <c r="ER25" s="41">
        <f t="shared" ref="ER25:FB25" si="188">IF($B25&gt;=ER$2,0,$S25/$D25*((EQ$6-$E25)&lt;$D25))</f>
        <v>0</v>
      </c>
      <c r="ES25" s="41">
        <f t="shared" si="188"/>
        <v>0</v>
      </c>
      <c r="ET25" s="41">
        <f t="shared" si="188"/>
        <v>0</v>
      </c>
      <c r="EU25" s="41">
        <f t="shared" si="188"/>
        <v>0</v>
      </c>
      <c r="EV25" s="41">
        <f t="shared" si="188"/>
        <v>0</v>
      </c>
      <c r="EW25" s="41">
        <f t="shared" si="188"/>
        <v>0</v>
      </c>
      <c r="EX25" s="41">
        <f t="shared" si="188"/>
        <v>0</v>
      </c>
      <c r="EY25" s="41">
        <f t="shared" si="188"/>
        <v>0</v>
      </c>
      <c r="EZ25" s="41">
        <f t="shared" si="188"/>
        <v>0</v>
      </c>
      <c r="FA25" s="41">
        <f t="shared" si="188"/>
        <v>0</v>
      </c>
      <c r="FB25" s="41">
        <f t="shared" si="188"/>
        <v>0</v>
      </c>
    </row>
    <row r="26" spans="2:158" s="38" customFormat="1" ht="11.25" hidden="1" customHeight="1" outlineLevel="1">
      <c r="B26" s="37">
        <v>2030</v>
      </c>
      <c r="C26" s="36">
        <f t="shared" si="163"/>
        <v>60</v>
      </c>
      <c r="D26" s="36">
        <f t="shared" si="157"/>
        <v>60</v>
      </c>
      <c r="E26" s="36">
        <v>8</v>
      </c>
      <c r="G26" s="3"/>
      <c r="H26" s="130"/>
      <c r="I26" s="212"/>
      <c r="J26" s="39"/>
      <c r="K26" s="39"/>
      <c r="L26" s="39"/>
      <c r="M26" s="39"/>
      <c r="N26" s="39"/>
      <c r="O26" s="39"/>
      <c r="P26" s="39"/>
      <c r="R26" s="41"/>
      <c r="S26" s="40">
        <v>21706469.995363057</v>
      </c>
      <c r="T26" s="41">
        <f t="shared" ref="T26:AY26" si="189">IF($B26&gt;=T$2,0,$S26/$D26*((S$6-$E26)&lt;$D26))</f>
        <v>0</v>
      </c>
      <c r="U26" s="41">
        <f t="shared" si="189"/>
        <v>0</v>
      </c>
      <c r="V26" s="41">
        <f t="shared" si="189"/>
        <v>0</v>
      </c>
      <c r="W26" s="41">
        <f t="shared" si="189"/>
        <v>0</v>
      </c>
      <c r="X26" s="41">
        <f t="shared" si="189"/>
        <v>0</v>
      </c>
      <c r="Y26" s="41">
        <f t="shared" si="189"/>
        <v>0</v>
      </c>
      <c r="Z26" s="41">
        <f t="shared" si="189"/>
        <v>0</v>
      </c>
      <c r="AA26" s="41">
        <f t="shared" si="189"/>
        <v>0</v>
      </c>
      <c r="AB26" s="41">
        <f t="shared" si="189"/>
        <v>361774.49992271763</v>
      </c>
      <c r="AC26" s="41">
        <f t="shared" si="189"/>
        <v>361774.49992271763</v>
      </c>
      <c r="AD26" s="41">
        <f t="shared" si="189"/>
        <v>361774.49992271763</v>
      </c>
      <c r="AE26" s="41">
        <f t="shared" si="189"/>
        <v>361774.49992271763</v>
      </c>
      <c r="AF26" s="41">
        <f t="shared" si="189"/>
        <v>361774.49992271763</v>
      </c>
      <c r="AG26" s="41">
        <f t="shared" si="189"/>
        <v>361774.49992271763</v>
      </c>
      <c r="AH26" s="41">
        <f t="shared" si="189"/>
        <v>361774.49992271763</v>
      </c>
      <c r="AI26" s="41">
        <f t="shared" si="189"/>
        <v>361774.49992271763</v>
      </c>
      <c r="AJ26" s="41">
        <f t="shared" si="189"/>
        <v>361774.49992271763</v>
      </c>
      <c r="AK26" s="41">
        <f t="shared" si="189"/>
        <v>361774.49992271763</v>
      </c>
      <c r="AL26" s="41">
        <f t="shared" si="189"/>
        <v>361774.49992271763</v>
      </c>
      <c r="AM26" s="41">
        <f t="shared" si="189"/>
        <v>361774.49992271763</v>
      </c>
      <c r="AN26" s="41">
        <f t="shared" si="189"/>
        <v>361774.49992271763</v>
      </c>
      <c r="AO26" s="41">
        <f t="shared" si="189"/>
        <v>361774.49992271763</v>
      </c>
      <c r="AP26" s="41">
        <f t="shared" si="189"/>
        <v>361774.49992271763</v>
      </c>
      <c r="AQ26" s="41">
        <f t="shared" si="189"/>
        <v>361774.49992271763</v>
      </c>
      <c r="AR26" s="41">
        <f t="shared" si="189"/>
        <v>361774.49992271763</v>
      </c>
      <c r="AS26" s="41">
        <f t="shared" si="189"/>
        <v>361774.49992271763</v>
      </c>
      <c r="AT26" s="41">
        <f t="shared" si="189"/>
        <v>361774.49992271763</v>
      </c>
      <c r="AU26" s="41">
        <f t="shared" si="189"/>
        <v>361774.49992271763</v>
      </c>
      <c r="AV26" s="41">
        <f t="shared" si="189"/>
        <v>361774.49992271763</v>
      </c>
      <c r="AW26" s="41">
        <f t="shared" si="189"/>
        <v>361774.49992271763</v>
      </c>
      <c r="AX26" s="41">
        <f t="shared" si="189"/>
        <v>361774.49992271763</v>
      </c>
      <c r="AY26" s="41">
        <f t="shared" si="189"/>
        <v>361774.49992271763</v>
      </c>
      <c r="AZ26" s="41">
        <f t="shared" ref="AZ26:CE26" si="190">IF($B26&gt;=AZ$2,0,$S26/$D26*((AY$6-$E26)&lt;$D26))</f>
        <v>361774.49992271763</v>
      </c>
      <c r="BA26" s="41">
        <f t="shared" si="190"/>
        <v>361774.49992271763</v>
      </c>
      <c r="BB26" s="41">
        <f t="shared" si="190"/>
        <v>361774.49992271763</v>
      </c>
      <c r="BC26" s="41">
        <f t="shared" si="190"/>
        <v>361774.49992271763</v>
      </c>
      <c r="BD26" s="41">
        <f t="shared" si="190"/>
        <v>361774.49992271763</v>
      </c>
      <c r="BE26" s="41">
        <f t="shared" si="190"/>
        <v>361774.49992271763</v>
      </c>
      <c r="BF26" s="41">
        <f t="shared" si="190"/>
        <v>361774.49992271763</v>
      </c>
      <c r="BG26" s="41">
        <f t="shared" si="190"/>
        <v>361774.49992271763</v>
      </c>
      <c r="BH26" s="41">
        <f t="shared" si="190"/>
        <v>361774.49992271763</v>
      </c>
      <c r="BI26" s="41">
        <f t="shared" si="190"/>
        <v>361774.49992271763</v>
      </c>
      <c r="BJ26" s="41">
        <f t="shared" si="190"/>
        <v>361774.49992271763</v>
      </c>
      <c r="BK26" s="41">
        <f t="shared" si="190"/>
        <v>361774.49992271763</v>
      </c>
      <c r="BL26" s="41">
        <f t="shared" si="190"/>
        <v>361774.49992271763</v>
      </c>
      <c r="BM26" s="41">
        <f t="shared" si="190"/>
        <v>361774.49992271763</v>
      </c>
      <c r="BN26" s="41">
        <f t="shared" si="190"/>
        <v>361774.49992271763</v>
      </c>
      <c r="BO26" s="41">
        <f t="shared" si="190"/>
        <v>361774.49992271763</v>
      </c>
      <c r="BP26" s="41">
        <f t="shared" si="190"/>
        <v>361774.49992271763</v>
      </c>
      <c r="BQ26" s="41">
        <f t="shared" si="190"/>
        <v>361774.49992271763</v>
      </c>
      <c r="BR26" s="41">
        <f t="shared" si="190"/>
        <v>361774.49992271763</v>
      </c>
      <c r="BS26" s="41">
        <f t="shared" si="190"/>
        <v>361774.49992271763</v>
      </c>
      <c r="BT26" s="41">
        <f t="shared" si="190"/>
        <v>361774.49992271763</v>
      </c>
      <c r="BU26" s="41">
        <f t="shared" si="190"/>
        <v>361774.49992271763</v>
      </c>
      <c r="BV26" s="41">
        <f t="shared" si="190"/>
        <v>361774.49992271763</v>
      </c>
      <c r="BW26" s="41">
        <f t="shared" si="190"/>
        <v>361774.49992271763</v>
      </c>
      <c r="BX26" s="41">
        <f t="shared" si="190"/>
        <v>361774.49992271763</v>
      </c>
      <c r="BY26" s="41">
        <f t="shared" si="190"/>
        <v>361774.49992271763</v>
      </c>
      <c r="BZ26" s="41">
        <f t="shared" si="190"/>
        <v>361774.49992271763</v>
      </c>
      <c r="CA26" s="41">
        <f t="shared" si="190"/>
        <v>361774.49992271763</v>
      </c>
      <c r="CB26" s="41">
        <f t="shared" si="190"/>
        <v>361774.49992271763</v>
      </c>
      <c r="CC26" s="41">
        <f t="shared" si="190"/>
        <v>361774.49992271763</v>
      </c>
      <c r="CD26" s="41">
        <f t="shared" si="190"/>
        <v>361774.49992271763</v>
      </c>
      <c r="CE26" s="41">
        <f t="shared" si="190"/>
        <v>361774.49992271763</v>
      </c>
      <c r="CF26" s="41">
        <f t="shared" ref="CF26:DK26" si="191">IF($B26&gt;=CF$2,0,$S26/$D26*((CE$6-$E26)&lt;$D26))</f>
        <v>361774.49992271763</v>
      </c>
      <c r="CG26" s="41">
        <f t="shared" si="191"/>
        <v>361774.49992271763</v>
      </c>
      <c r="CH26" s="41">
        <f t="shared" si="191"/>
        <v>361774.49992271763</v>
      </c>
      <c r="CI26" s="41">
        <f t="shared" si="191"/>
        <v>361774.49992271763</v>
      </c>
      <c r="CJ26" s="41">
        <f t="shared" si="191"/>
        <v>0</v>
      </c>
      <c r="CK26" s="41">
        <f t="shared" si="191"/>
        <v>0</v>
      </c>
      <c r="CL26" s="41">
        <f t="shared" si="191"/>
        <v>0</v>
      </c>
      <c r="CM26" s="41">
        <f t="shared" si="191"/>
        <v>0</v>
      </c>
      <c r="CN26" s="41">
        <f t="shared" si="191"/>
        <v>0</v>
      </c>
      <c r="CO26" s="41">
        <f t="shared" si="191"/>
        <v>0</v>
      </c>
      <c r="CP26" s="41">
        <f t="shared" si="191"/>
        <v>0</v>
      </c>
      <c r="CQ26" s="41">
        <f t="shared" si="191"/>
        <v>0</v>
      </c>
      <c r="CR26" s="41">
        <f t="shared" si="191"/>
        <v>0</v>
      </c>
      <c r="CS26" s="41">
        <f t="shared" si="191"/>
        <v>0</v>
      </c>
      <c r="CT26" s="41">
        <f t="shared" si="191"/>
        <v>0</v>
      </c>
      <c r="CU26" s="41">
        <f t="shared" si="191"/>
        <v>0</v>
      </c>
      <c r="CV26" s="41">
        <f t="shared" si="191"/>
        <v>0</v>
      </c>
      <c r="CW26" s="41">
        <f t="shared" si="191"/>
        <v>0</v>
      </c>
      <c r="CX26" s="41">
        <f t="shared" si="191"/>
        <v>0</v>
      </c>
      <c r="CY26" s="41">
        <f t="shared" si="191"/>
        <v>0</v>
      </c>
      <c r="CZ26" s="41">
        <f t="shared" si="191"/>
        <v>0</v>
      </c>
      <c r="DA26" s="41">
        <f t="shared" si="191"/>
        <v>0</v>
      </c>
      <c r="DB26" s="41">
        <f t="shared" si="191"/>
        <v>0</v>
      </c>
      <c r="DC26" s="41">
        <f t="shared" si="191"/>
        <v>0</v>
      </c>
      <c r="DD26" s="41">
        <f t="shared" si="191"/>
        <v>0</v>
      </c>
      <c r="DE26" s="41">
        <f t="shared" si="191"/>
        <v>0</v>
      </c>
      <c r="DF26" s="41">
        <f t="shared" si="191"/>
        <v>0</v>
      </c>
      <c r="DG26" s="41">
        <f t="shared" si="191"/>
        <v>0</v>
      </c>
      <c r="DH26" s="41">
        <f t="shared" si="191"/>
        <v>0</v>
      </c>
      <c r="DI26" s="41">
        <f t="shared" si="191"/>
        <v>0</v>
      </c>
      <c r="DJ26" s="41">
        <f t="shared" si="191"/>
        <v>0</v>
      </c>
      <c r="DK26" s="41">
        <f t="shared" si="191"/>
        <v>0</v>
      </c>
      <c r="DL26" s="41">
        <f t="shared" ref="DL26:EQ26" si="192">IF($B26&gt;=DL$2,0,$S26/$D26*((DK$6-$E26)&lt;$D26))</f>
        <v>0</v>
      </c>
      <c r="DM26" s="41">
        <f t="shared" si="192"/>
        <v>0</v>
      </c>
      <c r="DN26" s="41">
        <f t="shared" si="192"/>
        <v>0</v>
      </c>
      <c r="DO26" s="41">
        <f t="shared" si="192"/>
        <v>0</v>
      </c>
      <c r="DP26" s="41">
        <f t="shared" si="192"/>
        <v>0</v>
      </c>
      <c r="DQ26" s="41">
        <f t="shared" si="192"/>
        <v>0</v>
      </c>
      <c r="DR26" s="41">
        <f t="shared" si="192"/>
        <v>0</v>
      </c>
      <c r="DS26" s="41">
        <f t="shared" si="192"/>
        <v>0</v>
      </c>
      <c r="DT26" s="41">
        <f t="shared" si="192"/>
        <v>0</v>
      </c>
      <c r="DU26" s="41">
        <f t="shared" si="192"/>
        <v>0</v>
      </c>
      <c r="DV26" s="41">
        <f t="shared" si="192"/>
        <v>0</v>
      </c>
      <c r="DW26" s="41">
        <f t="shared" si="192"/>
        <v>0</v>
      </c>
      <c r="DX26" s="41">
        <f t="shared" si="192"/>
        <v>0</v>
      </c>
      <c r="DY26" s="41">
        <f t="shared" si="192"/>
        <v>0</v>
      </c>
      <c r="DZ26" s="41">
        <f t="shared" si="192"/>
        <v>0</v>
      </c>
      <c r="EA26" s="41">
        <f t="shared" si="192"/>
        <v>0</v>
      </c>
      <c r="EB26" s="41">
        <f t="shared" si="192"/>
        <v>0</v>
      </c>
      <c r="EC26" s="41">
        <f t="shared" si="192"/>
        <v>0</v>
      </c>
      <c r="ED26" s="41">
        <f t="shared" si="192"/>
        <v>0</v>
      </c>
      <c r="EE26" s="41">
        <f t="shared" si="192"/>
        <v>0</v>
      </c>
      <c r="EF26" s="41">
        <f t="shared" si="192"/>
        <v>0</v>
      </c>
      <c r="EG26" s="41">
        <f t="shared" si="192"/>
        <v>0</v>
      </c>
      <c r="EH26" s="41">
        <f t="shared" si="192"/>
        <v>0</v>
      </c>
      <c r="EI26" s="41">
        <f t="shared" si="192"/>
        <v>0</v>
      </c>
      <c r="EJ26" s="41">
        <f t="shared" si="192"/>
        <v>0</v>
      </c>
      <c r="EK26" s="41">
        <f t="shared" si="192"/>
        <v>0</v>
      </c>
      <c r="EL26" s="41">
        <f t="shared" si="192"/>
        <v>0</v>
      </c>
      <c r="EM26" s="41">
        <f t="shared" si="192"/>
        <v>0</v>
      </c>
      <c r="EN26" s="41">
        <f t="shared" si="192"/>
        <v>0</v>
      </c>
      <c r="EO26" s="41">
        <f t="shared" si="192"/>
        <v>0</v>
      </c>
      <c r="EP26" s="41">
        <f t="shared" si="192"/>
        <v>0</v>
      </c>
      <c r="EQ26" s="41">
        <f t="shared" si="192"/>
        <v>0</v>
      </c>
      <c r="ER26" s="41">
        <f t="shared" ref="ER26:FB26" si="193">IF($B26&gt;=ER$2,0,$S26/$D26*((EQ$6-$E26)&lt;$D26))</f>
        <v>0</v>
      </c>
      <c r="ES26" s="41">
        <f t="shared" si="193"/>
        <v>0</v>
      </c>
      <c r="ET26" s="41">
        <f t="shared" si="193"/>
        <v>0</v>
      </c>
      <c r="EU26" s="41">
        <f t="shared" si="193"/>
        <v>0</v>
      </c>
      <c r="EV26" s="41">
        <f t="shared" si="193"/>
        <v>0</v>
      </c>
      <c r="EW26" s="41">
        <f t="shared" si="193"/>
        <v>0</v>
      </c>
      <c r="EX26" s="41">
        <f t="shared" si="193"/>
        <v>0</v>
      </c>
      <c r="EY26" s="41">
        <f t="shared" si="193"/>
        <v>0</v>
      </c>
      <c r="EZ26" s="41">
        <f t="shared" si="193"/>
        <v>0</v>
      </c>
      <c r="FA26" s="41">
        <f t="shared" si="193"/>
        <v>0</v>
      </c>
      <c r="FB26" s="41">
        <f t="shared" si="193"/>
        <v>0</v>
      </c>
    </row>
    <row r="27" spans="2:158" s="38" customFormat="1" ht="11.25" hidden="1" customHeight="1" outlineLevel="1">
      <c r="B27" s="37">
        <v>2031</v>
      </c>
      <c r="C27" s="36">
        <f t="shared" si="163"/>
        <v>60</v>
      </c>
      <c r="D27" s="36">
        <f t="shared" si="157"/>
        <v>60</v>
      </c>
      <c r="E27" s="36">
        <v>9</v>
      </c>
      <c r="G27" s="3"/>
      <c r="H27" s="130"/>
      <c r="I27" s="212"/>
      <c r="J27" s="39"/>
      <c r="K27" s="39"/>
      <c r="L27" s="39"/>
      <c r="M27" s="39"/>
      <c r="N27" s="39"/>
      <c r="O27" s="39"/>
      <c r="P27" s="39"/>
      <c r="R27" s="41"/>
      <c r="S27" s="40">
        <v>22575433.883537143</v>
      </c>
      <c r="T27" s="41">
        <f t="shared" ref="T27:AY27" si="194">IF($B27&gt;=T$2,0,$S27/$D27*((S$6-$E27)&lt;$D27))</f>
        <v>0</v>
      </c>
      <c r="U27" s="41">
        <f t="shared" si="194"/>
        <v>0</v>
      </c>
      <c r="V27" s="41">
        <f t="shared" si="194"/>
        <v>0</v>
      </c>
      <c r="W27" s="41">
        <f t="shared" si="194"/>
        <v>0</v>
      </c>
      <c r="X27" s="41">
        <f t="shared" si="194"/>
        <v>0</v>
      </c>
      <c r="Y27" s="41">
        <f t="shared" si="194"/>
        <v>0</v>
      </c>
      <c r="Z27" s="41">
        <f t="shared" si="194"/>
        <v>0</v>
      </c>
      <c r="AA27" s="41">
        <f t="shared" si="194"/>
        <v>0</v>
      </c>
      <c r="AB27" s="41">
        <f t="shared" si="194"/>
        <v>0</v>
      </c>
      <c r="AC27" s="41">
        <f t="shared" si="194"/>
        <v>376257.23139228573</v>
      </c>
      <c r="AD27" s="41">
        <f t="shared" si="194"/>
        <v>376257.23139228573</v>
      </c>
      <c r="AE27" s="41">
        <f t="shared" si="194"/>
        <v>376257.23139228573</v>
      </c>
      <c r="AF27" s="41">
        <f t="shared" si="194"/>
        <v>376257.23139228573</v>
      </c>
      <c r="AG27" s="41">
        <f t="shared" si="194"/>
        <v>376257.23139228573</v>
      </c>
      <c r="AH27" s="41">
        <f t="shared" si="194"/>
        <v>376257.23139228573</v>
      </c>
      <c r="AI27" s="41">
        <f t="shared" si="194"/>
        <v>376257.23139228573</v>
      </c>
      <c r="AJ27" s="41">
        <f t="shared" si="194"/>
        <v>376257.23139228573</v>
      </c>
      <c r="AK27" s="41">
        <f t="shared" si="194"/>
        <v>376257.23139228573</v>
      </c>
      <c r="AL27" s="41">
        <f t="shared" si="194"/>
        <v>376257.23139228573</v>
      </c>
      <c r="AM27" s="41">
        <f t="shared" si="194"/>
        <v>376257.23139228573</v>
      </c>
      <c r="AN27" s="41">
        <f t="shared" si="194"/>
        <v>376257.23139228573</v>
      </c>
      <c r="AO27" s="41">
        <f t="shared" si="194"/>
        <v>376257.23139228573</v>
      </c>
      <c r="AP27" s="41">
        <f t="shared" si="194"/>
        <v>376257.23139228573</v>
      </c>
      <c r="AQ27" s="41">
        <f t="shared" si="194"/>
        <v>376257.23139228573</v>
      </c>
      <c r="AR27" s="41">
        <f t="shared" si="194"/>
        <v>376257.23139228573</v>
      </c>
      <c r="AS27" s="41">
        <f t="shared" si="194"/>
        <v>376257.23139228573</v>
      </c>
      <c r="AT27" s="41">
        <f t="shared" si="194"/>
        <v>376257.23139228573</v>
      </c>
      <c r="AU27" s="41">
        <f t="shared" si="194"/>
        <v>376257.23139228573</v>
      </c>
      <c r="AV27" s="41">
        <f t="shared" si="194"/>
        <v>376257.23139228573</v>
      </c>
      <c r="AW27" s="41">
        <f t="shared" si="194"/>
        <v>376257.23139228573</v>
      </c>
      <c r="AX27" s="41">
        <f t="shared" si="194"/>
        <v>376257.23139228573</v>
      </c>
      <c r="AY27" s="41">
        <f t="shared" si="194"/>
        <v>376257.23139228573</v>
      </c>
      <c r="AZ27" s="41">
        <f t="shared" ref="AZ27:CE27" si="195">IF($B27&gt;=AZ$2,0,$S27/$D27*((AY$6-$E27)&lt;$D27))</f>
        <v>376257.23139228573</v>
      </c>
      <c r="BA27" s="41">
        <f t="shared" si="195"/>
        <v>376257.23139228573</v>
      </c>
      <c r="BB27" s="41">
        <f t="shared" si="195"/>
        <v>376257.23139228573</v>
      </c>
      <c r="BC27" s="41">
        <f t="shared" si="195"/>
        <v>376257.23139228573</v>
      </c>
      <c r="BD27" s="41">
        <f t="shared" si="195"/>
        <v>376257.23139228573</v>
      </c>
      <c r="BE27" s="41">
        <f t="shared" si="195"/>
        <v>376257.23139228573</v>
      </c>
      <c r="BF27" s="41">
        <f t="shared" si="195"/>
        <v>376257.23139228573</v>
      </c>
      <c r="BG27" s="41">
        <f t="shared" si="195"/>
        <v>376257.23139228573</v>
      </c>
      <c r="BH27" s="41">
        <f t="shared" si="195"/>
        <v>376257.23139228573</v>
      </c>
      <c r="BI27" s="41">
        <f t="shared" si="195"/>
        <v>376257.23139228573</v>
      </c>
      <c r="BJ27" s="41">
        <f t="shared" si="195"/>
        <v>376257.23139228573</v>
      </c>
      <c r="BK27" s="41">
        <f t="shared" si="195"/>
        <v>376257.23139228573</v>
      </c>
      <c r="BL27" s="41">
        <f t="shared" si="195"/>
        <v>376257.23139228573</v>
      </c>
      <c r="BM27" s="41">
        <f t="shared" si="195"/>
        <v>376257.23139228573</v>
      </c>
      <c r="BN27" s="41">
        <f t="shared" si="195"/>
        <v>376257.23139228573</v>
      </c>
      <c r="BO27" s="41">
        <f t="shared" si="195"/>
        <v>376257.23139228573</v>
      </c>
      <c r="BP27" s="41">
        <f t="shared" si="195"/>
        <v>376257.23139228573</v>
      </c>
      <c r="BQ27" s="41">
        <f t="shared" si="195"/>
        <v>376257.23139228573</v>
      </c>
      <c r="BR27" s="41">
        <f t="shared" si="195"/>
        <v>376257.23139228573</v>
      </c>
      <c r="BS27" s="41">
        <f t="shared" si="195"/>
        <v>376257.23139228573</v>
      </c>
      <c r="BT27" s="41">
        <f t="shared" si="195"/>
        <v>376257.23139228573</v>
      </c>
      <c r="BU27" s="41">
        <f t="shared" si="195"/>
        <v>376257.23139228573</v>
      </c>
      <c r="BV27" s="41">
        <f t="shared" si="195"/>
        <v>376257.23139228573</v>
      </c>
      <c r="BW27" s="41">
        <f t="shared" si="195"/>
        <v>376257.23139228573</v>
      </c>
      <c r="BX27" s="41">
        <f t="shared" si="195"/>
        <v>376257.23139228573</v>
      </c>
      <c r="BY27" s="41">
        <f t="shared" si="195"/>
        <v>376257.23139228573</v>
      </c>
      <c r="BZ27" s="41">
        <f t="shared" si="195"/>
        <v>376257.23139228573</v>
      </c>
      <c r="CA27" s="41">
        <f t="shared" si="195"/>
        <v>376257.23139228573</v>
      </c>
      <c r="CB27" s="41">
        <f t="shared" si="195"/>
        <v>376257.23139228573</v>
      </c>
      <c r="CC27" s="41">
        <f t="shared" si="195"/>
        <v>376257.23139228573</v>
      </c>
      <c r="CD27" s="41">
        <f t="shared" si="195"/>
        <v>376257.23139228573</v>
      </c>
      <c r="CE27" s="41">
        <f t="shared" si="195"/>
        <v>376257.23139228573</v>
      </c>
      <c r="CF27" s="41">
        <f t="shared" ref="CF27:DK27" si="196">IF($B27&gt;=CF$2,0,$S27/$D27*((CE$6-$E27)&lt;$D27))</f>
        <v>376257.23139228573</v>
      </c>
      <c r="CG27" s="41">
        <f t="shared" si="196"/>
        <v>376257.23139228573</v>
      </c>
      <c r="CH27" s="41">
        <f t="shared" si="196"/>
        <v>376257.23139228573</v>
      </c>
      <c r="CI27" s="41">
        <f t="shared" si="196"/>
        <v>376257.23139228573</v>
      </c>
      <c r="CJ27" s="41">
        <f t="shared" si="196"/>
        <v>376257.23139228573</v>
      </c>
      <c r="CK27" s="41">
        <f t="shared" si="196"/>
        <v>0</v>
      </c>
      <c r="CL27" s="41">
        <f t="shared" si="196"/>
        <v>0</v>
      </c>
      <c r="CM27" s="41">
        <f t="shared" si="196"/>
        <v>0</v>
      </c>
      <c r="CN27" s="41">
        <f t="shared" si="196"/>
        <v>0</v>
      </c>
      <c r="CO27" s="41">
        <f t="shared" si="196"/>
        <v>0</v>
      </c>
      <c r="CP27" s="41">
        <f t="shared" si="196"/>
        <v>0</v>
      </c>
      <c r="CQ27" s="41">
        <f t="shared" si="196"/>
        <v>0</v>
      </c>
      <c r="CR27" s="41">
        <f t="shared" si="196"/>
        <v>0</v>
      </c>
      <c r="CS27" s="41">
        <f t="shared" si="196"/>
        <v>0</v>
      </c>
      <c r="CT27" s="41">
        <f t="shared" si="196"/>
        <v>0</v>
      </c>
      <c r="CU27" s="41">
        <f t="shared" si="196"/>
        <v>0</v>
      </c>
      <c r="CV27" s="41">
        <f t="shared" si="196"/>
        <v>0</v>
      </c>
      <c r="CW27" s="41">
        <f t="shared" si="196"/>
        <v>0</v>
      </c>
      <c r="CX27" s="41">
        <f t="shared" si="196"/>
        <v>0</v>
      </c>
      <c r="CY27" s="41">
        <f t="shared" si="196"/>
        <v>0</v>
      </c>
      <c r="CZ27" s="41">
        <f t="shared" si="196"/>
        <v>0</v>
      </c>
      <c r="DA27" s="41">
        <f t="shared" si="196"/>
        <v>0</v>
      </c>
      <c r="DB27" s="41">
        <f t="shared" si="196"/>
        <v>0</v>
      </c>
      <c r="DC27" s="41">
        <f t="shared" si="196"/>
        <v>0</v>
      </c>
      <c r="DD27" s="41">
        <f t="shared" si="196"/>
        <v>0</v>
      </c>
      <c r="DE27" s="41">
        <f t="shared" si="196"/>
        <v>0</v>
      </c>
      <c r="DF27" s="41">
        <f t="shared" si="196"/>
        <v>0</v>
      </c>
      <c r="DG27" s="41">
        <f t="shared" si="196"/>
        <v>0</v>
      </c>
      <c r="DH27" s="41">
        <f t="shared" si="196"/>
        <v>0</v>
      </c>
      <c r="DI27" s="41">
        <f t="shared" si="196"/>
        <v>0</v>
      </c>
      <c r="DJ27" s="41">
        <f t="shared" si="196"/>
        <v>0</v>
      </c>
      <c r="DK27" s="41">
        <f t="shared" si="196"/>
        <v>0</v>
      </c>
      <c r="DL27" s="41">
        <f t="shared" ref="DL27:EQ27" si="197">IF($B27&gt;=DL$2,0,$S27/$D27*((DK$6-$E27)&lt;$D27))</f>
        <v>0</v>
      </c>
      <c r="DM27" s="41">
        <f t="shared" si="197"/>
        <v>0</v>
      </c>
      <c r="DN27" s="41">
        <f t="shared" si="197"/>
        <v>0</v>
      </c>
      <c r="DO27" s="41">
        <f t="shared" si="197"/>
        <v>0</v>
      </c>
      <c r="DP27" s="41">
        <f t="shared" si="197"/>
        <v>0</v>
      </c>
      <c r="DQ27" s="41">
        <f t="shared" si="197"/>
        <v>0</v>
      </c>
      <c r="DR27" s="41">
        <f t="shared" si="197"/>
        <v>0</v>
      </c>
      <c r="DS27" s="41">
        <f t="shared" si="197"/>
        <v>0</v>
      </c>
      <c r="DT27" s="41">
        <f t="shared" si="197"/>
        <v>0</v>
      </c>
      <c r="DU27" s="41">
        <f t="shared" si="197"/>
        <v>0</v>
      </c>
      <c r="DV27" s="41">
        <f t="shared" si="197"/>
        <v>0</v>
      </c>
      <c r="DW27" s="41">
        <f t="shared" si="197"/>
        <v>0</v>
      </c>
      <c r="DX27" s="41">
        <f t="shared" si="197"/>
        <v>0</v>
      </c>
      <c r="DY27" s="41">
        <f t="shared" si="197"/>
        <v>0</v>
      </c>
      <c r="DZ27" s="41">
        <f t="shared" si="197"/>
        <v>0</v>
      </c>
      <c r="EA27" s="41">
        <f t="shared" si="197"/>
        <v>0</v>
      </c>
      <c r="EB27" s="41">
        <f t="shared" si="197"/>
        <v>0</v>
      </c>
      <c r="EC27" s="41">
        <f t="shared" si="197"/>
        <v>0</v>
      </c>
      <c r="ED27" s="41">
        <f t="shared" si="197"/>
        <v>0</v>
      </c>
      <c r="EE27" s="41">
        <f t="shared" si="197"/>
        <v>0</v>
      </c>
      <c r="EF27" s="41">
        <f t="shared" si="197"/>
        <v>0</v>
      </c>
      <c r="EG27" s="41">
        <f t="shared" si="197"/>
        <v>0</v>
      </c>
      <c r="EH27" s="41">
        <f t="shared" si="197"/>
        <v>0</v>
      </c>
      <c r="EI27" s="41">
        <f t="shared" si="197"/>
        <v>0</v>
      </c>
      <c r="EJ27" s="41">
        <f t="shared" si="197"/>
        <v>0</v>
      </c>
      <c r="EK27" s="41">
        <f t="shared" si="197"/>
        <v>0</v>
      </c>
      <c r="EL27" s="41">
        <f t="shared" si="197"/>
        <v>0</v>
      </c>
      <c r="EM27" s="41">
        <f t="shared" si="197"/>
        <v>0</v>
      </c>
      <c r="EN27" s="41">
        <f t="shared" si="197"/>
        <v>0</v>
      </c>
      <c r="EO27" s="41">
        <f t="shared" si="197"/>
        <v>0</v>
      </c>
      <c r="EP27" s="41">
        <f t="shared" si="197"/>
        <v>0</v>
      </c>
      <c r="EQ27" s="41">
        <f t="shared" si="197"/>
        <v>0</v>
      </c>
      <c r="ER27" s="41">
        <f t="shared" ref="ER27:FB27" si="198">IF($B27&gt;=ER$2,0,$S27/$D27*((EQ$6-$E27)&lt;$D27))</f>
        <v>0</v>
      </c>
      <c r="ES27" s="41">
        <f t="shared" si="198"/>
        <v>0</v>
      </c>
      <c r="ET27" s="41">
        <f t="shared" si="198"/>
        <v>0</v>
      </c>
      <c r="EU27" s="41">
        <f t="shared" si="198"/>
        <v>0</v>
      </c>
      <c r="EV27" s="41">
        <f t="shared" si="198"/>
        <v>0</v>
      </c>
      <c r="EW27" s="41">
        <f t="shared" si="198"/>
        <v>0</v>
      </c>
      <c r="EX27" s="41">
        <f t="shared" si="198"/>
        <v>0</v>
      </c>
      <c r="EY27" s="41">
        <f t="shared" si="198"/>
        <v>0</v>
      </c>
      <c r="EZ27" s="41">
        <f t="shared" si="198"/>
        <v>0</v>
      </c>
      <c r="FA27" s="41">
        <f t="shared" si="198"/>
        <v>0</v>
      </c>
      <c r="FB27" s="41">
        <f t="shared" si="198"/>
        <v>0</v>
      </c>
    </row>
    <row r="28" spans="2:158" s="38" customFormat="1" ht="11.25" hidden="1" customHeight="1" outlineLevel="1">
      <c r="B28" s="37">
        <v>2032</v>
      </c>
      <c r="C28" s="36">
        <f t="shared" si="163"/>
        <v>60</v>
      </c>
      <c r="D28" s="36">
        <f t="shared" si="157"/>
        <v>60</v>
      </c>
      <c r="E28" s="36">
        <v>10</v>
      </c>
      <c r="G28" s="3"/>
      <c r="H28" s="130"/>
      <c r="I28" s="212"/>
      <c r="J28" s="39"/>
      <c r="K28" s="39"/>
      <c r="L28" s="39"/>
      <c r="M28" s="39"/>
      <c r="N28" s="39"/>
      <c r="O28" s="39"/>
      <c r="P28" s="39"/>
      <c r="R28" s="41"/>
      <c r="S28" s="40">
        <v>5683214.1510611968</v>
      </c>
      <c r="T28" s="41">
        <f t="shared" ref="T28:AY28" si="199">IF($B28&gt;=T$2,0,$S28/$D28*((S$6-$E28)&lt;$D28))</f>
        <v>0</v>
      </c>
      <c r="U28" s="41">
        <f t="shared" si="199"/>
        <v>0</v>
      </c>
      <c r="V28" s="41">
        <f t="shared" si="199"/>
        <v>0</v>
      </c>
      <c r="W28" s="41">
        <f t="shared" si="199"/>
        <v>0</v>
      </c>
      <c r="X28" s="41">
        <f t="shared" si="199"/>
        <v>0</v>
      </c>
      <c r="Y28" s="41">
        <f t="shared" si="199"/>
        <v>0</v>
      </c>
      <c r="Z28" s="41">
        <f t="shared" si="199"/>
        <v>0</v>
      </c>
      <c r="AA28" s="41">
        <f t="shared" si="199"/>
        <v>0</v>
      </c>
      <c r="AB28" s="41">
        <f t="shared" si="199"/>
        <v>0</v>
      </c>
      <c r="AC28" s="41">
        <f t="shared" si="199"/>
        <v>0</v>
      </c>
      <c r="AD28" s="41">
        <f t="shared" si="199"/>
        <v>94720.235851019941</v>
      </c>
      <c r="AE28" s="41">
        <f t="shared" si="199"/>
        <v>94720.235851019941</v>
      </c>
      <c r="AF28" s="41">
        <f t="shared" si="199"/>
        <v>94720.235851019941</v>
      </c>
      <c r="AG28" s="41">
        <f t="shared" si="199"/>
        <v>94720.235851019941</v>
      </c>
      <c r="AH28" s="41">
        <f t="shared" si="199"/>
        <v>94720.235851019941</v>
      </c>
      <c r="AI28" s="41">
        <f t="shared" si="199"/>
        <v>94720.235851019941</v>
      </c>
      <c r="AJ28" s="41">
        <f t="shared" si="199"/>
        <v>94720.235851019941</v>
      </c>
      <c r="AK28" s="41">
        <f t="shared" si="199"/>
        <v>94720.235851019941</v>
      </c>
      <c r="AL28" s="41">
        <f t="shared" si="199"/>
        <v>94720.235851019941</v>
      </c>
      <c r="AM28" s="41">
        <f t="shared" si="199"/>
        <v>94720.235851019941</v>
      </c>
      <c r="AN28" s="41">
        <f t="shared" si="199"/>
        <v>94720.235851019941</v>
      </c>
      <c r="AO28" s="41">
        <f t="shared" si="199"/>
        <v>94720.235851019941</v>
      </c>
      <c r="AP28" s="41">
        <f t="shared" si="199"/>
        <v>94720.235851019941</v>
      </c>
      <c r="AQ28" s="41">
        <f t="shared" si="199"/>
        <v>94720.235851019941</v>
      </c>
      <c r="AR28" s="41">
        <f t="shared" si="199"/>
        <v>94720.235851019941</v>
      </c>
      <c r="AS28" s="41">
        <f t="shared" si="199"/>
        <v>94720.235851019941</v>
      </c>
      <c r="AT28" s="41">
        <f t="shared" si="199"/>
        <v>94720.235851019941</v>
      </c>
      <c r="AU28" s="41">
        <f t="shared" si="199"/>
        <v>94720.235851019941</v>
      </c>
      <c r="AV28" s="41">
        <f t="shared" si="199"/>
        <v>94720.235851019941</v>
      </c>
      <c r="AW28" s="41">
        <f t="shared" si="199"/>
        <v>94720.235851019941</v>
      </c>
      <c r="AX28" s="41">
        <f t="shared" si="199"/>
        <v>94720.235851019941</v>
      </c>
      <c r="AY28" s="41">
        <f t="shared" si="199"/>
        <v>94720.235851019941</v>
      </c>
      <c r="AZ28" s="41">
        <f t="shared" ref="AZ28:CE28" si="200">IF($B28&gt;=AZ$2,0,$S28/$D28*((AY$6-$E28)&lt;$D28))</f>
        <v>94720.235851019941</v>
      </c>
      <c r="BA28" s="41">
        <f t="shared" si="200"/>
        <v>94720.235851019941</v>
      </c>
      <c r="BB28" s="41">
        <f t="shared" si="200"/>
        <v>94720.235851019941</v>
      </c>
      <c r="BC28" s="41">
        <f t="shared" si="200"/>
        <v>94720.235851019941</v>
      </c>
      <c r="BD28" s="41">
        <f t="shared" si="200"/>
        <v>94720.235851019941</v>
      </c>
      <c r="BE28" s="41">
        <f t="shared" si="200"/>
        <v>94720.235851019941</v>
      </c>
      <c r="BF28" s="41">
        <f t="shared" si="200"/>
        <v>94720.235851019941</v>
      </c>
      <c r="BG28" s="41">
        <f t="shared" si="200"/>
        <v>94720.235851019941</v>
      </c>
      <c r="BH28" s="41">
        <f t="shared" si="200"/>
        <v>94720.235851019941</v>
      </c>
      <c r="BI28" s="41">
        <f t="shared" si="200"/>
        <v>94720.235851019941</v>
      </c>
      <c r="BJ28" s="41">
        <f t="shared" si="200"/>
        <v>94720.235851019941</v>
      </c>
      <c r="BK28" s="41">
        <f t="shared" si="200"/>
        <v>94720.235851019941</v>
      </c>
      <c r="BL28" s="41">
        <f t="shared" si="200"/>
        <v>94720.235851019941</v>
      </c>
      <c r="BM28" s="41">
        <f t="shared" si="200"/>
        <v>94720.235851019941</v>
      </c>
      <c r="BN28" s="41">
        <f t="shared" si="200"/>
        <v>94720.235851019941</v>
      </c>
      <c r="BO28" s="41">
        <f t="shared" si="200"/>
        <v>94720.235851019941</v>
      </c>
      <c r="BP28" s="41">
        <f t="shared" si="200"/>
        <v>94720.235851019941</v>
      </c>
      <c r="BQ28" s="41">
        <f t="shared" si="200"/>
        <v>94720.235851019941</v>
      </c>
      <c r="BR28" s="41">
        <f t="shared" si="200"/>
        <v>94720.235851019941</v>
      </c>
      <c r="BS28" s="41">
        <f t="shared" si="200"/>
        <v>94720.235851019941</v>
      </c>
      <c r="BT28" s="41">
        <f t="shared" si="200"/>
        <v>94720.235851019941</v>
      </c>
      <c r="BU28" s="41">
        <f t="shared" si="200"/>
        <v>94720.235851019941</v>
      </c>
      <c r="BV28" s="41">
        <f t="shared" si="200"/>
        <v>94720.235851019941</v>
      </c>
      <c r="BW28" s="41">
        <f t="shared" si="200"/>
        <v>94720.235851019941</v>
      </c>
      <c r="BX28" s="41">
        <f t="shared" si="200"/>
        <v>94720.235851019941</v>
      </c>
      <c r="BY28" s="41">
        <f t="shared" si="200"/>
        <v>94720.235851019941</v>
      </c>
      <c r="BZ28" s="41">
        <f t="shared" si="200"/>
        <v>94720.235851019941</v>
      </c>
      <c r="CA28" s="41">
        <f t="shared" si="200"/>
        <v>94720.235851019941</v>
      </c>
      <c r="CB28" s="41">
        <f t="shared" si="200"/>
        <v>94720.235851019941</v>
      </c>
      <c r="CC28" s="41">
        <f t="shared" si="200"/>
        <v>94720.235851019941</v>
      </c>
      <c r="CD28" s="41">
        <f t="shared" si="200"/>
        <v>94720.235851019941</v>
      </c>
      <c r="CE28" s="41">
        <f t="shared" si="200"/>
        <v>94720.235851019941</v>
      </c>
      <c r="CF28" s="41">
        <f t="shared" ref="CF28:DK28" si="201">IF($B28&gt;=CF$2,0,$S28/$D28*((CE$6-$E28)&lt;$D28))</f>
        <v>94720.235851019941</v>
      </c>
      <c r="CG28" s="41">
        <f t="shared" si="201"/>
        <v>94720.235851019941</v>
      </c>
      <c r="CH28" s="41">
        <f t="shared" si="201"/>
        <v>94720.235851019941</v>
      </c>
      <c r="CI28" s="41">
        <f t="shared" si="201"/>
        <v>94720.235851019941</v>
      </c>
      <c r="CJ28" s="41">
        <f t="shared" si="201"/>
        <v>94720.235851019941</v>
      </c>
      <c r="CK28" s="41">
        <f t="shared" si="201"/>
        <v>94720.235851019941</v>
      </c>
      <c r="CL28" s="41">
        <f t="shared" si="201"/>
        <v>0</v>
      </c>
      <c r="CM28" s="41">
        <f t="shared" si="201"/>
        <v>0</v>
      </c>
      <c r="CN28" s="41">
        <f t="shared" si="201"/>
        <v>0</v>
      </c>
      <c r="CO28" s="41">
        <f t="shared" si="201"/>
        <v>0</v>
      </c>
      <c r="CP28" s="41">
        <f t="shared" si="201"/>
        <v>0</v>
      </c>
      <c r="CQ28" s="41">
        <f t="shared" si="201"/>
        <v>0</v>
      </c>
      <c r="CR28" s="41">
        <f t="shared" si="201"/>
        <v>0</v>
      </c>
      <c r="CS28" s="41">
        <f t="shared" si="201"/>
        <v>0</v>
      </c>
      <c r="CT28" s="41">
        <f t="shared" si="201"/>
        <v>0</v>
      </c>
      <c r="CU28" s="41">
        <f t="shared" si="201"/>
        <v>0</v>
      </c>
      <c r="CV28" s="41">
        <f t="shared" si="201"/>
        <v>0</v>
      </c>
      <c r="CW28" s="41">
        <f t="shared" si="201"/>
        <v>0</v>
      </c>
      <c r="CX28" s="41">
        <f t="shared" si="201"/>
        <v>0</v>
      </c>
      <c r="CY28" s="41">
        <f t="shared" si="201"/>
        <v>0</v>
      </c>
      <c r="CZ28" s="41">
        <f t="shared" si="201"/>
        <v>0</v>
      </c>
      <c r="DA28" s="41">
        <f t="shared" si="201"/>
        <v>0</v>
      </c>
      <c r="DB28" s="41">
        <f t="shared" si="201"/>
        <v>0</v>
      </c>
      <c r="DC28" s="41">
        <f t="shared" si="201"/>
        <v>0</v>
      </c>
      <c r="DD28" s="41">
        <f t="shared" si="201"/>
        <v>0</v>
      </c>
      <c r="DE28" s="41">
        <f t="shared" si="201"/>
        <v>0</v>
      </c>
      <c r="DF28" s="41">
        <f t="shared" si="201"/>
        <v>0</v>
      </c>
      <c r="DG28" s="41">
        <f t="shared" si="201"/>
        <v>0</v>
      </c>
      <c r="DH28" s="41">
        <f t="shared" si="201"/>
        <v>0</v>
      </c>
      <c r="DI28" s="41">
        <f t="shared" si="201"/>
        <v>0</v>
      </c>
      <c r="DJ28" s="41">
        <f t="shared" si="201"/>
        <v>0</v>
      </c>
      <c r="DK28" s="41">
        <f t="shared" si="201"/>
        <v>0</v>
      </c>
      <c r="DL28" s="41">
        <f t="shared" ref="DL28:EQ28" si="202">IF($B28&gt;=DL$2,0,$S28/$D28*((DK$6-$E28)&lt;$D28))</f>
        <v>0</v>
      </c>
      <c r="DM28" s="41">
        <f t="shared" si="202"/>
        <v>0</v>
      </c>
      <c r="DN28" s="41">
        <f t="shared" si="202"/>
        <v>0</v>
      </c>
      <c r="DO28" s="41">
        <f t="shared" si="202"/>
        <v>0</v>
      </c>
      <c r="DP28" s="41">
        <f t="shared" si="202"/>
        <v>0</v>
      </c>
      <c r="DQ28" s="41">
        <f t="shared" si="202"/>
        <v>0</v>
      </c>
      <c r="DR28" s="41">
        <f t="shared" si="202"/>
        <v>0</v>
      </c>
      <c r="DS28" s="41">
        <f t="shared" si="202"/>
        <v>0</v>
      </c>
      <c r="DT28" s="41">
        <f t="shared" si="202"/>
        <v>0</v>
      </c>
      <c r="DU28" s="41">
        <f t="shared" si="202"/>
        <v>0</v>
      </c>
      <c r="DV28" s="41">
        <f t="shared" si="202"/>
        <v>0</v>
      </c>
      <c r="DW28" s="41">
        <f t="shared" si="202"/>
        <v>0</v>
      </c>
      <c r="DX28" s="41">
        <f t="shared" si="202"/>
        <v>0</v>
      </c>
      <c r="DY28" s="41">
        <f t="shared" si="202"/>
        <v>0</v>
      </c>
      <c r="DZ28" s="41">
        <f t="shared" si="202"/>
        <v>0</v>
      </c>
      <c r="EA28" s="41">
        <f t="shared" si="202"/>
        <v>0</v>
      </c>
      <c r="EB28" s="41">
        <f t="shared" si="202"/>
        <v>0</v>
      </c>
      <c r="EC28" s="41">
        <f t="shared" si="202"/>
        <v>0</v>
      </c>
      <c r="ED28" s="41">
        <f t="shared" si="202"/>
        <v>0</v>
      </c>
      <c r="EE28" s="41">
        <f t="shared" si="202"/>
        <v>0</v>
      </c>
      <c r="EF28" s="41">
        <f t="shared" si="202"/>
        <v>0</v>
      </c>
      <c r="EG28" s="41">
        <f t="shared" si="202"/>
        <v>0</v>
      </c>
      <c r="EH28" s="41">
        <f t="shared" si="202"/>
        <v>0</v>
      </c>
      <c r="EI28" s="41">
        <f t="shared" si="202"/>
        <v>0</v>
      </c>
      <c r="EJ28" s="41">
        <f t="shared" si="202"/>
        <v>0</v>
      </c>
      <c r="EK28" s="41">
        <f t="shared" si="202"/>
        <v>0</v>
      </c>
      <c r="EL28" s="41">
        <f t="shared" si="202"/>
        <v>0</v>
      </c>
      <c r="EM28" s="41">
        <f t="shared" si="202"/>
        <v>0</v>
      </c>
      <c r="EN28" s="41">
        <f t="shared" si="202"/>
        <v>0</v>
      </c>
      <c r="EO28" s="41">
        <f t="shared" si="202"/>
        <v>0</v>
      </c>
      <c r="EP28" s="41">
        <f t="shared" si="202"/>
        <v>0</v>
      </c>
      <c r="EQ28" s="41">
        <f t="shared" si="202"/>
        <v>0</v>
      </c>
      <c r="ER28" s="41">
        <f t="shared" ref="ER28:FB28" si="203">IF($B28&gt;=ER$2,0,$S28/$D28*((EQ$6-$E28)&lt;$D28))</f>
        <v>0</v>
      </c>
      <c r="ES28" s="41">
        <f t="shared" si="203"/>
        <v>0</v>
      </c>
      <c r="ET28" s="41">
        <f t="shared" si="203"/>
        <v>0</v>
      </c>
      <c r="EU28" s="41">
        <f t="shared" si="203"/>
        <v>0</v>
      </c>
      <c r="EV28" s="41">
        <f t="shared" si="203"/>
        <v>0</v>
      </c>
      <c r="EW28" s="41">
        <f t="shared" si="203"/>
        <v>0</v>
      </c>
      <c r="EX28" s="41">
        <f t="shared" si="203"/>
        <v>0</v>
      </c>
      <c r="EY28" s="41">
        <f t="shared" si="203"/>
        <v>0</v>
      </c>
      <c r="EZ28" s="41">
        <f t="shared" si="203"/>
        <v>0</v>
      </c>
      <c r="FA28" s="41">
        <f t="shared" si="203"/>
        <v>0</v>
      </c>
      <c r="FB28" s="41">
        <f t="shared" si="203"/>
        <v>0</v>
      </c>
    </row>
    <row r="29" spans="2:158" s="38" customFormat="1" ht="11.25" hidden="1" customHeight="1" outlineLevel="1">
      <c r="B29" s="37">
        <v>2033</v>
      </c>
      <c r="C29" s="36">
        <f t="shared" si="163"/>
        <v>60</v>
      </c>
      <c r="D29" s="36">
        <f t="shared" si="157"/>
        <v>60</v>
      </c>
      <c r="E29" s="36">
        <v>11</v>
      </c>
      <c r="G29" s="3"/>
      <c r="H29" s="130"/>
      <c r="I29" s="212"/>
      <c r="J29" s="39"/>
      <c r="K29" s="39"/>
      <c r="L29" s="39"/>
      <c r="M29" s="39"/>
      <c r="N29" s="39"/>
      <c r="O29" s="39"/>
      <c r="P29" s="39"/>
      <c r="R29" s="41"/>
      <c r="S29" s="40">
        <v>5614637.6209556498</v>
      </c>
      <c r="T29" s="41">
        <f t="shared" ref="T29:AY29" si="204">IF($B29&gt;=T$2,0,$S29/$D29*((S$6-$E29)&lt;$D29))</f>
        <v>0</v>
      </c>
      <c r="U29" s="41">
        <f t="shared" si="204"/>
        <v>0</v>
      </c>
      <c r="V29" s="41">
        <f t="shared" si="204"/>
        <v>0</v>
      </c>
      <c r="W29" s="41">
        <f t="shared" si="204"/>
        <v>0</v>
      </c>
      <c r="X29" s="41">
        <f t="shared" si="204"/>
        <v>0</v>
      </c>
      <c r="Y29" s="41">
        <f t="shared" si="204"/>
        <v>0</v>
      </c>
      <c r="Z29" s="41">
        <f t="shared" si="204"/>
        <v>0</v>
      </c>
      <c r="AA29" s="41">
        <f t="shared" si="204"/>
        <v>0</v>
      </c>
      <c r="AB29" s="41">
        <f t="shared" si="204"/>
        <v>0</v>
      </c>
      <c r="AC29" s="41">
        <f t="shared" si="204"/>
        <v>0</v>
      </c>
      <c r="AD29" s="41">
        <f t="shared" si="204"/>
        <v>0</v>
      </c>
      <c r="AE29" s="41">
        <f t="shared" si="204"/>
        <v>93577.293682594158</v>
      </c>
      <c r="AF29" s="41">
        <f t="shared" si="204"/>
        <v>93577.293682594158</v>
      </c>
      <c r="AG29" s="41">
        <f t="shared" si="204"/>
        <v>93577.293682594158</v>
      </c>
      <c r="AH29" s="41">
        <f t="shared" si="204"/>
        <v>93577.293682594158</v>
      </c>
      <c r="AI29" s="41">
        <f t="shared" si="204"/>
        <v>93577.293682594158</v>
      </c>
      <c r="AJ29" s="41">
        <f t="shared" si="204"/>
        <v>93577.293682594158</v>
      </c>
      <c r="AK29" s="41">
        <f t="shared" si="204"/>
        <v>93577.293682594158</v>
      </c>
      <c r="AL29" s="41">
        <f t="shared" si="204"/>
        <v>93577.293682594158</v>
      </c>
      <c r="AM29" s="41">
        <f t="shared" si="204"/>
        <v>93577.293682594158</v>
      </c>
      <c r="AN29" s="41">
        <f t="shared" si="204"/>
        <v>93577.293682594158</v>
      </c>
      <c r="AO29" s="41">
        <f t="shared" si="204"/>
        <v>93577.293682594158</v>
      </c>
      <c r="AP29" s="41">
        <f t="shared" si="204"/>
        <v>93577.293682594158</v>
      </c>
      <c r="AQ29" s="41">
        <f t="shared" si="204"/>
        <v>93577.293682594158</v>
      </c>
      <c r="AR29" s="41">
        <f t="shared" si="204"/>
        <v>93577.293682594158</v>
      </c>
      <c r="AS29" s="41">
        <f t="shared" si="204"/>
        <v>93577.293682594158</v>
      </c>
      <c r="AT29" s="41">
        <f t="shared" si="204"/>
        <v>93577.293682594158</v>
      </c>
      <c r="AU29" s="41">
        <f t="shared" si="204"/>
        <v>93577.293682594158</v>
      </c>
      <c r="AV29" s="41">
        <f t="shared" si="204"/>
        <v>93577.293682594158</v>
      </c>
      <c r="AW29" s="41">
        <f t="shared" si="204"/>
        <v>93577.293682594158</v>
      </c>
      <c r="AX29" s="41">
        <f t="shared" si="204"/>
        <v>93577.293682594158</v>
      </c>
      <c r="AY29" s="41">
        <f t="shared" si="204"/>
        <v>93577.293682594158</v>
      </c>
      <c r="AZ29" s="41">
        <f t="shared" ref="AZ29:CE29" si="205">IF($B29&gt;=AZ$2,0,$S29/$D29*((AY$6-$E29)&lt;$D29))</f>
        <v>93577.293682594158</v>
      </c>
      <c r="BA29" s="41">
        <f t="shared" si="205"/>
        <v>93577.293682594158</v>
      </c>
      <c r="BB29" s="41">
        <f t="shared" si="205"/>
        <v>93577.293682594158</v>
      </c>
      <c r="BC29" s="41">
        <f t="shared" si="205"/>
        <v>93577.293682594158</v>
      </c>
      <c r="BD29" s="41">
        <f t="shared" si="205"/>
        <v>93577.293682594158</v>
      </c>
      <c r="BE29" s="41">
        <f t="shared" si="205"/>
        <v>93577.293682594158</v>
      </c>
      <c r="BF29" s="41">
        <f t="shared" si="205"/>
        <v>93577.293682594158</v>
      </c>
      <c r="BG29" s="41">
        <f t="shared" si="205"/>
        <v>93577.293682594158</v>
      </c>
      <c r="BH29" s="41">
        <f t="shared" si="205"/>
        <v>93577.293682594158</v>
      </c>
      <c r="BI29" s="41">
        <f t="shared" si="205"/>
        <v>93577.293682594158</v>
      </c>
      <c r="BJ29" s="41">
        <f t="shared" si="205"/>
        <v>93577.293682594158</v>
      </c>
      <c r="BK29" s="41">
        <f t="shared" si="205"/>
        <v>93577.293682594158</v>
      </c>
      <c r="BL29" s="41">
        <f t="shared" si="205"/>
        <v>93577.293682594158</v>
      </c>
      <c r="BM29" s="41">
        <f t="shared" si="205"/>
        <v>93577.293682594158</v>
      </c>
      <c r="BN29" s="41">
        <f t="shared" si="205"/>
        <v>93577.293682594158</v>
      </c>
      <c r="BO29" s="41">
        <f t="shared" si="205"/>
        <v>93577.293682594158</v>
      </c>
      <c r="BP29" s="41">
        <f t="shared" si="205"/>
        <v>93577.293682594158</v>
      </c>
      <c r="BQ29" s="41">
        <f t="shared" si="205"/>
        <v>93577.293682594158</v>
      </c>
      <c r="BR29" s="41">
        <f t="shared" si="205"/>
        <v>93577.293682594158</v>
      </c>
      <c r="BS29" s="41">
        <f t="shared" si="205"/>
        <v>93577.293682594158</v>
      </c>
      <c r="BT29" s="41">
        <f t="shared" si="205"/>
        <v>93577.293682594158</v>
      </c>
      <c r="BU29" s="41">
        <f t="shared" si="205"/>
        <v>93577.293682594158</v>
      </c>
      <c r="BV29" s="41">
        <f t="shared" si="205"/>
        <v>93577.293682594158</v>
      </c>
      <c r="BW29" s="41">
        <f t="shared" si="205"/>
        <v>93577.293682594158</v>
      </c>
      <c r="BX29" s="41">
        <f t="shared" si="205"/>
        <v>93577.293682594158</v>
      </c>
      <c r="BY29" s="41">
        <f t="shared" si="205"/>
        <v>93577.293682594158</v>
      </c>
      <c r="BZ29" s="41">
        <f t="shared" si="205"/>
        <v>93577.293682594158</v>
      </c>
      <c r="CA29" s="41">
        <f t="shared" si="205"/>
        <v>93577.293682594158</v>
      </c>
      <c r="CB29" s="41">
        <f t="shared" si="205"/>
        <v>93577.293682594158</v>
      </c>
      <c r="CC29" s="41">
        <f t="shared" si="205"/>
        <v>93577.293682594158</v>
      </c>
      <c r="CD29" s="41">
        <f t="shared" si="205"/>
        <v>93577.293682594158</v>
      </c>
      <c r="CE29" s="41">
        <f t="shared" si="205"/>
        <v>93577.293682594158</v>
      </c>
      <c r="CF29" s="41">
        <f t="shared" ref="CF29:DK29" si="206">IF($B29&gt;=CF$2,0,$S29/$D29*((CE$6-$E29)&lt;$D29))</f>
        <v>93577.293682594158</v>
      </c>
      <c r="CG29" s="41">
        <f t="shared" si="206"/>
        <v>93577.293682594158</v>
      </c>
      <c r="CH29" s="41">
        <f t="shared" si="206"/>
        <v>93577.293682594158</v>
      </c>
      <c r="CI29" s="41">
        <f t="shared" si="206"/>
        <v>93577.293682594158</v>
      </c>
      <c r="CJ29" s="41">
        <f t="shared" si="206"/>
        <v>93577.293682594158</v>
      </c>
      <c r="CK29" s="41">
        <f t="shared" si="206"/>
        <v>93577.293682594158</v>
      </c>
      <c r="CL29" s="41">
        <f t="shared" si="206"/>
        <v>93577.293682594158</v>
      </c>
      <c r="CM29" s="41">
        <f t="shared" si="206"/>
        <v>0</v>
      </c>
      <c r="CN29" s="41">
        <f t="shared" si="206"/>
        <v>0</v>
      </c>
      <c r="CO29" s="41">
        <f t="shared" si="206"/>
        <v>0</v>
      </c>
      <c r="CP29" s="41">
        <f t="shared" si="206"/>
        <v>0</v>
      </c>
      <c r="CQ29" s="41">
        <f t="shared" si="206"/>
        <v>0</v>
      </c>
      <c r="CR29" s="41">
        <f t="shared" si="206"/>
        <v>0</v>
      </c>
      <c r="CS29" s="41">
        <f t="shared" si="206"/>
        <v>0</v>
      </c>
      <c r="CT29" s="41">
        <f t="shared" si="206"/>
        <v>0</v>
      </c>
      <c r="CU29" s="41">
        <f t="shared" si="206"/>
        <v>0</v>
      </c>
      <c r="CV29" s="41">
        <f t="shared" si="206"/>
        <v>0</v>
      </c>
      <c r="CW29" s="41">
        <f t="shared" si="206"/>
        <v>0</v>
      </c>
      <c r="CX29" s="41">
        <f t="shared" si="206"/>
        <v>0</v>
      </c>
      <c r="CY29" s="41">
        <f t="shared" si="206"/>
        <v>0</v>
      </c>
      <c r="CZ29" s="41">
        <f t="shared" si="206"/>
        <v>0</v>
      </c>
      <c r="DA29" s="41">
        <f t="shared" si="206"/>
        <v>0</v>
      </c>
      <c r="DB29" s="41">
        <f t="shared" si="206"/>
        <v>0</v>
      </c>
      <c r="DC29" s="41">
        <f t="shared" si="206"/>
        <v>0</v>
      </c>
      <c r="DD29" s="41">
        <f t="shared" si="206"/>
        <v>0</v>
      </c>
      <c r="DE29" s="41">
        <f t="shared" si="206"/>
        <v>0</v>
      </c>
      <c r="DF29" s="41">
        <f t="shared" si="206"/>
        <v>0</v>
      </c>
      <c r="DG29" s="41">
        <f t="shared" si="206"/>
        <v>0</v>
      </c>
      <c r="DH29" s="41">
        <f t="shared" si="206"/>
        <v>0</v>
      </c>
      <c r="DI29" s="41">
        <f t="shared" si="206"/>
        <v>0</v>
      </c>
      <c r="DJ29" s="41">
        <f t="shared" si="206"/>
        <v>0</v>
      </c>
      <c r="DK29" s="41">
        <f t="shared" si="206"/>
        <v>0</v>
      </c>
      <c r="DL29" s="41">
        <f t="shared" ref="DL29:EQ29" si="207">IF($B29&gt;=DL$2,0,$S29/$D29*((DK$6-$E29)&lt;$D29))</f>
        <v>0</v>
      </c>
      <c r="DM29" s="41">
        <f t="shared" si="207"/>
        <v>0</v>
      </c>
      <c r="DN29" s="41">
        <f t="shared" si="207"/>
        <v>0</v>
      </c>
      <c r="DO29" s="41">
        <f t="shared" si="207"/>
        <v>0</v>
      </c>
      <c r="DP29" s="41">
        <f t="shared" si="207"/>
        <v>0</v>
      </c>
      <c r="DQ29" s="41">
        <f t="shared" si="207"/>
        <v>0</v>
      </c>
      <c r="DR29" s="41">
        <f t="shared" si="207"/>
        <v>0</v>
      </c>
      <c r="DS29" s="41">
        <f t="shared" si="207"/>
        <v>0</v>
      </c>
      <c r="DT29" s="41">
        <f t="shared" si="207"/>
        <v>0</v>
      </c>
      <c r="DU29" s="41">
        <f t="shared" si="207"/>
        <v>0</v>
      </c>
      <c r="DV29" s="41">
        <f t="shared" si="207"/>
        <v>0</v>
      </c>
      <c r="DW29" s="41">
        <f t="shared" si="207"/>
        <v>0</v>
      </c>
      <c r="DX29" s="41">
        <f t="shared" si="207"/>
        <v>0</v>
      </c>
      <c r="DY29" s="41">
        <f t="shared" si="207"/>
        <v>0</v>
      </c>
      <c r="DZ29" s="41">
        <f t="shared" si="207"/>
        <v>0</v>
      </c>
      <c r="EA29" s="41">
        <f t="shared" si="207"/>
        <v>0</v>
      </c>
      <c r="EB29" s="41">
        <f t="shared" si="207"/>
        <v>0</v>
      </c>
      <c r="EC29" s="41">
        <f t="shared" si="207"/>
        <v>0</v>
      </c>
      <c r="ED29" s="41">
        <f t="shared" si="207"/>
        <v>0</v>
      </c>
      <c r="EE29" s="41">
        <f t="shared" si="207"/>
        <v>0</v>
      </c>
      <c r="EF29" s="41">
        <f t="shared" si="207"/>
        <v>0</v>
      </c>
      <c r="EG29" s="41">
        <f t="shared" si="207"/>
        <v>0</v>
      </c>
      <c r="EH29" s="41">
        <f t="shared" si="207"/>
        <v>0</v>
      </c>
      <c r="EI29" s="41">
        <f t="shared" si="207"/>
        <v>0</v>
      </c>
      <c r="EJ29" s="41">
        <f t="shared" si="207"/>
        <v>0</v>
      </c>
      <c r="EK29" s="41">
        <f t="shared" si="207"/>
        <v>0</v>
      </c>
      <c r="EL29" s="41">
        <f t="shared" si="207"/>
        <v>0</v>
      </c>
      <c r="EM29" s="41">
        <f t="shared" si="207"/>
        <v>0</v>
      </c>
      <c r="EN29" s="41">
        <f t="shared" si="207"/>
        <v>0</v>
      </c>
      <c r="EO29" s="41">
        <f t="shared" si="207"/>
        <v>0</v>
      </c>
      <c r="EP29" s="41">
        <f t="shared" si="207"/>
        <v>0</v>
      </c>
      <c r="EQ29" s="41">
        <f t="shared" si="207"/>
        <v>0</v>
      </c>
      <c r="ER29" s="41">
        <f t="shared" ref="ER29:FB29" si="208">IF($B29&gt;=ER$2,0,$S29/$D29*((EQ$6-$E29)&lt;$D29))</f>
        <v>0</v>
      </c>
      <c r="ES29" s="41">
        <f t="shared" si="208"/>
        <v>0</v>
      </c>
      <c r="ET29" s="41">
        <f t="shared" si="208"/>
        <v>0</v>
      </c>
      <c r="EU29" s="41">
        <f t="shared" si="208"/>
        <v>0</v>
      </c>
      <c r="EV29" s="41">
        <f t="shared" si="208"/>
        <v>0</v>
      </c>
      <c r="EW29" s="41">
        <f t="shared" si="208"/>
        <v>0</v>
      </c>
      <c r="EX29" s="41">
        <f t="shared" si="208"/>
        <v>0</v>
      </c>
      <c r="EY29" s="41">
        <f t="shared" si="208"/>
        <v>0</v>
      </c>
      <c r="EZ29" s="41">
        <f t="shared" si="208"/>
        <v>0</v>
      </c>
      <c r="FA29" s="41">
        <f t="shared" si="208"/>
        <v>0</v>
      </c>
      <c r="FB29" s="41">
        <f t="shared" si="208"/>
        <v>0</v>
      </c>
    </row>
    <row r="30" spans="2:158" s="38" customFormat="1" ht="11.25" hidden="1" customHeight="1" outlineLevel="1">
      <c r="B30" s="37">
        <v>2034</v>
      </c>
      <c r="C30" s="36">
        <f t="shared" si="163"/>
        <v>60</v>
      </c>
      <c r="D30" s="36">
        <f t="shared" si="157"/>
        <v>60</v>
      </c>
      <c r="E30" s="36">
        <v>12</v>
      </c>
      <c r="G30" s="3"/>
      <c r="H30" s="130"/>
      <c r="I30" s="212"/>
      <c r="J30" s="39"/>
      <c r="K30" s="39"/>
      <c r="L30" s="39"/>
      <c r="M30" s="39"/>
      <c r="N30" s="39"/>
      <c r="O30" s="39"/>
      <c r="P30" s="39"/>
      <c r="R30" s="41"/>
      <c r="S30" s="40">
        <v>5588279.5227356944</v>
      </c>
      <c r="T30" s="41">
        <f t="shared" ref="T30:AY30" si="209">IF($B30&gt;=T$2,0,$S30/$D30*((S$6-$E30)&lt;$D30))</f>
        <v>0</v>
      </c>
      <c r="U30" s="41">
        <f t="shared" si="209"/>
        <v>0</v>
      </c>
      <c r="V30" s="41">
        <f t="shared" si="209"/>
        <v>0</v>
      </c>
      <c r="W30" s="41">
        <f t="shared" si="209"/>
        <v>0</v>
      </c>
      <c r="X30" s="41">
        <f t="shared" si="209"/>
        <v>0</v>
      </c>
      <c r="Y30" s="41">
        <f t="shared" si="209"/>
        <v>0</v>
      </c>
      <c r="Z30" s="41">
        <f t="shared" si="209"/>
        <v>0</v>
      </c>
      <c r="AA30" s="41">
        <f t="shared" si="209"/>
        <v>0</v>
      </c>
      <c r="AB30" s="41">
        <f t="shared" si="209"/>
        <v>0</v>
      </c>
      <c r="AC30" s="41">
        <f t="shared" si="209"/>
        <v>0</v>
      </c>
      <c r="AD30" s="41">
        <f t="shared" si="209"/>
        <v>0</v>
      </c>
      <c r="AE30" s="41">
        <f t="shared" si="209"/>
        <v>0</v>
      </c>
      <c r="AF30" s="41">
        <f t="shared" si="209"/>
        <v>93137.992045594903</v>
      </c>
      <c r="AG30" s="41">
        <f t="shared" si="209"/>
        <v>93137.992045594903</v>
      </c>
      <c r="AH30" s="41">
        <f t="shared" si="209"/>
        <v>93137.992045594903</v>
      </c>
      <c r="AI30" s="41">
        <f t="shared" si="209"/>
        <v>93137.992045594903</v>
      </c>
      <c r="AJ30" s="41">
        <f t="shared" si="209"/>
        <v>93137.992045594903</v>
      </c>
      <c r="AK30" s="41">
        <f t="shared" si="209"/>
        <v>93137.992045594903</v>
      </c>
      <c r="AL30" s="41">
        <f t="shared" si="209"/>
        <v>93137.992045594903</v>
      </c>
      <c r="AM30" s="41">
        <f t="shared" si="209"/>
        <v>93137.992045594903</v>
      </c>
      <c r="AN30" s="41">
        <f t="shared" si="209"/>
        <v>93137.992045594903</v>
      </c>
      <c r="AO30" s="41">
        <f t="shared" si="209"/>
        <v>93137.992045594903</v>
      </c>
      <c r="AP30" s="41">
        <f t="shared" si="209"/>
        <v>93137.992045594903</v>
      </c>
      <c r="AQ30" s="41">
        <f t="shared" si="209"/>
        <v>93137.992045594903</v>
      </c>
      <c r="AR30" s="41">
        <f t="shared" si="209"/>
        <v>93137.992045594903</v>
      </c>
      <c r="AS30" s="41">
        <f t="shared" si="209"/>
        <v>93137.992045594903</v>
      </c>
      <c r="AT30" s="41">
        <f t="shared" si="209"/>
        <v>93137.992045594903</v>
      </c>
      <c r="AU30" s="41">
        <f t="shared" si="209"/>
        <v>93137.992045594903</v>
      </c>
      <c r="AV30" s="41">
        <f t="shared" si="209"/>
        <v>93137.992045594903</v>
      </c>
      <c r="AW30" s="41">
        <f t="shared" si="209"/>
        <v>93137.992045594903</v>
      </c>
      <c r="AX30" s="41">
        <f t="shared" si="209"/>
        <v>93137.992045594903</v>
      </c>
      <c r="AY30" s="41">
        <f t="shared" si="209"/>
        <v>93137.992045594903</v>
      </c>
      <c r="AZ30" s="41">
        <f t="shared" ref="AZ30:CE30" si="210">IF($B30&gt;=AZ$2,0,$S30/$D30*((AY$6-$E30)&lt;$D30))</f>
        <v>93137.992045594903</v>
      </c>
      <c r="BA30" s="41">
        <f t="shared" si="210"/>
        <v>93137.992045594903</v>
      </c>
      <c r="BB30" s="41">
        <f t="shared" si="210"/>
        <v>93137.992045594903</v>
      </c>
      <c r="BC30" s="41">
        <f t="shared" si="210"/>
        <v>93137.992045594903</v>
      </c>
      <c r="BD30" s="41">
        <f t="shared" si="210"/>
        <v>93137.992045594903</v>
      </c>
      <c r="BE30" s="41">
        <f t="shared" si="210"/>
        <v>93137.992045594903</v>
      </c>
      <c r="BF30" s="41">
        <f t="shared" si="210"/>
        <v>93137.992045594903</v>
      </c>
      <c r="BG30" s="41">
        <f t="shared" si="210"/>
        <v>93137.992045594903</v>
      </c>
      <c r="BH30" s="41">
        <f t="shared" si="210"/>
        <v>93137.992045594903</v>
      </c>
      <c r="BI30" s="41">
        <f t="shared" si="210"/>
        <v>93137.992045594903</v>
      </c>
      <c r="BJ30" s="41">
        <f t="shared" si="210"/>
        <v>93137.992045594903</v>
      </c>
      <c r="BK30" s="41">
        <f t="shared" si="210"/>
        <v>93137.992045594903</v>
      </c>
      <c r="BL30" s="41">
        <f t="shared" si="210"/>
        <v>93137.992045594903</v>
      </c>
      <c r="BM30" s="41">
        <f t="shared" si="210"/>
        <v>93137.992045594903</v>
      </c>
      <c r="BN30" s="41">
        <f t="shared" si="210"/>
        <v>93137.992045594903</v>
      </c>
      <c r="BO30" s="41">
        <f t="shared" si="210"/>
        <v>93137.992045594903</v>
      </c>
      <c r="BP30" s="41">
        <f t="shared" si="210"/>
        <v>93137.992045594903</v>
      </c>
      <c r="BQ30" s="41">
        <f t="shared" si="210"/>
        <v>93137.992045594903</v>
      </c>
      <c r="BR30" s="41">
        <f t="shared" si="210"/>
        <v>93137.992045594903</v>
      </c>
      <c r="BS30" s="41">
        <f t="shared" si="210"/>
        <v>93137.992045594903</v>
      </c>
      <c r="BT30" s="41">
        <f t="shared" si="210"/>
        <v>93137.992045594903</v>
      </c>
      <c r="BU30" s="41">
        <f t="shared" si="210"/>
        <v>93137.992045594903</v>
      </c>
      <c r="BV30" s="41">
        <f t="shared" si="210"/>
        <v>93137.992045594903</v>
      </c>
      <c r="BW30" s="41">
        <f t="shared" si="210"/>
        <v>93137.992045594903</v>
      </c>
      <c r="BX30" s="41">
        <f t="shared" si="210"/>
        <v>93137.992045594903</v>
      </c>
      <c r="BY30" s="41">
        <f t="shared" si="210"/>
        <v>93137.992045594903</v>
      </c>
      <c r="BZ30" s="41">
        <f t="shared" si="210"/>
        <v>93137.992045594903</v>
      </c>
      <c r="CA30" s="41">
        <f t="shared" si="210"/>
        <v>93137.992045594903</v>
      </c>
      <c r="CB30" s="41">
        <f t="shared" si="210"/>
        <v>93137.992045594903</v>
      </c>
      <c r="CC30" s="41">
        <f t="shared" si="210"/>
        <v>93137.992045594903</v>
      </c>
      <c r="CD30" s="41">
        <f t="shared" si="210"/>
        <v>93137.992045594903</v>
      </c>
      <c r="CE30" s="41">
        <f t="shared" si="210"/>
        <v>93137.992045594903</v>
      </c>
      <c r="CF30" s="41">
        <f t="shared" ref="CF30:DK30" si="211">IF($B30&gt;=CF$2,0,$S30/$D30*((CE$6-$E30)&lt;$D30))</f>
        <v>93137.992045594903</v>
      </c>
      <c r="CG30" s="41">
        <f t="shared" si="211"/>
        <v>93137.992045594903</v>
      </c>
      <c r="CH30" s="41">
        <f t="shared" si="211"/>
        <v>93137.992045594903</v>
      </c>
      <c r="CI30" s="41">
        <f t="shared" si="211"/>
        <v>93137.992045594903</v>
      </c>
      <c r="CJ30" s="41">
        <f t="shared" si="211"/>
        <v>93137.992045594903</v>
      </c>
      <c r="CK30" s="41">
        <f t="shared" si="211"/>
        <v>93137.992045594903</v>
      </c>
      <c r="CL30" s="41">
        <f t="shared" si="211"/>
        <v>93137.992045594903</v>
      </c>
      <c r="CM30" s="41">
        <f t="shared" si="211"/>
        <v>93137.992045594903</v>
      </c>
      <c r="CN30" s="41">
        <f t="shared" si="211"/>
        <v>0</v>
      </c>
      <c r="CO30" s="41">
        <f t="shared" si="211"/>
        <v>0</v>
      </c>
      <c r="CP30" s="41">
        <f t="shared" si="211"/>
        <v>0</v>
      </c>
      <c r="CQ30" s="41">
        <f t="shared" si="211"/>
        <v>0</v>
      </c>
      <c r="CR30" s="41">
        <f t="shared" si="211"/>
        <v>0</v>
      </c>
      <c r="CS30" s="41">
        <f t="shared" si="211"/>
        <v>0</v>
      </c>
      <c r="CT30" s="41">
        <f t="shared" si="211"/>
        <v>0</v>
      </c>
      <c r="CU30" s="41">
        <f t="shared" si="211"/>
        <v>0</v>
      </c>
      <c r="CV30" s="41">
        <f t="shared" si="211"/>
        <v>0</v>
      </c>
      <c r="CW30" s="41">
        <f t="shared" si="211"/>
        <v>0</v>
      </c>
      <c r="CX30" s="41">
        <f t="shared" si="211"/>
        <v>0</v>
      </c>
      <c r="CY30" s="41">
        <f t="shared" si="211"/>
        <v>0</v>
      </c>
      <c r="CZ30" s="41">
        <f t="shared" si="211"/>
        <v>0</v>
      </c>
      <c r="DA30" s="41">
        <f t="shared" si="211"/>
        <v>0</v>
      </c>
      <c r="DB30" s="41">
        <f t="shared" si="211"/>
        <v>0</v>
      </c>
      <c r="DC30" s="41">
        <f t="shared" si="211"/>
        <v>0</v>
      </c>
      <c r="DD30" s="41">
        <f t="shared" si="211"/>
        <v>0</v>
      </c>
      <c r="DE30" s="41">
        <f t="shared" si="211"/>
        <v>0</v>
      </c>
      <c r="DF30" s="41">
        <f t="shared" si="211"/>
        <v>0</v>
      </c>
      <c r="DG30" s="41">
        <f t="shared" si="211"/>
        <v>0</v>
      </c>
      <c r="DH30" s="41">
        <f t="shared" si="211"/>
        <v>0</v>
      </c>
      <c r="DI30" s="41">
        <f t="shared" si="211"/>
        <v>0</v>
      </c>
      <c r="DJ30" s="41">
        <f t="shared" si="211"/>
        <v>0</v>
      </c>
      <c r="DK30" s="41">
        <f t="shared" si="211"/>
        <v>0</v>
      </c>
      <c r="DL30" s="41">
        <f t="shared" ref="DL30:EQ30" si="212">IF($B30&gt;=DL$2,0,$S30/$D30*((DK$6-$E30)&lt;$D30))</f>
        <v>0</v>
      </c>
      <c r="DM30" s="41">
        <f t="shared" si="212"/>
        <v>0</v>
      </c>
      <c r="DN30" s="41">
        <f t="shared" si="212"/>
        <v>0</v>
      </c>
      <c r="DO30" s="41">
        <f t="shared" si="212"/>
        <v>0</v>
      </c>
      <c r="DP30" s="41">
        <f t="shared" si="212"/>
        <v>0</v>
      </c>
      <c r="DQ30" s="41">
        <f t="shared" si="212"/>
        <v>0</v>
      </c>
      <c r="DR30" s="41">
        <f t="shared" si="212"/>
        <v>0</v>
      </c>
      <c r="DS30" s="41">
        <f t="shared" si="212"/>
        <v>0</v>
      </c>
      <c r="DT30" s="41">
        <f t="shared" si="212"/>
        <v>0</v>
      </c>
      <c r="DU30" s="41">
        <f t="shared" si="212"/>
        <v>0</v>
      </c>
      <c r="DV30" s="41">
        <f t="shared" si="212"/>
        <v>0</v>
      </c>
      <c r="DW30" s="41">
        <f t="shared" si="212"/>
        <v>0</v>
      </c>
      <c r="DX30" s="41">
        <f t="shared" si="212"/>
        <v>0</v>
      </c>
      <c r="DY30" s="41">
        <f t="shared" si="212"/>
        <v>0</v>
      </c>
      <c r="DZ30" s="41">
        <f t="shared" si="212"/>
        <v>0</v>
      </c>
      <c r="EA30" s="41">
        <f t="shared" si="212"/>
        <v>0</v>
      </c>
      <c r="EB30" s="41">
        <f t="shared" si="212"/>
        <v>0</v>
      </c>
      <c r="EC30" s="41">
        <f t="shared" si="212"/>
        <v>0</v>
      </c>
      <c r="ED30" s="41">
        <f t="shared" si="212"/>
        <v>0</v>
      </c>
      <c r="EE30" s="41">
        <f t="shared" si="212"/>
        <v>0</v>
      </c>
      <c r="EF30" s="41">
        <f t="shared" si="212"/>
        <v>0</v>
      </c>
      <c r="EG30" s="41">
        <f t="shared" si="212"/>
        <v>0</v>
      </c>
      <c r="EH30" s="41">
        <f t="shared" si="212"/>
        <v>0</v>
      </c>
      <c r="EI30" s="41">
        <f t="shared" si="212"/>
        <v>0</v>
      </c>
      <c r="EJ30" s="41">
        <f t="shared" si="212"/>
        <v>0</v>
      </c>
      <c r="EK30" s="41">
        <f t="shared" si="212"/>
        <v>0</v>
      </c>
      <c r="EL30" s="41">
        <f t="shared" si="212"/>
        <v>0</v>
      </c>
      <c r="EM30" s="41">
        <f t="shared" si="212"/>
        <v>0</v>
      </c>
      <c r="EN30" s="41">
        <f t="shared" si="212"/>
        <v>0</v>
      </c>
      <c r="EO30" s="41">
        <f t="shared" si="212"/>
        <v>0</v>
      </c>
      <c r="EP30" s="41">
        <f t="shared" si="212"/>
        <v>0</v>
      </c>
      <c r="EQ30" s="41">
        <f t="shared" si="212"/>
        <v>0</v>
      </c>
      <c r="ER30" s="41">
        <f t="shared" ref="ER30:FB30" si="213">IF($B30&gt;=ER$2,0,$S30/$D30*((EQ$6-$E30)&lt;$D30))</f>
        <v>0</v>
      </c>
      <c r="ES30" s="41">
        <f t="shared" si="213"/>
        <v>0</v>
      </c>
      <c r="ET30" s="41">
        <f t="shared" si="213"/>
        <v>0</v>
      </c>
      <c r="EU30" s="41">
        <f t="shared" si="213"/>
        <v>0</v>
      </c>
      <c r="EV30" s="41">
        <f t="shared" si="213"/>
        <v>0</v>
      </c>
      <c r="EW30" s="41">
        <f t="shared" si="213"/>
        <v>0</v>
      </c>
      <c r="EX30" s="41">
        <f t="shared" si="213"/>
        <v>0</v>
      </c>
      <c r="EY30" s="41">
        <f t="shared" si="213"/>
        <v>0</v>
      </c>
      <c r="EZ30" s="41">
        <f t="shared" si="213"/>
        <v>0</v>
      </c>
      <c r="FA30" s="41">
        <f t="shared" si="213"/>
        <v>0</v>
      </c>
      <c r="FB30" s="41">
        <f t="shared" si="213"/>
        <v>0</v>
      </c>
    </row>
    <row r="31" spans="2:158" s="38" customFormat="1" ht="11.25" hidden="1" customHeight="1" outlineLevel="1">
      <c r="B31" s="37">
        <v>2035</v>
      </c>
      <c r="C31" s="36">
        <f t="shared" si="163"/>
        <v>60</v>
      </c>
      <c r="D31" s="36">
        <f t="shared" si="157"/>
        <v>60</v>
      </c>
      <c r="E31" s="36">
        <v>13</v>
      </c>
      <c r="G31" s="3"/>
      <c r="H31" s="130"/>
      <c r="I31" s="212"/>
      <c r="J31" s="39"/>
      <c r="K31" s="39"/>
      <c r="L31" s="39"/>
      <c r="M31" s="39"/>
      <c r="N31" s="39"/>
      <c r="O31" s="39"/>
      <c r="P31" s="39"/>
      <c r="R31" s="41"/>
      <c r="S31" s="40">
        <v>5562314.7091423348</v>
      </c>
      <c r="T31" s="41">
        <f t="shared" ref="T31:AY31" si="214">IF($B31&gt;=T$2,0,$S31/$D31*((S$6-$E31)&lt;$D31))</f>
        <v>0</v>
      </c>
      <c r="U31" s="41">
        <f t="shared" si="214"/>
        <v>0</v>
      </c>
      <c r="V31" s="41">
        <f t="shared" si="214"/>
        <v>0</v>
      </c>
      <c r="W31" s="41">
        <f t="shared" si="214"/>
        <v>0</v>
      </c>
      <c r="X31" s="41">
        <f t="shared" si="214"/>
        <v>0</v>
      </c>
      <c r="Y31" s="41">
        <f t="shared" si="214"/>
        <v>0</v>
      </c>
      <c r="Z31" s="41">
        <f t="shared" si="214"/>
        <v>0</v>
      </c>
      <c r="AA31" s="41">
        <f t="shared" si="214"/>
        <v>0</v>
      </c>
      <c r="AB31" s="41">
        <f t="shared" si="214"/>
        <v>0</v>
      </c>
      <c r="AC31" s="41">
        <f t="shared" si="214"/>
        <v>0</v>
      </c>
      <c r="AD31" s="41">
        <f t="shared" si="214"/>
        <v>0</v>
      </c>
      <c r="AE31" s="41">
        <f t="shared" si="214"/>
        <v>0</v>
      </c>
      <c r="AF31" s="41">
        <f t="shared" si="214"/>
        <v>0</v>
      </c>
      <c r="AG31" s="41">
        <f t="shared" si="214"/>
        <v>92705.245152372241</v>
      </c>
      <c r="AH31" s="41">
        <f t="shared" si="214"/>
        <v>92705.245152372241</v>
      </c>
      <c r="AI31" s="41">
        <f t="shared" si="214"/>
        <v>92705.245152372241</v>
      </c>
      <c r="AJ31" s="41">
        <f t="shared" si="214"/>
        <v>92705.245152372241</v>
      </c>
      <c r="AK31" s="41">
        <f t="shared" si="214"/>
        <v>92705.245152372241</v>
      </c>
      <c r="AL31" s="41">
        <f t="shared" si="214"/>
        <v>92705.245152372241</v>
      </c>
      <c r="AM31" s="41">
        <f t="shared" si="214"/>
        <v>92705.245152372241</v>
      </c>
      <c r="AN31" s="41">
        <f t="shared" si="214"/>
        <v>92705.245152372241</v>
      </c>
      <c r="AO31" s="41">
        <f t="shared" si="214"/>
        <v>92705.245152372241</v>
      </c>
      <c r="AP31" s="41">
        <f t="shared" si="214"/>
        <v>92705.245152372241</v>
      </c>
      <c r="AQ31" s="41">
        <f t="shared" si="214"/>
        <v>92705.245152372241</v>
      </c>
      <c r="AR31" s="41">
        <f t="shared" si="214"/>
        <v>92705.245152372241</v>
      </c>
      <c r="AS31" s="41">
        <f t="shared" si="214"/>
        <v>92705.245152372241</v>
      </c>
      <c r="AT31" s="41">
        <f t="shared" si="214"/>
        <v>92705.245152372241</v>
      </c>
      <c r="AU31" s="41">
        <f t="shared" si="214"/>
        <v>92705.245152372241</v>
      </c>
      <c r="AV31" s="41">
        <f t="shared" si="214"/>
        <v>92705.245152372241</v>
      </c>
      <c r="AW31" s="41">
        <f t="shared" si="214"/>
        <v>92705.245152372241</v>
      </c>
      <c r="AX31" s="41">
        <f t="shared" si="214"/>
        <v>92705.245152372241</v>
      </c>
      <c r="AY31" s="41">
        <f t="shared" si="214"/>
        <v>92705.245152372241</v>
      </c>
      <c r="AZ31" s="41">
        <f t="shared" ref="AZ31:CE31" si="215">IF($B31&gt;=AZ$2,0,$S31/$D31*((AY$6-$E31)&lt;$D31))</f>
        <v>92705.245152372241</v>
      </c>
      <c r="BA31" s="41">
        <f t="shared" si="215"/>
        <v>92705.245152372241</v>
      </c>
      <c r="BB31" s="41">
        <f t="shared" si="215"/>
        <v>92705.245152372241</v>
      </c>
      <c r="BC31" s="41">
        <f t="shared" si="215"/>
        <v>92705.245152372241</v>
      </c>
      <c r="BD31" s="41">
        <f t="shared" si="215"/>
        <v>92705.245152372241</v>
      </c>
      <c r="BE31" s="41">
        <f t="shared" si="215"/>
        <v>92705.245152372241</v>
      </c>
      <c r="BF31" s="41">
        <f t="shared" si="215"/>
        <v>92705.245152372241</v>
      </c>
      <c r="BG31" s="41">
        <f t="shared" si="215"/>
        <v>92705.245152372241</v>
      </c>
      <c r="BH31" s="41">
        <f t="shared" si="215"/>
        <v>92705.245152372241</v>
      </c>
      <c r="BI31" s="41">
        <f t="shared" si="215"/>
        <v>92705.245152372241</v>
      </c>
      <c r="BJ31" s="41">
        <f t="shared" si="215"/>
        <v>92705.245152372241</v>
      </c>
      <c r="BK31" s="41">
        <f t="shared" si="215"/>
        <v>92705.245152372241</v>
      </c>
      <c r="BL31" s="41">
        <f t="shared" si="215"/>
        <v>92705.245152372241</v>
      </c>
      <c r="BM31" s="41">
        <f t="shared" si="215"/>
        <v>92705.245152372241</v>
      </c>
      <c r="BN31" s="41">
        <f t="shared" si="215"/>
        <v>92705.245152372241</v>
      </c>
      <c r="BO31" s="41">
        <f t="shared" si="215"/>
        <v>92705.245152372241</v>
      </c>
      <c r="BP31" s="41">
        <f t="shared" si="215"/>
        <v>92705.245152372241</v>
      </c>
      <c r="BQ31" s="41">
        <f t="shared" si="215"/>
        <v>92705.245152372241</v>
      </c>
      <c r="BR31" s="41">
        <f t="shared" si="215"/>
        <v>92705.245152372241</v>
      </c>
      <c r="BS31" s="41">
        <f t="shared" si="215"/>
        <v>92705.245152372241</v>
      </c>
      <c r="BT31" s="41">
        <f t="shared" si="215"/>
        <v>92705.245152372241</v>
      </c>
      <c r="BU31" s="41">
        <f t="shared" si="215"/>
        <v>92705.245152372241</v>
      </c>
      <c r="BV31" s="41">
        <f t="shared" si="215"/>
        <v>92705.245152372241</v>
      </c>
      <c r="BW31" s="41">
        <f t="shared" si="215"/>
        <v>92705.245152372241</v>
      </c>
      <c r="BX31" s="41">
        <f t="shared" si="215"/>
        <v>92705.245152372241</v>
      </c>
      <c r="BY31" s="41">
        <f t="shared" si="215"/>
        <v>92705.245152372241</v>
      </c>
      <c r="BZ31" s="41">
        <f t="shared" si="215"/>
        <v>92705.245152372241</v>
      </c>
      <c r="CA31" s="41">
        <f t="shared" si="215"/>
        <v>92705.245152372241</v>
      </c>
      <c r="CB31" s="41">
        <f t="shared" si="215"/>
        <v>92705.245152372241</v>
      </c>
      <c r="CC31" s="41">
        <f t="shared" si="215"/>
        <v>92705.245152372241</v>
      </c>
      <c r="CD31" s="41">
        <f t="shared" si="215"/>
        <v>92705.245152372241</v>
      </c>
      <c r="CE31" s="41">
        <f t="shared" si="215"/>
        <v>92705.245152372241</v>
      </c>
      <c r="CF31" s="41">
        <f t="shared" ref="CF31:DK31" si="216">IF($B31&gt;=CF$2,0,$S31/$D31*((CE$6-$E31)&lt;$D31))</f>
        <v>92705.245152372241</v>
      </c>
      <c r="CG31" s="41">
        <f t="shared" si="216"/>
        <v>92705.245152372241</v>
      </c>
      <c r="CH31" s="41">
        <f t="shared" si="216"/>
        <v>92705.245152372241</v>
      </c>
      <c r="CI31" s="41">
        <f t="shared" si="216"/>
        <v>92705.245152372241</v>
      </c>
      <c r="CJ31" s="41">
        <f t="shared" si="216"/>
        <v>92705.245152372241</v>
      </c>
      <c r="CK31" s="41">
        <f t="shared" si="216"/>
        <v>92705.245152372241</v>
      </c>
      <c r="CL31" s="41">
        <f t="shared" si="216"/>
        <v>92705.245152372241</v>
      </c>
      <c r="CM31" s="41">
        <f t="shared" si="216"/>
        <v>92705.245152372241</v>
      </c>
      <c r="CN31" s="41">
        <f t="shared" si="216"/>
        <v>92705.245152372241</v>
      </c>
      <c r="CO31" s="41">
        <f t="shared" si="216"/>
        <v>0</v>
      </c>
      <c r="CP31" s="41">
        <f t="shared" si="216"/>
        <v>0</v>
      </c>
      <c r="CQ31" s="41">
        <f t="shared" si="216"/>
        <v>0</v>
      </c>
      <c r="CR31" s="41">
        <f t="shared" si="216"/>
        <v>0</v>
      </c>
      <c r="CS31" s="41">
        <f t="shared" si="216"/>
        <v>0</v>
      </c>
      <c r="CT31" s="41">
        <f t="shared" si="216"/>
        <v>0</v>
      </c>
      <c r="CU31" s="41">
        <f t="shared" si="216"/>
        <v>0</v>
      </c>
      <c r="CV31" s="41">
        <f t="shared" si="216"/>
        <v>0</v>
      </c>
      <c r="CW31" s="41">
        <f t="shared" si="216"/>
        <v>0</v>
      </c>
      <c r="CX31" s="41">
        <f t="shared" si="216"/>
        <v>0</v>
      </c>
      <c r="CY31" s="41">
        <f t="shared" si="216"/>
        <v>0</v>
      </c>
      <c r="CZ31" s="41">
        <f t="shared" si="216"/>
        <v>0</v>
      </c>
      <c r="DA31" s="41">
        <f t="shared" si="216"/>
        <v>0</v>
      </c>
      <c r="DB31" s="41">
        <f t="shared" si="216"/>
        <v>0</v>
      </c>
      <c r="DC31" s="41">
        <f t="shared" si="216"/>
        <v>0</v>
      </c>
      <c r="DD31" s="41">
        <f t="shared" si="216"/>
        <v>0</v>
      </c>
      <c r="DE31" s="41">
        <f t="shared" si="216"/>
        <v>0</v>
      </c>
      <c r="DF31" s="41">
        <f t="shared" si="216"/>
        <v>0</v>
      </c>
      <c r="DG31" s="41">
        <f t="shared" si="216"/>
        <v>0</v>
      </c>
      <c r="DH31" s="41">
        <f t="shared" si="216"/>
        <v>0</v>
      </c>
      <c r="DI31" s="41">
        <f t="shared" si="216"/>
        <v>0</v>
      </c>
      <c r="DJ31" s="41">
        <f t="shared" si="216"/>
        <v>0</v>
      </c>
      <c r="DK31" s="41">
        <f t="shared" si="216"/>
        <v>0</v>
      </c>
      <c r="DL31" s="41">
        <f t="shared" ref="DL31:EQ31" si="217">IF($B31&gt;=DL$2,0,$S31/$D31*((DK$6-$E31)&lt;$D31))</f>
        <v>0</v>
      </c>
      <c r="DM31" s="41">
        <f t="shared" si="217"/>
        <v>0</v>
      </c>
      <c r="DN31" s="41">
        <f t="shared" si="217"/>
        <v>0</v>
      </c>
      <c r="DO31" s="41">
        <f t="shared" si="217"/>
        <v>0</v>
      </c>
      <c r="DP31" s="41">
        <f t="shared" si="217"/>
        <v>0</v>
      </c>
      <c r="DQ31" s="41">
        <f t="shared" si="217"/>
        <v>0</v>
      </c>
      <c r="DR31" s="41">
        <f t="shared" si="217"/>
        <v>0</v>
      </c>
      <c r="DS31" s="41">
        <f t="shared" si="217"/>
        <v>0</v>
      </c>
      <c r="DT31" s="41">
        <f t="shared" si="217"/>
        <v>0</v>
      </c>
      <c r="DU31" s="41">
        <f t="shared" si="217"/>
        <v>0</v>
      </c>
      <c r="DV31" s="41">
        <f t="shared" si="217"/>
        <v>0</v>
      </c>
      <c r="DW31" s="41">
        <f t="shared" si="217"/>
        <v>0</v>
      </c>
      <c r="DX31" s="41">
        <f t="shared" si="217"/>
        <v>0</v>
      </c>
      <c r="DY31" s="41">
        <f t="shared" si="217"/>
        <v>0</v>
      </c>
      <c r="DZ31" s="41">
        <f t="shared" si="217"/>
        <v>0</v>
      </c>
      <c r="EA31" s="41">
        <f t="shared" si="217"/>
        <v>0</v>
      </c>
      <c r="EB31" s="41">
        <f t="shared" si="217"/>
        <v>0</v>
      </c>
      <c r="EC31" s="41">
        <f t="shared" si="217"/>
        <v>0</v>
      </c>
      <c r="ED31" s="41">
        <f t="shared" si="217"/>
        <v>0</v>
      </c>
      <c r="EE31" s="41">
        <f t="shared" si="217"/>
        <v>0</v>
      </c>
      <c r="EF31" s="41">
        <f t="shared" si="217"/>
        <v>0</v>
      </c>
      <c r="EG31" s="41">
        <f t="shared" si="217"/>
        <v>0</v>
      </c>
      <c r="EH31" s="41">
        <f t="shared" si="217"/>
        <v>0</v>
      </c>
      <c r="EI31" s="41">
        <f t="shared" si="217"/>
        <v>0</v>
      </c>
      <c r="EJ31" s="41">
        <f t="shared" si="217"/>
        <v>0</v>
      </c>
      <c r="EK31" s="41">
        <f t="shared" si="217"/>
        <v>0</v>
      </c>
      <c r="EL31" s="41">
        <f t="shared" si="217"/>
        <v>0</v>
      </c>
      <c r="EM31" s="41">
        <f t="shared" si="217"/>
        <v>0</v>
      </c>
      <c r="EN31" s="41">
        <f t="shared" si="217"/>
        <v>0</v>
      </c>
      <c r="EO31" s="41">
        <f t="shared" si="217"/>
        <v>0</v>
      </c>
      <c r="EP31" s="41">
        <f t="shared" si="217"/>
        <v>0</v>
      </c>
      <c r="EQ31" s="41">
        <f t="shared" si="217"/>
        <v>0</v>
      </c>
      <c r="ER31" s="41">
        <f t="shared" ref="ER31:FB31" si="218">IF($B31&gt;=ER$2,0,$S31/$D31*((EQ$6-$E31)&lt;$D31))</f>
        <v>0</v>
      </c>
      <c r="ES31" s="41">
        <f t="shared" si="218"/>
        <v>0</v>
      </c>
      <c r="ET31" s="41">
        <f t="shared" si="218"/>
        <v>0</v>
      </c>
      <c r="EU31" s="41">
        <f t="shared" si="218"/>
        <v>0</v>
      </c>
      <c r="EV31" s="41">
        <f t="shared" si="218"/>
        <v>0</v>
      </c>
      <c r="EW31" s="41">
        <f t="shared" si="218"/>
        <v>0</v>
      </c>
      <c r="EX31" s="41">
        <f t="shared" si="218"/>
        <v>0</v>
      </c>
      <c r="EY31" s="41">
        <f t="shared" si="218"/>
        <v>0</v>
      </c>
      <c r="EZ31" s="41">
        <f t="shared" si="218"/>
        <v>0</v>
      </c>
      <c r="FA31" s="41">
        <f t="shared" si="218"/>
        <v>0</v>
      </c>
      <c r="FB31" s="41">
        <f t="shared" si="218"/>
        <v>0</v>
      </c>
    </row>
    <row r="32" spans="2:158" s="38" customFormat="1" ht="11.25" hidden="1" customHeight="1" outlineLevel="1">
      <c r="B32" s="37">
        <v>2036</v>
      </c>
      <c r="C32" s="36">
        <f t="shared" si="163"/>
        <v>60</v>
      </c>
      <c r="D32" s="36">
        <f t="shared" si="157"/>
        <v>60</v>
      </c>
      <c r="E32" s="36">
        <v>14</v>
      </c>
      <c r="G32" s="3"/>
      <c r="H32" s="130"/>
      <c r="I32" s="212"/>
      <c r="J32" s="39"/>
      <c r="K32" s="39"/>
      <c r="L32" s="39"/>
      <c r="M32" s="39"/>
      <c r="N32" s="39"/>
      <c r="O32" s="39"/>
      <c r="P32" s="39"/>
      <c r="R32" s="41"/>
      <c r="S32" s="40">
        <v>5543132.616924989</v>
      </c>
      <c r="T32" s="41">
        <f t="shared" ref="T32:AY32" si="219">IF($B32&gt;=T$2,0,$S32/$D32*((S$6-$E32)&lt;$D32))</f>
        <v>0</v>
      </c>
      <c r="U32" s="41">
        <f t="shared" si="219"/>
        <v>0</v>
      </c>
      <c r="V32" s="41">
        <f t="shared" si="219"/>
        <v>0</v>
      </c>
      <c r="W32" s="41">
        <f t="shared" si="219"/>
        <v>0</v>
      </c>
      <c r="X32" s="41">
        <f t="shared" si="219"/>
        <v>0</v>
      </c>
      <c r="Y32" s="41">
        <f t="shared" si="219"/>
        <v>0</v>
      </c>
      <c r="Z32" s="41">
        <f t="shared" si="219"/>
        <v>0</v>
      </c>
      <c r="AA32" s="41">
        <f t="shared" si="219"/>
        <v>0</v>
      </c>
      <c r="AB32" s="41">
        <f t="shared" si="219"/>
        <v>0</v>
      </c>
      <c r="AC32" s="41">
        <f t="shared" si="219"/>
        <v>0</v>
      </c>
      <c r="AD32" s="41">
        <f t="shared" si="219"/>
        <v>0</v>
      </c>
      <c r="AE32" s="41">
        <f t="shared" si="219"/>
        <v>0</v>
      </c>
      <c r="AF32" s="41">
        <f t="shared" si="219"/>
        <v>0</v>
      </c>
      <c r="AG32" s="41">
        <f t="shared" si="219"/>
        <v>0</v>
      </c>
      <c r="AH32" s="41">
        <f t="shared" si="219"/>
        <v>92385.543615416478</v>
      </c>
      <c r="AI32" s="41">
        <f t="shared" si="219"/>
        <v>92385.543615416478</v>
      </c>
      <c r="AJ32" s="41">
        <f t="shared" si="219"/>
        <v>92385.543615416478</v>
      </c>
      <c r="AK32" s="41">
        <f t="shared" si="219"/>
        <v>92385.543615416478</v>
      </c>
      <c r="AL32" s="41">
        <f t="shared" si="219"/>
        <v>92385.543615416478</v>
      </c>
      <c r="AM32" s="41">
        <f t="shared" si="219"/>
        <v>92385.543615416478</v>
      </c>
      <c r="AN32" s="41">
        <f t="shared" si="219"/>
        <v>92385.543615416478</v>
      </c>
      <c r="AO32" s="41">
        <f t="shared" si="219"/>
        <v>92385.543615416478</v>
      </c>
      <c r="AP32" s="41">
        <f t="shared" si="219"/>
        <v>92385.543615416478</v>
      </c>
      <c r="AQ32" s="41">
        <f t="shared" si="219"/>
        <v>92385.543615416478</v>
      </c>
      <c r="AR32" s="41">
        <f t="shared" si="219"/>
        <v>92385.543615416478</v>
      </c>
      <c r="AS32" s="41">
        <f t="shared" si="219"/>
        <v>92385.543615416478</v>
      </c>
      <c r="AT32" s="41">
        <f t="shared" si="219"/>
        <v>92385.543615416478</v>
      </c>
      <c r="AU32" s="41">
        <f t="shared" si="219"/>
        <v>92385.543615416478</v>
      </c>
      <c r="AV32" s="41">
        <f t="shared" si="219"/>
        <v>92385.543615416478</v>
      </c>
      <c r="AW32" s="41">
        <f t="shared" si="219"/>
        <v>92385.543615416478</v>
      </c>
      <c r="AX32" s="41">
        <f t="shared" si="219"/>
        <v>92385.543615416478</v>
      </c>
      <c r="AY32" s="41">
        <f t="shared" si="219"/>
        <v>92385.543615416478</v>
      </c>
      <c r="AZ32" s="41">
        <f t="shared" ref="AZ32:CE32" si="220">IF($B32&gt;=AZ$2,0,$S32/$D32*((AY$6-$E32)&lt;$D32))</f>
        <v>92385.543615416478</v>
      </c>
      <c r="BA32" s="41">
        <f t="shared" si="220"/>
        <v>92385.543615416478</v>
      </c>
      <c r="BB32" s="41">
        <f t="shared" si="220"/>
        <v>92385.543615416478</v>
      </c>
      <c r="BC32" s="41">
        <f t="shared" si="220"/>
        <v>92385.543615416478</v>
      </c>
      <c r="BD32" s="41">
        <f t="shared" si="220"/>
        <v>92385.543615416478</v>
      </c>
      <c r="BE32" s="41">
        <f t="shared" si="220"/>
        <v>92385.543615416478</v>
      </c>
      <c r="BF32" s="41">
        <f t="shared" si="220"/>
        <v>92385.543615416478</v>
      </c>
      <c r="BG32" s="41">
        <f t="shared" si="220"/>
        <v>92385.543615416478</v>
      </c>
      <c r="BH32" s="41">
        <f t="shared" si="220"/>
        <v>92385.543615416478</v>
      </c>
      <c r="BI32" s="41">
        <f t="shared" si="220"/>
        <v>92385.543615416478</v>
      </c>
      <c r="BJ32" s="41">
        <f t="shared" si="220"/>
        <v>92385.543615416478</v>
      </c>
      <c r="BK32" s="41">
        <f t="shared" si="220"/>
        <v>92385.543615416478</v>
      </c>
      <c r="BL32" s="41">
        <f t="shared" si="220"/>
        <v>92385.543615416478</v>
      </c>
      <c r="BM32" s="41">
        <f t="shared" si="220"/>
        <v>92385.543615416478</v>
      </c>
      <c r="BN32" s="41">
        <f t="shared" si="220"/>
        <v>92385.543615416478</v>
      </c>
      <c r="BO32" s="41">
        <f t="shared" si="220"/>
        <v>92385.543615416478</v>
      </c>
      <c r="BP32" s="41">
        <f t="shared" si="220"/>
        <v>92385.543615416478</v>
      </c>
      <c r="BQ32" s="41">
        <f t="shared" si="220"/>
        <v>92385.543615416478</v>
      </c>
      <c r="BR32" s="41">
        <f t="shared" si="220"/>
        <v>92385.543615416478</v>
      </c>
      <c r="BS32" s="41">
        <f t="shared" si="220"/>
        <v>92385.543615416478</v>
      </c>
      <c r="BT32" s="41">
        <f t="shared" si="220"/>
        <v>92385.543615416478</v>
      </c>
      <c r="BU32" s="41">
        <f t="shared" si="220"/>
        <v>92385.543615416478</v>
      </c>
      <c r="BV32" s="41">
        <f t="shared" si="220"/>
        <v>92385.543615416478</v>
      </c>
      <c r="BW32" s="41">
        <f t="shared" si="220"/>
        <v>92385.543615416478</v>
      </c>
      <c r="BX32" s="41">
        <f t="shared" si="220"/>
        <v>92385.543615416478</v>
      </c>
      <c r="BY32" s="41">
        <f t="shared" si="220"/>
        <v>92385.543615416478</v>
      </c>
      <c r="BZ32" s="41">
        <f t="shared" si="220"/>
        <v>92385.543615416478</v>
      </c>
      <c r="CA32" s="41">
        <f t="shared" si="220"/>
        <v>92385.543615416478</v>
      </c>
      <c r="CB32" s="41">
        <f t="shared" si="220"/>
        <v>92385.543615416478</v>
      </c>
      <c r="CC32" s="41">
        <f t="shared" si="220"/>
        <v>92385.543615416478</v>
      </c>
      <c r="CD32" s="41">
        <f t="shared" si="220"/>
        <v>92385.543615416478</v>
      </c>
      <c r="CE32" s="41">
        <f t="shared" si="220"/>
        <v>92385.543615416478</v>
      </c>
      <c r="CF32" s="41">
        <f t="shared" ref="CF32:DK32" si="221">IF($B32&gt;=CF$2,0,$S32/$D32*((CE$6-$E32)&lt;$D32))</f>
        <v>92385.543615416478</v>
      </c>
      <c r="CG32" s="41">
        <f t="shared" si="221"/>
        <v>92385.543615416478</v>
      </c>
      <c r="CH32" s="41">
        <f t="shared" si="221"/>
        <v>92385.543615416478</v>
      </c>
      <c r="CI32" s="41">
        <f t="shared" si="221"/>
        <v>92385.543615416478</v>
      </c>
      <c r="CJ32" s="41">
        <f t="shared" si="221"/>
        <v>92385.543615416478</v>
      </c>
      <c r="CK32" s="41">
        <f t="shared" si="221"/>
        <v>92385.543615416478</v>
      </c>
      <c r="CL32" s="41">
        <f t="shared" si="221"/>
        <v>92385.543615416478</v>
      </c>
      <c r="CM32" s="41">
        <f t="shared" si="221"/>
        <v>92385.543615416478</v>
      </c>
      <c r="CN32" s="41">
        <f t="shared" si="221"/>
        <v>92385.543615416478</v>
      </c>
      <c r="CO32" s="41">
        <f t="shared" si="221"/>
        <v>92385.543615416478</v>
      </c>
      <c r="CP32" s="41">
        <f t="shared" si="221"/>
        <v>0</v>
      </c>
      <c r="CQ32" s="41">
        <f t="shared" si="221"/>
        <v>0</v>
      </c>
      <c r="CR32" s="41">
        <f t="shared" si="221"/>
        <v>0</v>
      </c>
      <c r="CS32" s="41">
        <f t="shared" si="221"/>
        <v>0</v>
      </c>
      <c r="CT32" s="41">
        <f t="shared" si="221"/>
        <v>0</v>
      </c>
      <c r="CU32" s="41">
        <f t="shared" si="221"/>
        <v>0</v>
      </c>
      <c r="CV32" s="41">
        <f t="shared" si="221"/>
        <v>0</v>
      </c>
      <c r="CW32" s="41">
        <f t="shared" si="221"/>
        <v>0</v>
      </c>
      <c r="CX32" s="41">
        <f t="shared" si="221"/>
        <v>0</v>
      </c>
      <c r="CY32" s="41">
        <f t="shared" si="221"/>
        <v>0</v>
      </c>
      <c r="CZ32" s="41">
        <f t="shared" si="221"/>
        <v>0</v>
      </c>
      <c r="DA32" s="41">
        <f t="shared" si="221"/>
        <v>0</v>
      </c>
      <c r="DB32" s="41">
        <f t="shared" si="221"/>
        <v>0</v>
      </c>
      <c r="DC32" s="41">
        <f t="shared" si="221"/>
        <v>0</v>
      </c>
      <c r="DD32" s="41">
        <f t="shared" si="221"/>
        <v>0</v>
      </c>
      <c r="DE32" s="41">
        <f t="shared" si="221"/>
        <v>0</v>
      </c>
      <c r="DF32" s="41">
        <f t="shared" si="221"/>
        <v>0</v>
      </c>
      <c r="DG32" s="41">
        <f t="shared" si="221"/>
        <v>0</v>
      </c>
      <c r="DH32" s="41">
        <f t="shared" si="221"/>
        <v>0</v>
      </c>
      <c r="DI32" s="41">
        <f t="shared" si="221"/>
        <v>0</v>
      </c>
      <c r="DJ32" s="41">
        <f t="shared" si="221"/>
        <v>0</v>
      </c>
      <c r="DK32" s="41">
        <f t="shared" si="221"/>
        <v>0</v>
      </c>
      <c r="DL32" s="41">
        <f t="shared" ref="DL32:EQ32" si="222">IF($B32&gt;=DL$2,0,$S32/$D32*((DK$6-$E32)&lt;$D32))</f>
        <v>0</v>
      </c>
      <c r="DM32" s="41">
        <f t="shared" si="222"/>
        <v>0</v>
      </c>
      <c r="DN32" s="41">
        <f t="shared" si="222"/>
        <v>0</v>
      </c>
      <c r="DO32" s="41">
        <f t="shared" si="222"/>
        <v>0</v>
      </c>
      <c r="DP32" s="41">
        <f t="shared" si="222"/>
        <v>0</v>
      </c>
      <c r="DQ32" s="41">
        <f t="shared" si="222"/>
        <v>0</v>
      </c>
      <c r="DR32" s="41">
        <f t="shared" si="222"/>
        <v>0</v>
      </c>
      <c r="DS32" s="41">
        <f t="shared" si="222"/>
        <v>0</v>
      </c>
      <c r="DT32" s="41">
        <f t="shared" si="222"/>
        <v>0</v>
      </c>
      <c r="DU32" s="41">
        <f t="shared" si="222"/>
        <v>0</v>
      </c>
      <c r="DV32" s="41">
        <f t="shared" si="222"/>
        <v>0</v>
      </c>
      <c r="DW32" s="41">
        <f t="shared" si="222"/>
        <v>0</v>
      </c>
      <c r="DX32" s="41">
        <f t="shared" si="222"/>
        <v>0</v>
      </c>
      <c r="DY32" s="41">
        <f t="shared" si="222"/>
        <v>0</v>
      </c>
      <c r="DZ32" s="41">
        <f t="shared" si="222"/>
        <v>0</v>
      </c>
      <c r="EA32" s="41">
        <f t="shared" si="222"/>
        <v>0</v>
      </c>
      <c r="EB32" s="41">
        <f t="shared" si="222"/>
        <v>0</v>
      </c>
      <c r="EC32" s="41">
        <f t="shared" si="222"/>
        <v>0</v>
      </c>
      <c r="ED32" s="41">
        <f t="shared" si="222"/>
        <v>0</v>
      </c>
      <c r="EE32" s="41">
        <f t="shared" si="222"/>
        <v>0</v>
      </c>
      <c r="EF32" s="41">
        <f t="shared" si="222"/>
        <v>0</v>
      </c>
      <c r="EG32" s="41">
        <f t="shared" si="222"/>
        <v>0</v>
      </c>
      <c r="EH32" s="41">
        <f t="shared" si="222"/>
        <v>0</v>
      </c>
      <c r="EI32" s="41">
        <f t="shared" si="222"/>
        <v>0</v>
      </c>
      <c r="EJ32" s="41">
        <f t="shared" si="222"/>
        <v>0</v>
      </c>
      <c r="EK32" s="41">
        <f t="shared" si="222"/>
        <v>0</v>
      </c>
      <c r="EL32" s="41">
        <f t="shared" si="222"/>
        <v>0</v>
      </c>
      <c r="EM32" s="41">
        <f t="shared" si="222"/>
        <v>0</v>
      </c>
      <c r="EN32" s="41">
        <f t="shared" si="222"/>
        <v>0</v>
      </c>
      <c r="EO32" s="41">
        <f t="shared" si="222"/>
        <v>0</v>
      </c>
      <c r="EP32" s="41">
        <f t="shared" si="222"/>
        <v>0</v>
      </c>
      <c r="EQ32" s="41">
        <f t="shared" si="222"/>
        <v>0</v>
      </c>
      <c r="ER32" s="41">
        <f t="shared" ref="ER32:FB32" si="223">IF($B32&gt;=ER$2,0,$S32/$D32*((EQ$6-$E32)&lt;$D32))</f>
        <v>0</v>
      </c>
      <c r="ES32" s="41">
        <f t="shared" si="223"/>
        <v>0</v>
      </c>
      <c r="ET32" s="41">
        <f t="shared" si="223"/>
        <v>0</v>
      </c>
      <c r="EU32" s="41">
        <f t="shared" si="223"/>
        <v>0</v>
      </c>
      <c r="EV32" s="41">
        <f t="shared" si="223"/>
        <v>0</v>
      </c>
      <c r="EW32" s="41">
        <f t="shared" si="223"/>
        <v>0</v>
      </c>
      <c r="EX32" s="41">
        <f t="shared" si="223"/>
        <v>0</v>
      </c>
      <c r="EY32" s="41">
        <f t="shared" si="223"/>
        <v>0</v>
      </c>
      <c r="EZ32" s="41">
        <f t="shared" si="223"/>
        <v>0</v>
      </c>
      <c r="FA32" s="41">
        <f t="shared" si="223"/>
        <v>0</v>
      </c>
      <c r="FB32" s="41">
        <f t="shared" si="223"/>
        <v>0</v>
      </c>
    </row>
    <row r="33" spans="2:158" s="38" customFormat="1" ht="11.25" hidden="1" customHeight="1" outlineLevel="1">
      <c r="B33" s="37">
        <v>2037</v>
      </c>
      <c r="C33" s="36">
        <f t="shared" si="163"/>
        <v>60</v>
      </c>
      <c r="D33" s="36">
        <f t="shared" si="157"/>
        <v>60</v>
      </c>
      <c r="E33" s="36">
        <v>15</v>
      </c>
      <c r="G33" s="3"/>
      <c r="H33" s="130"/>
      <c r="I33" s="212"/>
      <c r="J33" s="39"/>
      <c r="K33" s="39"/>
      <c r="L33" s="39"/>
      <c r="M33" s="39"/>
      <c r="N33" s="39"/>
      <c r="O33" s="39"/>
      <c r="P33" s="39"/>
      <c r="R33" s="41"/>
      <c r="S33" s="40">
        <v>5514237.3644577004</v>
      </c>
      <c r="T33" s="41">
        <f t="shared" ref="T33:AY33" si="224">IF($B33&gt;=T$2,0,$S33/$D33*((S$6-$E33)&lt;$D33))</f>
        <v>0</v>
      </c>
      <c r="U33" s="41">
        <f t="shared" si="224"/>
        <v>0</v>
      </c>
      <c r="V33" s="41">
        <f t="shared" si="224"/>
        <v>0</v>
      </c>
      <c r="W33" s="41">
        <f t="shared" si="224"/>
        <v>0</v>
      </c>
      <c r="X33" s="41">
        <f t="shared" si="224"/>
        <v>0</v>
      </c>
      <c r="Y33" s="41">
        <f t="shared" si="224"/>
        <v>0</v>
      </c>
      <c r="Z33" s="41">
        <f t="shared" si="224"/>
        <v>0</v>
      </c>
      <c r="AA33" s="41">
        <f t="shared" si="224"/>
        <v>0</v>
      </c>
      <c r="AB33" s="41">
        <f t="shared" si="224"/>
        <v>0</v>
      </c>
      <c r="AC33" s="41">
        <f t="shared" si="224"/>
        <v>0</v>
      </c>
      <c r="AD33" s="41">
        <f t="shared" si="224"/>
        <v>0</v>
      </c>
      <c r="AE33" s="41">
        <f t="shared" si="224"/>
        <v>0</v>
      </c>
      <c r="AF33" s="41">
        <f t="shared" si="224"/>
        <v>0</v>
      </c>
      <c r="AG33" s="41">
        <f t="shared" si="224"/>
        <v>0</v>
      </c>
      <c r="AH33" s="41">
        <f t="shared" si="224"/>
        <v>0</v>
      </c>
      <c r="AI33" s="41">
        <f t="shared" si="224"/>
        <v>91903.956074295013</v>
      </c>
      <c r="AJ33" s="41">
        <f t="shared" si="224"/>
        <v>91903.956074295013</v>
      </c>
      <c r="AK33" s="41">
        <f t="shared" si="224"/>
        <v>91903.956074295013</v>
      </c>
      <c r="AL33" s="41">
        <f t="shared" si="224"/>
        <v>91903.956074295013</v>
      </c>
      <c r="AM33" s="41">
        <f t="shared" si="224"/>
        <v>91903.956074295013</v>
      </c>
      <c r="AN33" s="41">
        <f t="shared" si="224"/>
        <v>91903.956074295013</v>
      </c>
      <c r="AO33" s="41">
        <f t="shared" si="224"/>
        <v>91903.956074295013</v>
      </c>
      <c r="AP33" s="41">
        <f t="shared" si="224"/>
        <v>91903.956074295013</v>
      </c>
      <c r="AQ33" s="41">
        <f t="shared" si="224"/>
        <v>91903.956074295013</v>
      </c>
      <c r="AR33" s="41">
        <f t="shared" si="224"/>
        <v>91903.956074295013</v>
      </c>
      <c r="AS33" s="41">
        <f t="shared" si="224"/>
        <v>91903.956074295013</v>
      </c>
      <c r="AT33" s="41">
        <f t="shared" si="224"/>
        <v>91903.956074295013</v>
      </c>
      <c r="AU33" s="41">
        <f t="shared" si="224"/>
        <v>91903.956074295013</v>
      </c>
      <c r="AV33" s="41">
        <f t="shared" si="224"/>
        <v>91903.956074295013</v>
      </c>
      <c r="AW33" s="41">
        <f t="shared" si="224"/>
        <v>91903.956074295013</v>
      </c>
      <c r="AX33" s="41">
        <f t="shared" si="224"/>
        <v>91903.956074295013</v>
      </c>
      <c r="AY33" s="41">
        <f t="shared" si="224"/>
        <v>91903.956074295013</v>
      </c>
      <c r="AZ33" s="41">
        <f t="shared" ref="AZ33:CE33" si="225">IF($B33&gt;=AZ$2,0,$S33/$D33*((AY$6-$E33)&lt;$D33))</f>
        <v>91903.956074295013</v>
      </c>
      <c r="BA33" s="41">
        <f t="shared" si="225"/>
        <v>91903.956074295013</v>
      </c>
      <c r="BB33" s="41">
        <f t="shared" si="225"/>
        <v>91903.956074295013</v>
      </c>
      <c r="BC33" s="41">
        <f t="shared" si="225"/>
        <v>91903.956074295013</v>
      </c>
      <c r="BD33" s="41">
        <f t="shared" si="225"/>
        <v>91903.956074295013</v>
      </c>
      <c r="BE33" s="41">
        <f t="shared" si="225"/>
        <v>91903.956074295013</v>
      </c>
      <c r="BF33" s="41">
        <f t="shared" si="225"/>
        <v>91903.956074295013</v>
      </c>
      <c r="BG33" s="41">
        <f t="shared" si="225"/>
        <v>91903.956074295013</v>
      </c>
      <c r="BH33" s="41">
        <f t="shared" si="225"/>
        <v>91903.956074295013</v>
      </c>
      <c r="BI33" s="41">
        <f t="shared" si="225"/>
        <v>91903.956074295013</v>
      </c>
      <c r="BJ33" s="41">
        <f t="shared" si="225"/>
        <v>91903.956074295013</v>
      </c>
      <c r="BK33" s="41">
        <f t="shared" si="225"/>
        <v>91903.956074295013</v>
      </c>
      <c r="BL33" s="41">
        <f t="shared" si="225"/>
        <v>91903.956074295013</v>
      </c>
      <c r="BM33" s="41">
        <f t="shared" si="225"/>
        <v>91903.956074295013</v>
      </c>
      <c r="BN33" s="41">
        <f t="shared" si="225"/>
        <v>91903.956074295013</v>
      </c>
      <c r="BO33" s="41">
        <f t="shared" si="225"/>
        <v>91903.956074295013</v>
      </c>
      <c r="BP33" s="41">
        <f t="shared" si="225"/>
        <v>91903.956074295013</v>
      </c>
      <c r="BQ33" s="41">
        <f t="shared" si="225"/>
        <v>91903.956074295013</v>
      </c>
      <c r="BR33" s="41">
        <f t="shared" si="225"/>
        <v>91903.956074295013</v>
      </c>
      <c r="BS33" s="41">
        <f t="shared" si="225"/>
        <v>91903.956074295013</v>
      </c>
      <c r="BT33" s="41">
        <f t="shared" si="225"/>
        <v>91903.956074295013</v>
      </c>
      <c r="BU33" s="41">
        <f t="shared" si="225"/>
        <v>91903.956074295013</v>
      </c>
      <c r="BV33" s="41">
        <f t="shared" si="225"/>
        <v>91903.956074295013</v>
      </c>
      <c r="BW33" s="41">
        <f t="shared" si="225"/>
        <v>91903.956074295013</v>
      </c>
      <c r="BX33" s="41">
        <f t="shared" si="225"/>
        <v>91903.956074295013</v>
      </c>
      <c r="BY33" s="41">
        <f t="shared" si="225"/>
        <v>91903.956074295013</v>
      </c>
      <c r="BZ33" s="41">
        <f t="shared" si="225"/>
        <v>91903.956074295013</v>
      </c>
      <c r="CA33" s="41">
        <f t="shared" si="225"/>
        <v>91903.956074295013</v>
      </c>
      <c r="CB33" s="41">
        <f t="shared" si="225"/>
        <v>91903.956074295013</v>
      </c>
      <c r="CC33" s="41">
        <f t="shared" si="225"/>
        <v>91903.956074295013</v>
      </c>
      <c r="CD33" s="41">
        <f t="shared" si="225"/>
        <v>91903.956074295013</v>
      </c>
      <c r="CE33" s="41">
        <f t="shared" si="225"/>
        <v>91903.956074295013</v>
      </c>
      <c r="CF33" s="41">
        <f t="shared" ref="CF33:DK33" si="226">IF($B33&gt;=CF$2,0,$S33/$D33*((CE$6-$E33)&lt;$D33))</f>
        <v>91903.956074295013</v>
      </c>
      <c r="CG33" s="41">
        <f t="shared" si="226"/>
        <v>91903.956074295013</v>
      </c>
      <c r="CH33" s="41">
        <f t="shared" si="226"/>
        <v>91903.956074295013</v>
      </c>
      <c r="CI33" s="41">
        <f t="shared" si="226"/>
        <v>91903.956074295013</v>
      </c>
      <c r="CJ33" s="41">
        <f t="shared" si="226"/>
        <v>91903.956074295013</v>
      </c>
      <c r="CK33" s="41">
        <f t="shared" si="226"/>
        <v>91903.956074295013</v>
      </c>
      <c r="CL33" s="41">
        <f t="shared" si="226"/>
        <v>91903.956074295013</v>
      </c>
      <c r="CM33" s="41">
        <f t="shared" si="226"/>
        <v>91903.956074295013</v>
      </c>
      <c r="CN33" s="41">
        <f t="shared" si="226"/>
        <v>91903.956074295013</v>
      </c>
      <c r="CO33" s="41">
        <f t="shared" si="226"/>
        <v>91903.956074295013</v>
      </c>
      <c r="CP33" s="41">
        <f t="shared" si="226"/>
        <v>91903.956074295013</v>
      </c>
      <c r="CQ33" s="41">
        <f t="shared" si="226"/>
        <v>0</v>
      </c>
      <c r="CR33" s="41">
        <f t="shared" si="226"/>
        <v>0</v>
      </c>
      <c r="CS33" s="41">
        <f t="shared" si="226"/>
        <v>0</v>
      </c>
      <c r="CT33" s="41">
        <f t="shared" si="226"/>
        <v>0</v>
      </c>
      <c r="CU33" s="41">
        <f t="shared" si="226"/>
        <v>0</v>
      </c>
      <c r="CV33" s="41">
        <f t="shared" si="226"/>
        <v>0</v>
      </c>
      <c r="CW33" s="41">
        <f t="shared" si="226"/>
        <v>0</v>
      </c>
      <c r="CX33" s="41">
        <f t="shared" si="226"/>
        <v>0</v>
      </c>
      <c r="CY33" s="41">
        <f t="shared" si="226"/>
        <v>0</v>
      </c>
      <c r="CZ33" s="41">
        <f t="shared" si="226"/>
        <v>0</v>
      </c>
      <c r="DA33" s="41">
        <f t="shared" si="226"/>
        <v>0</v>
      </c>
      <c r="DB33" s="41">
        <f t="shared" si="226"/>
        <v>0</v>
      </c>
      <c r="DC33" s="41">
        <f t="shared" si="226"/>
        <v>0</v>
      </c>
      <c r="DD33" s="41">
        <f t="shared" si="226"/>
        <v>0</v>
      </c>
      <c r="DE33" s="41">
        <f t="shared" si="226"/>
        <v>0</v>
      </c>
      <c r="DF33" s="41">
        <f t="shared" si="226"/>
        <v>0</v>
      </c>
      <c r="DG33" s="41">
        <f t="shared" si="226"/>
        <v>0</v>
      </c>
      <c r="DH33" s="41">
        <f t="shared" si="226"/>
        <v>0</v>
      </c>
      <c r="DI33" s="41">
        <f t="shared" si="226"/>
        <v>0</v>
      </c>
      <c r="DJ33" s="41">
        <f t="shared" si="226"/>
        <v>0</v>
      </c>
      <c r="DK33" s="41">
        <f t="shared" si="226"/>
        <v>0</v>
      </c>
      <c r="DL33" s="41">
        <f t="shared" ref="DL33:EQ33" si="227">IF($B33&gt;=DL$2,0,$S33/$D33*((DK$6-$E33)&lt;$D33))</f>
        <v>0</v>
      </c>
      <c r="DM33" s="41">
        <f t="shared" si="227"/>
        <v>0</v>
      </c>
      <c r="DN33" s="41">
        <f t="shared" si="227"/>
        <v>0</v>
      </c>
      <c r="DO33" s="41">
        <f t="shared" si="227"/>
        <v>0</v>
      </c>
      <c r="DP33" s="41">
        <f t="shared" si="227"/>
        <v>0</v>
      </c>
      <c r="DQ33" s="41">
        <f t="shared" si="227"/>
        <v>0</v>
      </c>
      <c r="DR33" s="41">
        <f t="shared" si="227"/>
        <v>0</v>
      </c>
      <c r="DS33" s="41">
        <f t="shared" si="227"/>
        <v>0</v>
      </c>
      <c r="DT33" s="41">
        <f t="shared" si="227"/>
        <v>0</v>
      </c>
      <c r="DU33" s="41">
        <f t="shared" si="227"/>
        <v>0</v>
      </c>
      <c r="DV33" s="41">
        <f t="shared" si="227"/>
        <v>0</v>
      </c>
      <c r="DW33" s="41">
        <f t="shared" si="227"/>
        <v>0</v>
      </c>
      <c r="DX33" s="41">
        <f t="shared" si="227"/>
        <v>0</v>
      </c>
      <c r="DY33" s="41">
        <f t="shared" si="227"/>
        <v>0</v>
      </c>
      <c r="DZ33" s="41">
        <f t="shared" si="227"/>
        <v>0</v>
      </c>
      <c r="EA33" s="41">
        <f t="shared" si="227"/>
        <v>0</v>
      </c>
      <c r="EB33" s="41">
        <f t="shared" si="227"/>
        <v>0</v>
      </c>
      <c r="EC33" s="41">
        <f t="shared" si="227"/>
        <v>0</v>
      </c>
      <c r="ED33" s="41">
        <f t="shared" si="227"/>
        <v>0</v>
      </c>
      <c r="EE33" s="41">
        <f t="shared" si="227"/>
        <v>0</v>
      </c>
      <c r="EF33" s="41">
        <f t="shared" si="227"/>
        <v>0</v>
      </c>
      <c r="EG33" s="41">
        <f t="shared" si="227"/>
        <v>0</v>
      </c>
      <c r="EH33" s="41">
        <f t="shared" si="227"/>
        <v>0</v>
      </c>
      <c r="EI33" s="41">
        <f t="shared" si="227"/>
        <v>0</v>
      </c>
      <c r="EJ33" s="41">
        <f t="shared" si="227"/>
        <v>0</v>
      </c>
      <c r="EK33" s="41">
        <f t="shared" si="227"/>
        <v>0</v>
      </c>
      <c r="EL33" s="41">
        <f t="shared" si="227"/>
        <v>0</v>
      </c>
      <c r="EM33" s="41">
        <f t="shared" si="227"/>
        <v>0</v>
      </c>
      <c r="EN33" s="41">
        <f t="shared" si="227"/>
        <v>0</v>
      </c>
      <c r="EO33" s="41">
        <f t="shared" si="227"/>
        <v>0</v>
      </c>
      <c r="EP33" s="41">
        <f t="shared" si="227"/>
        <v>0</v>
      </c>
      <c r="EQ33" s="41">
        <f t="shared" si="227"/>
        <v>0</v>
      </c>
      <c r="ER33" s="41">
        <f t="shared" ref="ER33:FB33" si="228">IF($B33&gt;=ER$2,0,$S33/$D33*((EQ$6-$E33)&lt;$D33))</f>
        <v>0</v>
      </c>
      <c r="ES33" s="41">
        <f t="shared" si="228"/>
        <v>0</v>
      </c>
      <c r="ET33" s="41">
        <f t="shared" si="228"/>
        <v>0</v>
      </c>
      <c r="EU33" s="41">
        <f t="shared" si="228"/>
        <v>0</v>
      </c>
      <c r="EV33" s="41">
        <f t="shared" si="228"/>
        <v>0</v>
      </c>
      <c r="EW33" s="41">
        <f t="shared" si="228"/>
        <v>0</v>
      </c>
      <c r="EX33" s="41">
        <f t="shared" si="228"/>
        <v>0</v>
      </c>
      <c r="EY33" s="41">
        <f t="shared" si="228"/>
        <v>0</v>
      </c>
      <c r="EZ33" s="41">
        <f t="shared" si="228"/>
        <v>0</v>
      </c>
      <c r="FA33" s="41">
        <f t="shared" si="228"/>
        <v>0</v>
      </c>
      <c r="FB33" s="41">
        <f t="shared" si="228"/>
        <v>0</v>
      </c>
    </row>
    <row r="34" spans="2:158" s="38" customFormat="1" ht="11.25" hidden="1" customHeight="1" outlineLevel="1">
      <c r="B34" s="37">
        <v>2038</v>
      </c>
      <c r="C34" s="36">
        <f t="shared" si="163"/>
        <v>60</v>
      </c>
      <c r="D34" s="36">
        <f t="shared" si="157"/>
        <v>60</v>
      </c>
      <c r="E34" s="36">
        <v>16</v>
      </c>
      <c r="G34" s="3"/>
      <c r="H34" s="130"/>
      <c r="I34" s="212"/>
      <c r="J34" s="39"/>
      <c r="K34" s="39"/>
      <c r="L34" s="39"/>
      <c r="M34" s="39"/>
      <c r="N34" s="39"/>
      <c r="O34" s="39"/>
      <c r="P34" s="39"/>
      <c r="R34" s="41"/>
      <c r="S34" s="40">
        <v>5485097.3876789678</v>
      </c>
      <c r="T34" s="41">
        <f t="shared" ref="T34:AY34" si="229">IF($B34&gt;=T$2,0,$S34/$D34*((S$6-$E34)&lt;$D34))</f>
        <v>0</v>
      </c>
      <c r="U34" s="41">
        <f t="shared" si="229"/>
        <v>0</v>
      </c>
      <c r="V34" s="41">
        <f t="shared" si="229"/>
        <v>0</v>
      </c>
      <c r="W34" s="41">
        <f t="shared" si="229"/>
        <v>0</v>
      </c>
      <c r="X34" s="41">
        <f t="shared" si="229"/>
        <v>0</v>
      </c>
      <c r="Y34" s="41">
        <f t="shared" si="229"/>
        <v>0</v>
      </c>
      <c r="Z34" s="41">
        <f t="shared" si="229"/>
        <v>0</v>
      </c>
      <c r="AA34" s="41">
        <f t="shared" si="229"/>
        <v>0</v>
      </c>
      <c r="AB34" s="41">
        <f t="shared" si="229"/>
        <v>0</v>
      </c>
      <c r="AC34" s="41">
        <f t="shared" si="229"/>
        <v>0</v>
      </c>
      <c r="AD34" s="41">
        <f t="shared" si="229"/>
        <v>0</v>
      </c>
      <c r="AE34" s="41">
        <f t="shared" si="229"/>
        <v>0</v>
      </c>
      <c r="AF34" s="41">
        <f t="shared" si="229"/>
        <v>0</v>
      </c>
      <c r="AG34" s="41">
        <f t="shared" si="229"/>
        <v>0</v>
      </c>
      <c r="AH34" s="41">
        <f t="shared" si="229"/>
        <v>0</v>
      </c>
      <c r="AI34" s="41">
        <f t="shared" si="229"/>
        <v>0</v>
      </c>
      <c r="AJ34" s="41">
        <f t="shared" si="229"/>
        <v>91418.289794649463</v>
      </c>
      <c r="AK34" s="41">
        <f t="shared" si="229"/>
        <v>91418.289794649463</v>
      </c>
      <c r="AL34" s="41">
        <f t="shared" si="229"/>
        <v>91418.289794649463</v>
      </c>
      <c r="AM34" s="41">
        <f t="shared" si="229"/>
        <v>91418.289794649463</v>
      </c>
      <c r="AN34" s="41">
        <f t="shared" si="229"/>
        <v>91418.289794649463</v>
      </c>
      <c r="AO34" s="41">
        <f t="shared" si="229"/>
        <v>91418.289794649463</v>
      </c>
      <c r="AP34" s="41">
        <f t="shared" si="229"/>
        <v>91418.289794649463</v>
      </c>
      <c r="AQ34" s="41">
        <f t="shared" si="229"/>
        <v>91418.289794649463</v>
      </c>
      <c r="AR34" s="41">
        <f t="shared" si="229"/>
        <v>91418.289794649463</v>
      </c>
      <c r="AS34" s="41">
        <f t="shared" si="229"/>
        <v>91418.289794649463</v>
      </c>
      <c r="AT34" s="41">
        <f t="shared" si="229"/>
        <v>91418.289794649463</v>
      </c>
      <c r="AU34" s="41">
        <f t="shared" si="229"/>
        <v>91418.289794649463</v>
      </c>
      <c r="AV34" s="41">
        <f t="shared" si="229"/>
        <v>91418.289794649463</v>
      </c>
      <c r="AW34" s="41">
        <f t="shared" si="229"/>
        <v>91418.289794649463</v>
      </c>
      <c r="AX34" s="41">
        <f t="shared" si="229"/>
        <v>91418.289794649463</v>
      </c>
      <c r="AY34" s="41">
        <f t="shared" si="229"/>
        <v>91418.289794649463</v>
      </c>
      <c r="AZ34" s="41">
        <f t="shared" ref="AZ34:CE34" si="230">IF($B34&gt;=AZ$2,0,$S34/$D34*((AY$6-$E34)&lt;$D34))</f>
        <v>91418.289794649463</v>
      </c>
      <c r="BA34" s="41">
        <f t="shared" si="230"/>
        <v>91418.289794649463</v>
      </c>
      <c r="BB34" s="41">
        <f t="shared" si="230"/>
        <v>91418.289794649463</v>
      </c>
      <c r="BC34" s="41">
        <f t="shared" si="230"/>
        <v>91418.289794649463</v>
      </c>
      <c r="BD34" s="41">
        <f t="shared" si="230"/>
        <v>91418.289794649463</v>
      </c>
      <c r="BE34" s="41">
        <f t="shared" si="230"/>
        <v>91418.289794649463</v>
      </c>
      <c r="BF34" s="41">
        <f t="shared" si="230"/>
        <v>91418.289794649463</v>
      </c>
      <c r="BG34" s="41">
        <f t="shared" si="230"/>
        <v>91418.289794649463</v>
      </c>
      <c r="BH34" s="41">
        <f t="shared" si="230"/>
        <v>91418.289794649463</v>
      </c>
      <c r="BI34" s="41">
        <f t="shared" si="230"/>
        <v>91418.289794649463</v>
      </c>
      <c r="BJ34" s="41">
        <f t="shared" si="230"/>
        <v>91418.289794649463</v>
      </c>
      <c r="BK34" s="41">
        <f t="shared" si="230"/>
        <v>91418.289794649463</v>
      </c>
      <c r="BL34" s="41">
        <f t="shared" si="230"/>
        <v>91418.289794649463</v>
      </c>
      <c r="BM34" s="41">
        <f t="shared" si="230"/>
        <v>91418.289794649463</v>
      </c>
      <c r="BN34" s="41">
        <f t="shared" si="230"/>
        <v>91418.289794649463</v>
      </c>
      <c r="BO34" s="41">
        <f t="shared" si="230"/>
        <v>91418.289794649463</v>
      </c>
      <c r="BP34" s="41">
        <f t="shared" si="230"/>
        <v>91418.289794649463</v>
      </c>
      <c r="BQ34" s="41">
        <f t="shared" si="230"/>
        <v>91418.289794649463</v>
      </c>
      <c r="BR34" s="41">
        <f t="shared" si="230"/>
        <v>91418.289794649463</v>
      </c>
      <c r="BS34" s="41">
        <f t="shared" si="230"/>
        <v>91418.289794649463</v>
      </c>
      <c r="BT34" s="41">
        <f t="shared" si="230"/>
        <v>91418.289794649463</v>
      </c>
      <c r="BU34" s="41">
        <f t="shared" si="230"/>
        <v>91418.289794649463</v>
      </c>
      <c r="BV34" s="41">
        <f t="shared" si="230"/>
        <v>91418.289794649463</v>
      </c>
      <c r="BW34" s="41">
        <f t="shared" si="230"/>
        <v>91418.289794649463</v>
      </c>
      <c r="BX34" s="41">
        <f t="shared" si="230"/>
        <v>91418.289794649463</v>
      </c>
      <c r="BY34" s="41">
        <f t="shared" si="230"/>
        <v>91418.289794649463</v>
      </c>
      <c r="BZ34" s="41">
        <f t="shared" si="230"/>
        <v>91418.289794649463</v>
      </c>
      <c r="CA34" s="41">
        <f t="shared" si="230"/>
        <v>91418.289794649463</v>
      </c>
      <c r="CB34" s="41">
        <f t="shared" si="230"/>
        <v>91418.289794649463</v>
      </c>
      <c r="CC34" s="41">
        <f t="shared" si="230"/>
        <v>91418.289794649463</v>
      </c>
      <c r="CD34" s="41">
        <f t="shared" si="230"/>
        <v>91418.289794649463</v>
      </c>
      <c r="CE34" s="41">
        <f t="shared" si="230"/>
        <v>91418.289794649463</v>
      </c>
      <c r="CF34" s="41">
        <f t="shared" ref="CF34:DK34" si="231">IF($B34&gt;=CF$2,0,$S34/$D34*((CE$6-$E34)&lt;$D34))</f>
        <v>91418.289794649463</v>
      </c>
      <c r="CG34" s="41">
        <f t="shared" si="231"/>
        <v>91418.289794649463</v>
      </c>
      <c r="CH34" s="41">
        <f t="shared" si="231"/>
        <v>91418.289794649463</v>
      </c>
      <c r="CI34" s="41">
        <f t="shared" si="231"/>
        <v>91418.289794649463</v>
      </c>
      <c r="CJ34" s="41">
        <f t="shared" si="231"/>
        <v>91418.289794649463</v>
      </c>
      <c r="CK34" s="41">
        <f t="shared" si="231"/>
        <v>91418.289794649463</v>
      </c>
      <c r="CL34" s="41">
        <f t="shared" si="231"/>
        <v>91418.289794649463</v>
      </c>
      <c r="CM34" s="41">
        <f t="shared" si="231"/>
        <v>91418.289794649463</v>
      </c>
      <c r="CN34" s="41">
        <f t="shared" si="231"/>
        <v>91418.289794649463</v>
      </c>
      <c r="CO34" s="41">
        <f t="shared" si="231"/>
        <v>91418.289794649463</v>
      </c>
      <c r="CP34" s="41">
        <f t="shared" si="231"/>
        <v>91418.289794649463</v>
      </c>
      <c r="CQ34" s="41">
        <f t="shared" si="231"/>
        <v>91418.289794649463</v>
      </c>
      <c r="CR34" s="41">
        <f t="shared" si="231"/>
        <v>0</v>
      </c>
      <c r="CS34" s="41">
        <f t="shared" si="231"/>
        <v>0</v>
      </c>
      <c r="CT34" s="41">
        <f t="shared" si="231"/>
        <v>0</v>
      </c>
      <c r="CU34" s="41">
        <f t="shared" si="231"/>
        <v>0</v>
      </c>
      <c r="CV34" s="41">
        <f t="shared" si="231"/>
        <v>0</v>
      </c>
      <c r="CW34" s="41">
        <f t="shared" si="231"/>
        <v>0</v>
      </c>
      <c r="CX34" s="41">
        <f t="shared" si="231"/>
        <v>0</v>
      </c>
      <c r="CY34" s="41">
        <f t="shared" si="231"/>
        <v>0</v>
      </c>
      <c r="CZ34" s="41">
        <f t="shared" si="231"/>
        <v>0</v>
      </c>
      <c r="DA34" s="41">
        <f t="shared" si="231"/>
        <v>0</v>
      </c>
      <c r="DB34" s="41">
        <f t="shared" si="231"/>
        <v>0</v>
      </c>
      <c r="DC34" s="41">
        <f t="shared" si="231"/>
        <v>0</v>
      </c>
      <c r="DD34" s="41">
        <f t="shared" si="231"/>
        <v>0</v>
      </c>
      <c r="DE34" s="41">
        <f t="shared" si="231"/>
        <v>0</v>
      </c>
      <c r="DF34" s="41">
        <f t="shared" si="231"/>
        <v>0</v>
      </c>
      <c r="DG34" s="41">
        <f t="shared" si="231"/>
        <v>0</v>
      </c>
      <c r="DH34" s="41">
        <f t="shared" si="231"/>
        <v>0</v>
      </c>
      <c r="DI34" s="41">
        <f t="shared" si="231"/>
        <v>0</v>
      </c>
      <c r="DJ34" s="41">
        <f t="shared" si="231"/>
        <v>0</v>
      </c>
      <c r="DK34" s="41">
        <f t="shared" si="231"/>
        <v>0</v>
      </c>
      <c r="DL34" s="41">
        <f t="shared" ref="DL34:EQ34" si="232">IF($B34&gt;=DL$2,0,$S34/$D34*((DK$6-$E34)&lt;$D34))</f>
        <v>0</v>
      </c>
      <c r="DM34" s="41">
        <f t="shared" si="232"/>
        <v>0</v>
      </c>
      <c r="DN34" s="41">
        <f t="shared" si="232"/>
        <v>0</v>
      </c>
      <c r="DO34" s="41">
        <f t="shared" si="232"/>
        <v>0</v>
      </c>
      <c r="DP34" s="41">
        <f t="shared" si="232"/>
        <v>0</v>
      </c>
      <c r="DQ34" s="41">
        <f t="shared" si="232"/>
        <v>0</v>
      </c>
      <c r="DR34" s="41">
        <f t="shared" si="232"/>
        <v>0</v>
      </c>
      <c r="DS34" s="41">
        <f t="shared" si="232"/>
        <v>0</v>
      </c>
      <c r="DT34" s="41">
        <f t="shared" si="232"/>
        <v>0</v>
      </c>
      <c r="DU34" s="41">
        <f t="shared" si="232"/>
        <v>0</v>
      </c>
      <c r="DV34" s="41">
        <f t="shared" si="232"/>
        <v>0</v>
      </c>
      <c r="DW34" s="41">
        <f t="shared" si="232"/>
        <v>0</v>
      </c>
      <c r="DX34" s="41">
        <f t="shared" si="232"/>
        <v>0</v>
      </c>
      <c r="DY34" s="41">
        <f t="shared" si="232"/>
        <v>0</v>
      </c>
      <c r="DZ34" s="41">
        <f t="shared" si="232"/>
        <v>0</v>
      </c>
      <c r="EA34" s="41">
        <f t="shared" si="232"/>
        <v>0</v>
      </c>
      <c r="EB34" s="41">
        <f t="shared" si="232"/>
        <v>0</v>
      </c>
      <c r="EC34" s="41">
        <f t="shared" si="232"/>
        <v>0</v>
      </c>
      <c r="ED34" s="41">
        <f t="shared" si="232"/>
        <v>0</v>
      </c>
      <c r="EE34" s="41">
        <f t="shared" si="232"/>
        <v>0</v>
      </c>
      <c r="EF34" s="41">
        <f t="shared" si="232"/>
        <v>0</v>
      </c>
      <c r="EG34" s="41">
        <f t="shared" si="232"/>
        <v>0</v>
      </c>
      <c r="EH34" s="41">
        <f t="shared" si="232"/>
        <v>0</v>
      </c>
      <c r="EI34" s="41">
        <f t="shared" si="232"/>
        <v>0</v>
      </c>
      <c r="EJ34" s="41">
        <f t="shared" si="232"/>
        <v>0</v>
      </c>
      <c r="EK34" s="41">
        <f t="shared" si="232"/>
        <v>0</v>
      </c>
      <c r="EL34" s="41">
        <f t="shared" si="232"/>
        <v>0</v>
      </c>
      <c r="EM34" s="41">
        <f t="shared" si="232"/>
        <v>0</v>
      </c>
      <c r="EN34" s="41">
        <f t="shared" si="232"/>
        <v>0</v>
      </c>
      <c r="EO34" s="41">
        <f t="shared" si="232"/>
        <v>0</v>
      </c>
      <c r="EP34" s="41">
        <f t="shared" si="232"/>
        <v>0</v>
      </c>
      <c r="EQ34" s="41">
        <f t="shared" si="232"/>
        <v>0</v>
      </c>
      <c r="ER34" s="41">
        <f t="shared" ref="ER34:FB34" si="233">IF($B34&gt;=ER$2,0,$S34/$D34*((EQ$6-$E34)&lt;$D34))</f>
        <v>0</v>
      </c>
      <c r="ES34" s="41">
        <f t="shared" si="233"/>
        <v>0</v>
      </c>
      <c r="ET34" s="41">
        <f t="shared" si="233"/>
        <v>0</v>
      </c>
      <c r="EU34" s="41">
        <f t="shared" si="233"/>
        <v>0</v>
      </c>
      <c r="EV34" s="41">
        <f t="shared" si="233"/>
        <v>0</v>
      </c>
      <c r="EW34" s="41">
        <f t="shared" si="233"/>
        <v>0</v>
      </c>
      <c r="EX34" s="41">
        <f t="shared" si="233"/>
        <v>0</v>
      </c>
      <c r="EY34" s="41">
        <f t="shared" si="233"/>
        <v>0</v>
      </c>
      <c r="EZ34" s="41">
        <f t="shared" si="233"/>
        <v>0</v>
      </c>
      <c r="FA34" s="41">
        <f t="shared" si="233"/>
        <v>0</v>
      </c>
      <c r="FB34" s="41">
        <f t="shared" si="233"/>
        <v>0</v>
      </c>
    </row>
    <row r="35" spans="2:158" s="38" customFormat="1" ht="11.25" hidden="1" customHeight="1" outlineLevel="1">
      <c r="B35" s="37">
        <v>2039</v>
      </c>
      <c r="C35" s="36">
        <f t="shared" si="163"/>
        <v>60</v>
      </c>
      <c r="D35" s="36">
        <f t="shared" si="157"/>
        <v>60</v>
      </c>
      <c r="E35" s="36">
        <v>17</v>
      </c>
      <c r="G35" s="3"/>
      <c r="H35" s="130"/>
      <c r="I35" s="212"/>
      <c r="J35" s="39"/>
      <c r="K35" s="39"/>
      <c r="L35" s="39"/>
      <c r="M35" s="39"/>
      <c r="N35" s="39"/>
      <c r="O35" s="39"/>
      <c r="P35" s="39"/>
      <c r="R35" s="41"/>
      <c r="S35" s="40">
        <v>5451578.6541139446</v>
      </c>
      <c r="T35" s="41">
        <f t="shared" ref="T35:AY35" si="234">IF($B35&gt;=T$2,0,$S35/$D35*((S$6-$E35)&lt;$D35))</f>
        <v>0</v>
      </c>
      <c r="U35" s="41">
        <f t="shared" si="234"/>
        <v>0</v>
      </c>
      <c r="V35" s="41">
        <f t="shared" si="234"/>
        <v>0</v>
      </c>
      <c r="W35" s="41">
        <f t="shared" si="234"/>
        <v>0</v>
      </c>
      <c r="X35" s="41">
        <f t="shared" si="234"/>
        <v>0</v>
      </c>
      <c r="Y35" s="41">
        <f t="shared" si="234"/>
        <v>0</v>
      </c>
      <c r="Z35" s="41">
        <f t="shared" si="234"/>
        <v>0</v>
      </c>
      <c r="AA35" s="41">
        <f t="shared" si="234"/>
        <v>0</v>
      </c>
      <c r="AB35" s="41">
        <f t="shared" si="234"/>
        <v>0</v>
      </c>
      <c r="AC35" s="41">
        <f t="shared" si="234"/>
        <v>0</v>
      </c>
      <c r="AD35" s="41">
        <f t="shared" si="234"/>
        <v>0</v>
      </c>
      <c r="AE35" s="41">
        <f t="shared" si="234"/>
        <v>0</v>
      </c>
      <c r="AF35" s="41">
        <f t="shared" si="234"/>
        <v>0</v>
      </c>
      <c r="AG35" s="41">
        <f t="shared" si="234"/>
        <v>0</v>
      </c>
      <c r="AH35" s="41">
        <f t="shared" si="234"/>
        <v>0</v>
      </c>
      <c r="AI35" s="41">
        <f t="shared" si="234"/>
        <v>0</v>
      </c>
      <c r="AJ35" s="41">
        <f t="shared" si="234"/>
        <v>0</v>
      </c>
      <c r="AK35" s="41">
        <f t="shared" si="234"/>
        <v>90859.644235232408</v>
      </c>
      <c r="AL35" s="41">
        <f t="shared" si="234"/>
        <v>90859.644235232408</v>
      </c>
      <c r="AM35" s="41">
        <f t="shared" si="234"/>
        <v>90859.644235232408</v>
      </c>
      <c r="AN35" s="41">
        <f t="shared" si="234"/>
        <v>90859.644235232408</v>
      </c>
      <c r="AO35" s="41">
        <f t="shared" si="234"/>
        <v>90859.644235232408</v>
      </c>
      <c r="AP35" s="41">
        <f t="shared" si="234"/>
        <v>90859.644235232408</v>
      </c>
      <c r="AQ35" s="41">
        <f t="shared" si="234"/>
        <v>90859.644235232408</v>
      </c>
      <c r="AR35" s="41">
        <f t="shared" si="234"/>
        <v>90859.644235232408</v>
      </c>
      <c r="AS35" s="41">
        <f t="shared" si="234"/>
        <v>90859.644235232408</v>
      </c>
      <c r="AT35" s="41">
        <f t="shared" si="234"/>
        <v>90859.644235232408</v>
      </c>
      <c r="AU35" s="41">
        <f t="shared" si="234"/>
        <v>90859.644235232408</v>
      </c>
      <c r="AV35" s="41">
        <f t="shared" si="234"/>
        <v>90859.644235232408</v>
      </c>
      <c r="AW35" s="41">
        <f t="shared" si="234"/>
        <v>90859.644235232408</v>
      </c>
      <c r="AX35" s="41">
        <f t="shared" si="234"/>
        <v>90859.644235232408</v>
      </c>
      <c r="AY35" s="41">
        <f t="shared" si="234"/>
        <v>90859.644235232408</v>
      </c>
      <c r="AZ35" s="41">
        <f t="shared" ref="AZ35:CE35" si="235">IF($B35&gt;=AZ$2,0,$S35/$D35*((AY$6-$E35)&lt;$D35))</f>
        <v>90859.644235232408</v>
      </c>
      <c r="BA35" s="41">
        <f t="shared" si="235"/>
        <v>90859.644235232408</v>
      </c>
      <c r="BB35" s="41">
        <f t="shared" si="235"/>
        <v>90859.644235232408</v>
      </c>
      <c r="BC35" s="41">
        <f t="shared" si="235"/>
        <v>90859.644235232408</v>
      </c>
      <c r="BD35" s="41">
        <f t="shared" si="235"/>
        <v>90859.644235232408</v>
      </c>
      <c r="BE35" s="41">
        <f t="shared" si="235"/>
        <v>90859.644235232408</v>
      </c>
      <c r="BF35" s="41">
        <f t="shared" si="235"/>
        <v>90859.644235232408</v>
      </c>
      <c r="BG35" s="41">
        <f t="shared" si="235"/>
        <v>90859.644235232408</v>
      </c>
      <c r="BH35" s="41">
        <f t="shared" si="235"/>
        <v>90859.644235232408</v>
      </c>
      <c r="BI35" s="41">
        <f t="shared" si="235"/>
        <v>90859.644235232408</v>
      </c>
      <c r="BJ35" s="41">
        <f t="shared" si="235"/>
        <v>90859.644235232408</v>
      </c>
      <c r="BK35" s="41">
        <f t="shared" si="235"/>
        <v>90859.644235232408</v>
      </c>
      <c r="BL35" s="41">
        <f t="shared" si="235"/>
        <v>90859.644235232408</v>
      </c>
      <c r="BM35" s="41">
        <f t="shared" si="235"/>
        <v>90859.644235232408</v>
      </c>
      <c r="BN35" s="41">
        <f t="shared" si="235"/>
        <v>90859.644235232408</v>
      </c>
      <c r="BO35" s="41">
        <f t="shared" si="235"/>
        <v>90859.644235232408</v>
      </c>
      <c r="BP35" s="41">
        <f t="shared" si="235"/>
        <v>90859.644235232408</v>
      </c>
      <c r="BQ35" s="41">
        <f t="shared" si="235"/>
        <v>90859.644235232408</v>
      </c>
      <c r="BR35" s="41">
        <f t="shared" si="235"/>
        <v>90859.644235232408</v>
      </c>
      <c r="BS35" s="41">
        <f t="shared" si="235"/>
        <v>90859.644235232408</v>
      </c>
      <c r="BT35" s="41">
        <f t="shared" si="235"/>
        <v>90859.644235232408</v>
      </c>
      <c r="BU35" s="41">
        <f t="shared" si="235"/>
        <v>90859.644235232408</v>
      </c>
      <c r="BV35" s="41">
        <f t="shared" si="235"/>
        <v>90859.644235232408</v>
      </c>
      <c r="BW35" s="41">
        <f t="shared" si="235"/>
        <v>90859.644235232408</v>
      </c>
      <c r="BX35" s="41">
        <f t="shared" si="235"/>
        <v>90859.644235232408</v>
      </c>
      <c r="BY35" s="41">
        <f t="shared" si="235"/>
        <v>90859.644235232408</v>
      </c>
      <c r="BZ35" s="41">
        <f t="shared" si="235"/>
        <v>90859.644235232408</v>
      </c>
      <c r="CA35" s="41">
        <f t="shared" si="235"/>
        <v>90859.644235232408</v>
      </c>
      <c r="CB35" s="41">
        <f t="shared" si="235"/>
        <v>90859.644235232408</v>
      </c>
      <c r="CC35" s="41">
        <f t="shared" si="235"/>
        <v>90859.644235232408</v>
      </c>
      <c r="CD35" s="41">
        <f t="shared" si="235"/>
        <v>90859.644235232408</v>
      </c>
      <c r="CE35" s="41">
        <f t="shared" si="235"/>
        <v>90859.644235232408</v>
      </c>
      <c r="CF35" s="41">
        <f t="shared" ref="CF35:DK35" si="236">IF($B35&gt;=CF$2,0,$S35/$D35*((CE$6-$E35)&lt;$D35))</f>
        <v>90859.644235232408</v>
      </c>
      <c r="CG35" s="41">
        <f t="shared" si="236"/>
        <v>90859.644235232408</v>
      </c>
      <c r="CH35" s="41">
        <f t="shared" si="236"/>
        <v>90859.644235232408</v>
      </c>
      <c r="CI35" s="41">
        <f t="shared" si="236"/>
        <v>90859.644235232408</v>
      </c>
      <c r="CJ35" s="41">
        <f t="shared" si="236"/>
        <v>90859.644235232408</v>
      </c>
      <c r="CK35" s="41">
        <f t="shared" si="236"/>
        <v>90859.644235232408</v>
      </c>
      <c r="CL35" s="41">
        <f t="shared" si="236"/>
        <v>90859.644235232408</v>
      </c>
      <c r="CM35" s="41">
        <f t="shared" si="236"/>
        <v>90859.644235232408</v>
      </c>
      <c r="CN35" s="41">
        <f t="shared" si="236"/>
        <v>90859.644235232408</v>
      </c>
      <c r="CO35" s="41">
        <f t="shared" si="236"/>
        <v>90859.644235232408</v>
      </c>
      <c r="CP35" s="41">
        <f t="shared" si="236"/>
        <v>90859.644235232408</v>
      </c>
      <c r="CQ35" s="41">
        <f t="shared" si="236"/>
        <v>90859.644235232408</v>
      </c>
      <c r="CR35" s="41">
        <f t="shared" si="236"/>
        <v>90859.644235232408</v>
      </c>
      <c r="CS35" s="41">
        <f t="shared" si="236"/>
        <v>0</v>
      </c>
      <c r="CT35" s="41">
        <f t="shared" si="236"/>
        <v>0</v>
      </c>
      <c r="CU35" s="41">
        <f t="shared" si="236"/>
        <v>0</v>
      </c>
      <c r="CV35" s="41">
        <f t="shared" si="236"/>
        <v>0</v>
      </c>
      <c r="CW35" s="41">
        <f t="shared" si="236"/>
        <v>0</v>
      </c>
      <c r="CX35" s="41">
        <f t="shared" si="236"/>
        <v>0</v>
      </c>
      <c r="CY35" s="41">
        <f t="shared" si="236"/>
        <v>0</v>
      </c>
      <c r="CZ35" s="41">
        <f t="shared" si="236"/>
        <v>0</v>
      </c>
      <c r="DA35" s="41">
        <f t="shared" si="236"/>
        <v>0</v>
      </c>
      <c r="DB35" s="41">
        <f t="shared" si="236"/>
        <v>0</v>
      </c>
      <c r="DC35" s="41">
        <f t="shared" si="236"/>
        <v>0</v>
      </c>
      <c r="DD35" s="41">
        <f t="shared" si="236"/>
        <v>0</v>
      </c>
      <c r="DE35" s="41">
        <f t="shared" si="236"/>
        <v>0</v>
      </c>
      <c r="DF35" s="41">
        <f t="shared" si="236"/>
        <v>0</v>
      </c>
      <c r="DG35" s="41">
        <f t="shared" si="236"/>
        <v>0</v>
      </c>
      <c r="DH35" s="41">
        <f t="shared" si="236"/>
        <v>0</v>
      </c>
      <c r="DI35" s="41">
        <f t="shared" si="236"/>
        <v>0</v>
      </c>
      <c r="DJ35" s="41">
        <f t="shared" si="236"/>
        <v>0</v>
      </c>
      <c r="DK35" s="41">
        <f t="shared" si="236"/>
        <v>0</v>
      </c>
      <c r="DL35" s="41">
        <f t="shared" ref="DL35:EQ35" si="237">IF($B35&gt;=DL$2,0,$S35/$D35*((DK$6-$E35)&lt;$D35))</f>
        <v>0</v>
      </c>
      <c r="DM35" s="41">
        <f t="shared" si="237"/>
        <v>0</v>
      </c>
      <c r="DN35" s="41">
        <f t="shared" si="237"/>
        <v>0</v>
      </c>
      <c r="DO35" s="41">
        <f t="shared" si="237"/>
        <v>0</v>
      </c>
      <c r="DP35" s="41">
        <f t="shared" si="237"/>
        <v>0</v>
      </c>
      <c r="DQ35" s="41">
        <f t="shared" si="237"/>
        <v>0</v>
      </c>
      <c r="DR35" s="41">
        <f t="shared" si="237"/>
        <v>0</v>
      </c>
      <c r="DS35" s="41">
        <f t="shared" si="237"/>
        <v>0</v>
      </c>
      <c r="DT35" s="41">
        <f t="shared" si="237"/>
        <v>0</v>
      </c>
      <c r="DU35" s="41">
        <f t="shared" si="237"/>
        <v>0</v>
      </c>
      <c r="DV35" s="41">
        <f t="shared" si="237"/>
        <v>0</v>
      </c>
      <c r="DW35" s="41">
        <f t="shared" si="237"/>
        <v>0</v>
      </c>
      <c r="DX35" s="41">
        <f t="shared" si="237"/>
        <v>0</v>
      </c>
      <c r="DY35" s="41">
        <f t="shared" si="237"/>
        <v>0</v>
      </c>
      <c r="DZ35" s="41">
        <f t="shared" si="237"/>
        <v>0</v>
      </c>
      <c r="EA35" s="41">
        <f t="shared" si="237"/>
        <v>0</v>
      </c>
      <c r="EB35" s="41">
        <f t="shared" si="237"/>
        <v>0</v>
      </c>
      <c r="EC35" s="41">
        <f t="shared" si="237"/>
        <v>0</v>
      </c>
      <c r="ED35" s="41">
        <f t="shared" si="237"/>
        <v>0</v>
      </c>
      <c r="EE35" s="41">
        <f t="shared" si="237"/>
        <v>0</v>
      </c>
      <c r="EF35" s="41">
        <f t="shared" si="237"/>
        <v>0</v>
      </c>
      <c r="EG35" s="41">
        <f t="shared" si="237"/>
        <v>0</v>
      </c>
      <c r="EH35" s="41">
        <f t="shared" si="237"/>
        <v>0</v>
      </c>
      <c r="EI35" s="41">
        <f t="shared" si="237"/>
        <v>0</v>
      </c>
      <c r="EJ35" s="41">
        <f t="shared" si="237"/>
        <v>0</v>
      </c>
      <c r="EK35" s="41">
        <f t="shared" si="237"/>
        <v>0</v>
      </c>
      <c r="EL35" s="41">
        <f t="shared" si="237"/>
        <v>0</v>
      </c>
      <c r="EM35" s="41">
        <f t="shared" si="237"/>
        <v>0</v>
      </c>
      <c r="EN35" s="41">
        <f t="shared" si="237"/>
        <v>0</v>
      </c>
      <c r="EO35" s="41">
        <f t="shared" si="237"/>
        <v>0</v>
      </c>
      <c r="EP35" s="41">
        <f t="shared" si="237"/>
        <v>0</v>
      </c>
      <c r="EQ35" s="41">
        <f t="shared" si="237"/>
        <v>0</v>
      </c>
      <c r="ER35" s="41">
        <f t="shared" ref="ER35:FB35" si="238">IF($B35&gt;=ER$2,0,$S35/$D35*((EQ$6-$E35)&lt;$D35))</f>
        <v>0</v>
      </c>
      <c r="ES35" s="41">
        <f t="shared" si="238"/>
        <v>0</v>
      </c>
      <c r="ET35" s="41">
        <f t="shared" si="238"/>
        <v>0</v>
      </c>
      <c r="EU35" s="41">
        <f t="shared" si="238"/>
        <v>0</v>
      </c>
      <c r="EV35" s="41">
        <f t="shared" si="238"/>
        <v>0</v>
      </c>
      <c r="EW35" s="41">
        <f t="shared" si="238"/>
        <v>0</v>
      </c>
      <c r="EX35" s="41">
        <f t="shared" si="238"/>
        <v>0</v>
      </c>
      <c r="EY35" s="41">
        <f t="shared" si="238"/>
        <v>0</v>
      </c>
      <c r="EZ35" s="41">
        <f t="shared" si="238"/>
        <v>0</v>
      </c>
      <c r="FA35" s="41">
        <f t="shared" si="238"/>
        <v>0</v>
      </c>
      <c r="FB35" s="41">
        <f t="shared" si="238"/>
        <v>0</v>
      </c>
    </row>
    <row r="36" spans="2:158" s="38" customFormat="1" ht="11.25" hidden="1" customHeight="1" outlineLevel="1">
      <c r="B36" s="37">
        <v>2040</v>
      </c>
      <c r="C36" s="36">
        <f t="shared" si="163"/>
        <v>60</v>
      </c>
      <c r="D36" s="36">
        <f t="shared" si="157"/>
        <v>60</v>
      </c>
      <c r="E36" s="36">
        <v>18</v>
      </c>
      <c r="G36" s="3"/>
      <c r="H36" s="130"/>
      <c r="I36" s="212"/>
      <c r="J36" s="39"/>
      <c r="K36" s="39"/>
      <c r="L36" s="39"/>
      <c r="M36" s="39"/>
      <c r="N36" s="39"/>
      <c r="O36" s="39"/>
      <c r="P36" s="39"/>
      <c r="R36" s="41"/>
      <c r="S36" s="40">
        <v>5404946.0446365345</v>
      </c>
      <c r="T36" s="41">
        <f t="shared" ref="T36:AY36" si="239">IF($B36&gt;=T$2,0,$S36/$D36*((S$6-$E36)&lt;$D36))</f>
        <v>0</v>
      </c>
      <c r="U36" s="41">
        <f t="shared" si="239"/>
        <v>0</v>
      </c>
      <c r="V36" s="41">
        <f t="shared" si="239"/>
        <v>0</v>
      </c>
      <c r="W36" s="41">
        <f t="shared" si="239"/>
        <v>0</v>
      </c>
      <c r="X36" s="41">
        <f t="shared" si="239"/>
        <v>0</v>
      </c>
      <c r="Y36" s="41">
        <f t="shared" si="239"/>
        <v>0</v>
      </c>
      <c r="Z36" s="41">
        <f t="shared" si="239"/>
        <v>0</v>
      </c>
      <c r="AA36" s="41">
        <f t="shared" si="239"/>
        <v>0</v>
      </c>
      <c r="AB36" s="41">
        <f t="shared" si="239"/>
        <v>0</v>
      </c>
      <c r="AC36" s="41">
        <f t="shared" si="239"/>
        <v>0</v>
      </c>
      <c r="AD36" s="41">
        <f t="shared" si="239"/>
        <v>0</v>
      </c>
      <c r="AE36" s="41">
        <f t="shared" si="239"/>
        <v>0</v>
      </c>
      <c r="AF36" s="41">
        <f t="shared" si="239"/>
        <v>0</v>
      </c>
      <c r="AG36" s="41">
        <f t="shared" si="239"/>
        <v>0</v>
      </c>
      <c r="AH36" s="41">
        <f t="shared" si="239"/>
        <v>0</v>
      </c>
      <c r="AI36" s="41">
        <f t="shared" si="239"/>
        <v>0</v>
      </c>
      <c r="AJ36" s="41">
        <f t="shared" si="239"/>
        <v>0</v>
      </c>
      <c r="AK36" s="41">
        <f t="shared" si="239"/>
        <v>0</v>
      </c>
      <c r="AL36" s="41">
        <f t="shared" si="239"/>
        <v>90082.434077275582</v>
      </c>
      <c r="AM36" s="41">
        <f t="shared" si="239"/>
        <v>90082.434077275582</v>
      </c>
      <c r="AN36" s="41">
        <f t="shared" si="239"/>
        <v>90082.434077275582</v>
      </c>
      <c r="AO36" s="41">
        <f t="shared" si="239"/>
        <v>90082.434077275582</v>
      </c>
      <c r="AP36" s="41">
        <f t="shared" si="239"/>
        <v>90082.434077275582</v>
      </c>
      <c r="AQ36" s="41">
        <f t="shared" si="239"/>
        <v>90082.434077275582</v>
      </c>
      <c r="AR36" s="41">
        <f t="shared" si="239"/>
        <v>90082.434077275582</v>
      </c>
      <c r="AS36" s="41">
        <f t="shared" si="239"/>
        <v>90082.434077275582</v>
      </c>
      <c r="AT36" s="41">
        <f t="shared" si="239"/>
        <v>90082.434077275582</v>
      </c>
      <c r="AU36" s="41">
        <f t="shared" si="239"/>
        <v>90082.434077275582</v>
      </c>
      <c r="AV36" s="41">
        <f t="shared" si="239"/>
        <v>90082.434077275582</v>
      </c>
      <c r="AW36" s="41">
        <f t="shared" si="239"/>
        <v>90082.434077275582</v>
      </c>
      <c r="AX36" s="41">
        <f t="shared" si="239"/>
        <v>90082.434077275582</v>
      </c>
      <c r="AY36" s="41">
        <f t="shared" si="239"/>
        <v>90082.434077275582</v>
      </c>
      <c r="AZ36" s="41">
        <f t="shared" ref="AZ36:CE36" si="240">IF($B36&gt;=AZ$2,0,$S36/$D36*((AY$6-$E36)&lt;$D36))</f>
        <v>90082.434077275582</v>
      </c>
      <c r="BA36" s="41">
        <f t="shared" si="240"/>
        <v>90082.434077275582</v>
      </c>
      <c r="BB36" s="41">
        <f t="shared" si="240"/>
        <v>90082.434077275582</v>
      </c>
      <c r="BC36" s="41">
        <f t="shared" si="240"/>
        <v>90082.434077275582</v>
      </c>
      <c r="BD36" s="41">
        <f t="shared" si="240"/>
        <v>90082.434077275582</v>
      </c>
      <c r="BE36" s="41">
        <f t="shared" si="240"/>
        <v>90082.434077275582</v>
      </c>
      <c r="BF36" s="41">
        <f t="shared" si="240"/>
        <v>90082.434077275582</v>
      </c>
      <c r="BG36" s="41">
        <f t="shared" si="240"/>
        <v>90082.434077275582</v>
      </c>
      <c r="BH36" s="41">
        <f t="shared" si="240"/>
        <v>90082.434077275582</v>
      </c>
      <c r="BI36" s="41">
        <f t="shared" si="240"/>
        <v>90082.434077275582</v>
      </c>
      <c r="BJ36" s="41">
        <f t="shared" si="240"/>
        <v>90082.434077275582</v>
      </c>
      <c r="BK36" s="41">
        <f t="shared" si="240"/>
        <v>90082.434077275582</v>
      </c>
      <c r="BL36" s="41">
        <f t="shared" si="240"/>
        <v>90082.434077275582</v>
      </c>
      <c r="BM36" s="41">
        <f t="shared" si="240"/>
        <v>90082.434077275582</v>
      </c>
      <c r="BN36" s="41">
        <f t="shared" si="240"/>
        <v>90082.434077275582</v>
      </c>
      <c r="BO36" s="41">
        <f t="shared" si="240"/>
        <v>90082.434077275582</v>
      </c>
      <c r="BP36" s="41">
        <f t="shared" si="240"/>
        <v>90082.434077275582</v>
      </c>
      <c r="BQ36" s="41">
        <f t="shared" si="240"/>
        <v>90082.434077275582</v>
      </c>
      <c r="BR36" s="41">
        <f t="shared" si="240"/>
        <v>90082.434077275582</v>
      </c>
      <c r="BS36" s="41">
        <f t="shared" si="240"/>
        <v>90082.434077275582</v>
      </c>
      <c r="BT36" s="41">
        <f t="shared" si="240"/>
        <v>90082.434077275582</v>
      </c>
      <c r="BU36" s="41">
        <f t="shared" si="240"/>
        <v>90082.434077275582</v>
      </c>
      <c r="BV36" s="41">
        <f t="shared" si="240"/>
        <v>90082.434077275582</v>
      </c>
      <c r="BW36" s="41">
        <f t="shared" si="240"/>
        <v>90082.434077275582</v>
      </c>
      <c r="BX36" s="41">
        <f t="shared" si="240"/>
        <v>90082.434077275582</v>
      </c>
      <c r="BY36" s="41">
        <f t="shared" si="240"/>
        <v>90082.434077275582</v>
      </c>
      <c r="BZ36" s="41">
        <f t="shared" si="240"/>
        <v>90082.434077275582</v>
      </c>
      <c r="CA36" s="41">
        <f t="shared" si="240"/>
        <v>90082.434077275582</v>
      </c>
      <c r="CB36" s="41">
        <f t="shared" si="240"/>
        <v>90082.434077275582</v>
      </c>
      <c r="CC36" s="41">
        <f t="shared" si="240"/>
        <v>90082.434077275582</v>
      </c>
      <c r="CD36" s="41">
        <f t="shared" si="240"/>
        <v>90082.434077275582</v>
      </c>
      <c r="CE36" s="41">
        <f t="shared" si="240"/>
        <v>90082.434077275582</v>
      </c>
      <c r="CF36" s="41">
        <f t="shared" ref="CF36:DK36" si="241">IF($B36&gt;=CF$2,0,$S36/$D36*((CE$6-$E36)&lt;$D36))</f>
        <v>90082.434077275582</v>
      </c>
      <c r="CG36" s="41">
        <f t="shared" si="241"/>
        <v>90082.434077275582</v>
      </c>
      <c r="CH36" s="41">
        <f t="shared" si="241"/>
        <v>90082.434077275582</v>
      </c>
      <c r="CI36" s="41">
        <f t="shared" si="241"/>
        <v>90082.434077275582</v>
      </c>
      <c r="CJ36" s="41">
        <f t="shared" si="241"/>
        <v>90082.434077275582</v>
      </c>
      <c r="CK36" s="41">
        <f t="shared" si="241"/>
        <v>90082.434077275582</v>
      </c>
      <c r="CL36" s="41">
        <f t="shared" si="241"/>
        <v>90082.434077275582</v>
      </c>
      <c r="CM36" s="41">
        <f t="shared" si="241"/>
        <v>90082.434077275582</v>
      </c>
      <c r="CN36" s="41">
        <f t="shared" si="241"/>
        <v>90082.434077275582</v>
      </c>
      <c r="CO36" s="41">
        <f t="shared" si="241"/>
        <v>90082.434077275582</v>
      </c>
      <c r="CP36" s="41">
        <f t="shared" si="241"/>
        <v>90082.434077275582</v>
      </c>
      <c r="CQ36" s="41">
        <f t="shared" si="241"/>
        <v>90082.434077275582</v>
      </c>
      <c r="CR36" s="41">
        <f t="shared" si="241"/>
        <v>90082.434077275582</v>
      </c>
      <c r="CS36" s="41">
        <f t="shared" si="241"/>
        <v>90082.434077275582</v>
      </c>
      <c r="CT36" s="41">
        <f t="shared" si="241"/>
        <v>0</v>
      </c>
      <c r="CU36" s="41">
        <f t="shared" si="241"/>
        <v>0</v>
      </c>
      <c r="CV36" s="41">
        <f t="shared" si="241"/>
        <v>0</v>
      </c>
      <c r="CW36" s="41">
        <f t="shared" si="241"/>
        <v>0</v>
      </c>
      <c r="CX36" s="41">
        <f t="shared" si="241"/>
        <v>0</v>
      </c>
      <c r="CY36" s="41">
        <f t="shared" si="241"/>
        <v>0</v>
      </c>
      <c r="CZ36" s="41">
        <f t="shared" si="241"/>
        <v>0</v>
      </c>
      <c r="DA36" s="41">
        <f t="shared" si="241"/>
        <v>0</v>
      </c>
      <c r="DB36" s="41">
        <f t="shared" si="241"/>
        <v>0</v>
      </c>
      <c r="DC36" s="41">
        <f t="shared" si="241"/>
        <v>0</v>
      </c>
      <c r="DD36" s="41">
        <f t="shared" si="241"/>
        <v>0</v>
      </c>
      <c r="DE36" s="41">
        <f t="shared" si="241"/>
        <v>0</v>
      </c>
      <c r="DF36" s="41">
        <f t="shared" si="241"/>
        <v>0</v>
      </c>
      <c r="DG36" s="41">
        <f t="shared" si="241"/>
        <v>0</v>
      </c>
      <c r="DH36" s="41">
        <f t="shared" si="241"/>
        <v>0</v>
      </c>
      <c r="DI36" s="41">
        <f t="shared" si="241"/>
        <v>0</v>
      </c>
      <c r="DJ36" s="41">
        <f t="shared" si="241"/>
        <v>0</v>
      </c>
      <c r="DK36" s="41">
        <f t="shared" si="241"/>
        <v>0</v>
      </c>
      <c r="DL36" s="41">
        <f t="shared" ref="DL36:EQ36" si="242">IF($B36&gt;=DL$2,0,$S36/$D36*((DK$6-$E36)&lt;$D36))</f>
        <v>0</v>
      </c>
      <c r="DM36" s="41">
        <f t="shared" si="242"/>
        <v>0</v>
      </c>
      <c r="DN36" s="41">
        <f t="shared" si="242"/>
        <v>0</v>
      </c>
      <c r="DO36" s="41">
        <f t="shared" si="242"/>
        <v>0</v>
      </c>
      <c r="DP36" s="41">
        <f t="shared" si="242"/>
        <v>0</v>
      </c>
      <c r="DQ36" s="41">
        <f t="shared" si="242"/>
        <v>0</v>
      </c>
      <c r="DR36" s="41">
        <f t="shared" si="242"/>
        <v>0</v>
      </c>
      <c r="DS36" s="41">
        <f t="shared" si="242"/>
        <v>0</v>
      </c>
      <c r="DT36" s="41">
        <f t="shared" si="242"/>
        <v>0</v>
      </c>
      <c r="DU36" s="41">
        <f t="shared" si="242"/>
        <v>0</v>
      </c>
      <c r="DV36" s="41">
        <f t="shared" si="242"/>
        <v>0</v>
      </c>
      <c r="DW36" s="41">
        <f t="shared" si="242"/>
        <v>0</v>
      </c>
      <c r="DX36" s="41">
        <f t="shared" si="242"/>
        <v>0</v>
      </c>
      <c r="DY36" s="41">
        <f t="shared" si="242"/>
        <v>0</v>
      </c>
      <c r="DZ36" s="41">
        <f t="shared" si="242"/>
        <v>0</v>
      </c>
      <c r="EA36" s="41">
        <f t="shared" si="242"/>
        <v>0</v>
      </c>
      <c r="EB36" s="41">
        <f t="shared" si="242"/>
        <v>0</v>
      </c>
      <c r="EC36" s="41">
        <f t="shared" si="242"/>
        <v>0</v>
      </c>
      <c r="ED36" s="41">
        <f t="shared" si="242"/>
        <v>0</v>
      </c>
      <c r="EE36" s="41">
        <f t="shared" si="242"/>
        <v>0</v>
      </c>
      <c r="EF36" s="41">
        <f t="shared" si="242"/>
        <v>0</v>
      </c>
      <c r="EG36" s="41">
        <f t="shared" si="242"/>
        <v>0</v>
      </c>
      <c r="EH36" s="41">
        <f t="shared" si="242"/>
        <v>0</v>
      </c>
      <c r="EI36" s="41">
        <f t="shared" si="242"/>
        <v>0</v>
      </c>
      <c r="EJ36" s="41">
        <f t="shared" si="242"/>
        <v>0</v>
      </c>
      <c r="EK36" s="41">
        <f t="shared" si="242"/>
        <v>0</v>
      </c>
      <c r="EL36" s="41">
        <f t="shared" si="242"/>
        <v>0</v>
      </c>
      <c r="EM36" s="41">
        <f t="shared" si="242"/>
        <v>0</v>
      </c>
      <c r="EN36" s="41">
        <f t="shared" si="242"/>
        <v>0</v>
      </c>
      <c r="EO36" s="41">
        <f t="shared" si="242"/>
        <v>0</v>
      </c>
      <c r="EP36" s="41">
        <f t="shared" si="242"/>
        <v>0</v>
      </c>
      <c r="EQ36" s="41">
        <f t="shared" si="242"/>
        <v>0</v>
      </c>
      <c r="ER36" s="41">
        <f t="shared" ref="ER36:FB36" si="243">IF($B36&gt;=ER$2,0,$S36/$D36*((EQ$6-$E36)&lt;$D36))</f>
        <v>0</v>
      </c>
      <c r="ES36" s="41">
        <f t="shared" si="243"/>
        <v>0</v>
      </c>
      <c r="ET36" s="41">
        <f t="shared" si="243"/>
        <v>0</v>
      </c>
      <c r="EU36" s="41">
        <f t="shared" si="243"/>
        <v>0</v>
      </c>
      <c r="EV36" s="41">
        <f t="shared" si="243"/>
        <v>0</v>
      </c>
      <c r="EW36" s="41">
        <f t="shared" si="243"/>
        <v>0</v>
      </c>
      <c r="EX36" s="41">
        <f t="shared" si="243"/>
        <v>0</v>
      </c>
      <c r="EY36" s="41">
        <f t="shared" si="243"/>
        <v>0</v>
      </c>
      <c r="EZ36" s="41">
        <f t="shared" si="243"/>
        <v>0</v>
      </c>
      <c r="FA36" s="41">
        <f t="shared" si="243"/>
        <v>0</v>
      </c>
      <c r="FB36" s="41">
        <f t="shared" si="243"/>
        <v>0</v>
      </c>
    </row>
    <row r="37" spans="2:158" s="38" customFormat="1" ht="11.25" hidden="1" customHeight="1" outlineLevel="1">
      <c r="B37" s="37">
        <v>2041</v>
      </c>
      <c r="C37" s="36">
        <f t="shared" si="163"/>
        <v>60</v>
      </c>
      <c r="D37" s="36">
        <f t="shared" si="157"/>
        <v>60</v>
      </c>
      <c r="E37" s="36">
        <v>19</v>
      </c>
      <c r="G37" s="3"/>
      <c r="H37" s="130"/>
      <c r="I37" s="212"/>
      <c r="J37" s="39"/>
      <c r="K37" s="39"/>
      <c r="L37" s="39"/>
      <c r="M37" s="39"/>
      <c r="N37" s="39"/>
      <c r="O37" s="39"/>
      <c r="P37" s="39"/>
      <c r="R37" s="41"/>
      <c r="S37" s="40">
        <v>5340017.0021392349</v>
      </c>
      <c r="T37" s="41">
        <f t="shared" ref="T37:AY37" si="244">IF($B37&gt;=T$2,0,$S37/$D37*((S$6-$E37)&lt;$D37))</f>
        <v>0</v>
      </c>
      <c r="U37" s="41">
        <f t="shared" si="244"/>
        <v>0</v>
      </c>
      <c r="V37" s="41">
        <f t="shared" si="244"/>
        <v>0</v>
      </c>
      <c r="W37" s="41">
        <f t="shared" si="244"/>
        <v>0</v>
      </c>
      <c r="X37" s="41">
        <f t="shared" si="244"/>
        <v>0</v>
      </c>
      <c r="Y37" s="41">
        <f t="shared" si="244"/>
        <v>0</v>
      </c>
      <c r="Z37" s="41">
        <f t="shared" si="244"/>
        <v>0</v>
      </c>
      <c r="AA37" s="41">
        <f t="shared" si="244"/>
        <v>0</v>
      </c>
      <c r="AB37" s="41">
        <f t="shared" si="244"/>
        <v>0</v>
      </c>
      <c r="AC37" s="41">
        <f t="shared" si="244"/>
        <v>0</v>
      </c>
      <c r="AD37" s="41">
        <f t="shared" si="244"/>
        <v>0</v>
      </c>
      <c r="AE37" s="41">
        <f t="shared" si="244"/>
        <v>0</v>
      </c>
      <c r="AF37" s="41">
        <f t="shared" si="244"/>
        <v>0</v>
      </c>
      <c r="AG37" s="41">
        <f t="shared" si="244"/>
        <v>0</v>
      </c>
      <c r="AH37" s="41">
        <f t="shared" si="244"/>
        <v>0</v>
      </c>
      <c r="AI37" s="41">
        <f t="shared" si="244"/>
        <v>0</v>
      </c>
      <c r="AJ37" s="41">
        <f t="shared" si="244"/>
        <v>0</v>
      </c>
      <c r="AK37" s="41">
        <f t="shared" si="244"/>
        <v>0</v>
      </c>
      <c r="AL37" s="41">
        <f t="shared" si="244"/>
        <v>0</v>
      </c>
      <c r="AM37" s="41">
        <f t="shared" si="244"/>
        <v>89000.28336898725</v>
      </c>
      <c r="AN37" s="41">
        <f t="shared" si="244"/>
        <v>89000.28336898725</v>
      </c>
      <c r="AO37" s="41">
        <f t="shared" si="244"/>
        <v>89000.28336898725</v>
      </c>
      <c r="AP37" s="41">
        <f t="shared" si="244"/>
        <v>89000.28336898725</v>
      </c>
      <c r="AQ37" s="41">
        <f t="shared" si="244"/>
        <v>89000.28336898725</v>
      </c>
      <c r="AR37" s="41">
        <f t="shared" si="244"/>
        <v>89000.28336898725</v>
      </c>
      <c r="AS37" s="41">
        <f t="shared" si="244"/>
        <v>89000.28336898725</v>
      </c>
      <c r="AT37" s="41">
        <f t="shared" si="244"/>
        <v>89000.28336898725</v>
      </c>
      <c r="AU37" s="41">
        <f t="shared" si="244"/>
        <v>89000.28336898725</v>
      </c>
      <c r="AV37" s="41">
        <f t="shared" si="244"/>
        <v>89000.28336898725</v>
      </c>
      <c r="AW37" s="41">
        <f t="shared" si="244"/>
        <v>89000.28336898725</v>
      </c>
      <c r="AX37" s="41">
        <f t="shared" si="244"/>
        <v>89000.28336898725</v>
      </c>
      <c r="AY37" s="41">
        <f t="shared" si="244"/>
        <v>89000.28336898725</v>
      </c>
      <c r="AZ37" s="41">
        <f t="shared" ref="AZ37:CE37" si="245">IF($B37&gt;=AZ$2,0,$S37/$D37*((AY$6-$E37)&lt;$D37))</f>
        <v>89000.28336898725</v>
      </c>
      <c r="BA37" s="41">
        <f t="shared" si="245"/>
        <v>89000.28336898725</v>
      </c>
      <c r="BB37" s="41">
        <f t="shared" si="245"/>
        <v>89000.28336898725</v>
      </c>
      <c r="BC37" s="41">
        <f t="shared" si="245"/>
        <v>89000.28336898725</v>
      </c>
      <c r="BD37" s="41">
        <f t="shared" si="245"/>
        <v>89000.28336898725</v>
      </c>
      <c r="BE37" s="41">
        <f t="shared" si="245"/>
        <v>89000.28336898725</v>
      </c>
      <c r="BF37" s="41">
        <f t="shared" si="245"/>
        <v>89000.28336898725</v>
      </c>
      <c r="BG37" s="41">
        <f t="shared" si="245"/>
        <v>89000.28336898725</v>
      </c>
      <c r="BH37" s="41">
        <f t="shared" si="245"/>
        <v>89000.28336898725</v>
      </c>
      <c r="BI37" s="41">
        <f t="shared" si="245"/>
        <v>89000.28336898725</v>
      </c>
      <c r="BJ37" s="41">
        <f t="shared" si="245"/>
        <v>89000.28336898725</v>
      </c>
      <c r="BK37" s="41">
        <f t="shared" si="245"/>
        <v>89000.28336898725</v>
      </c>
      <c r="BL37" s="41">
        <f t="shared" si="245"/>
        <v>89000.28336898725</v>
      </c>
      <c r="BM37" s="41">
        <f t="shared" si="245"/>
        <v>89000.28336898725</v>
      </c>
      <c r="BN37" s="41">
        <f t="shared" si="245"/>
        <v>89000.28336898725</v>
      </c>
      <c r="BO37" s="41">
        <f t="shared" si="245"/>
        <v>89000.28336898725</v>
      </c>
      <c r="BP37" s="41">
        <f t="shared" si="245"/>
        <v>89000.28336898725</v>
      </c>
      <c r="BQ37" s="41">
        <f t="shared" si="245"/>
        <v>89000.28336898725</v>
      </c>
      <c r="BR37" s="41">
        <f t="shared" si="245"/>
        <v>89000.28336898725</v>
      </c>
      <c r="BS37" s="41">
        <f t="shared" si="245"/>
        <v>89000.28336898725</v>
      </c>
      <c r="BT37" s="41">
        <f t="shared" si="245"/>
        <v>89000.28336898725</v>
      </c>
      <c r="BU37" s="41">
        <f t="shared" si="245"/>
        <v>89000.28336898725</v>
      </c>
      <c r="BV37" s="41">
        <f t="shared" si="245"/>
        <v>89000.28336898725</v>
      </c>
      <c r="BW37" s="41">
        <f t="shared" si="245"/>
        <v>89000.28336898725</v>
      </c>
      <c r="BX37" s="41">
        <f t="shared" si="245"/>
        <v>89000.28336898725</v>
      </c>
      <c r="BY37" s="41">
        <f t="shared" si="245"/>
        <v>89000.28336898725</v>
      </c>
      <c r="BZ37" s="41">
        <f t="shared" si="245"/>
        <v>89000.28336898725</v>
      </c>
      <c r="CA37" s="41">
        <f t="shared" si="245"/>
        <v>89000.28336898725</v>
      </c>
      <c r="CB37" s="41">
        <f t="shared" si="245"/>
        <v>89000.28336898725</v>
      </c>
      <c r="CC37" s="41">
        <f t="shared" si="245"/>
        <v>89000.28336898725</v>
      </c>
      <c r="CD37" s="41">
        <f t="shared" si="245"/>
        <v>89000.28336898725</v>
      </c>
      <c r="CE37" s="41">
        <f t="shared" si="245"/>
        <v>89000.28336898725</v>
      </c>
      <c r="CF37" s="41">
        <f t="shared" ref="CF37:DK37" si="246">IF($B37&gt;=CF$2,0,$S37/$D37*((CE$6-$E37)&lt;$D37))</f>
        <v>89000.28336898725</v>
      </c>
      <c r="CG37" s="41">
        <f t="shared" si="246"/>
        <v>89000.28336898725</v>
      </c>
      <c r="CH37" s="41">
        <f t="shared" si="246"/>
        <v>89000.28336898725</v>
      </c>
      <c r="CI37" s="41">
        <f t="shared" si="246"/>
        <v>89000.28336898725</v>
      </c>
      <c r="CJ37" s="41">
        <f t="shared" si="246"/>
        <v>89000.28336898725</v>
      </c>
      <c r="CK37" s="41">
        <f t="shared" si="246"/>
        <v>89000.28336898725</v>
      </c>
      <c r="CL37" s="41">
        <f t="shared" si="246"/>
        <v>89000.28336898725</v>
      </c>
      <c r="CM37" s="41">
        <f t="shared" si="246"/>
        <v>89000.28336898725</v>
      </c>
      <c r="CN37" s="41">
        <f t="shared" si="246"/>
        <v>89000.28336898725</v>
      </c>
      <c r="CO37" s="41">
        <f t="shared" si="246"/>
        <v>89000.28336898725</v>
      </c>
      <c r="CP37" s="41">
        <f t="shared" si="246"/>
        <v>89000.28336898725</v>
      </c>
      <c r="CQ37" s="41">
        <f t="shared" si="246"/>
        <v>89000.28336898725</v>
      </c>
      <c r="CR37" s="41">
        <f t="shared" si="246"/>
        <v>89000.28336898725</v>
      </c>
      <c r="CS37" s="41">
        <f t="shared" si="246"/>
        <v>89000.28336898725</v>
      </c>
      <c r="CT37" s="41">
        <f t="shared" si="246"/>
        <v>89000.28336898725</v>
      </c>
      <c r="CU37" s="41">
        <f t="shared" si="246"/>
        <v>0</v>
      </c>
      <c r="CV37" s="41">
        <f t="shared" si="246"/>
        <v>0</v>
      </c>
      <c r="CW37" s="41">
        <f t="shared" si="246"/>
        <v>0</v>
      </c>
      <c r="CX37" s="41">
        <f t="shared" si="246"/>
        <v>0</v>
      </c>
      <c r="CY37" s="41">
        <f t="shared" si="246"/>
        <v>0</v>
      </c>
      <c r="CZ37" s="41">
        <f t="shared" si="246"/>
        <v>0</v>
      </c>
      <c r="DA37" s="41">
        <f t="shared" si="246"/>
        <v>0</v>
      </c>
      <c r="DB37" s="41">
        <f t="shared" si="246"/>
        <v>0</v>
      </c>
      <c r="DC37" s="41">
        <f t="shared" si="246"/>
        <v>0</v>
      </c>
      <c r="DD37" s="41">
        <f t="shared" si="246"/>
        <v>0</v>
      </c>
      <c r="DE37" s="41">
        <f t="shared" si="246"/>
        <v>0</v>
      </c>
      <c r="DF37" s="41">
        <f t="shared" si="246"/>
        <v>0</v>
      </c>
      <c r="DG37" s="41">
        <f t="shared" si="246"/>
        <v>0</v>
      </c>
      <c r="DH37" s="41">
        <f t="shared" si="246"/>
        <v>0</v>
      </c>
      <c r="DI37" s="41">
        <f t="shared" si="246"/>
        <v>0</v>
      </c>
      <c r="DJ37" s="41">
        <f t="shared" si="246"/>
        <v>0</v>
      </c>
      <c r="DK37" s="41">
        <f t="shared" si="246"/>
        <v>0</v>
      </c>
      <c r="DL37" s="41">
        <f t="shared" ref="DL37:EQ37" si="247">IF($B37&gt;=DL$2,0,$S37/$D37*((DK$6-$E37)&lt;$D37))</f>
        <v>0</v>
      </c>
      <c r="DM37" s="41">
        <f t="shared" si="247"/>
        <v>0</v>
      </c>
      <c r="DN37" s="41">
        <f t="shared" si="247"/>
        <v>0</v>
      </c>
      <c r="DO37" s="41">
        <f t="shared" si="247"/>
        <v>0</v>
      </c>
      <c r="DP37" s="41">
        <f t="shared" si="247"/>
        <v>0</v>
      </c>
      <c r="DQ37" s="41">
        <f t="shared" si="247"/>
        <v>0</v>
      </c>
      <c r="DR37" s="41">
        <f t="shared" si="247"/>
        <v>0</v>
      </c>
      <c r="DS37" s="41">
        <f t="shared" si="247"/>
        <v>0</v>
      </c>
      <c r="DT37" s="41">
        <f t="shared" si="247"/>
        <v>0</v>
      </c>
      <c r="DU37" s="41">
        <f t="shared" si="247"/>
        <v>0</v>
      </c>
      <c r="DV37" s="41">
        <f t="shared" si="247"/>
        <v>0</v>
      </c>
      <c r="DW37" s="41">
        <f t="shared" si="247"/>
        <v>0</v>
      </c>
      <c r="DX37" s="41">
        <f t="shared" si="247"/>
        <v>0</v>
      </c>
      <c r="DY37" s="41">
        <f t="shared" si="247"/>
        <v>0</v>
      </c>
      <c r="DZ37" s="41">
        <f t="shared" si="247"/>
        <v>0</v>
      </c>
      <c r="EA37" s="41">
        <f t="shared" si="247"/>
        <v>0</v>
      </c>
      <c r="EB37" s="41">
        <f t="shared" si="247"/>
        <v>0</v>
      </c>
      <c r="EC37" s="41">
        <f t="shared" si="247"/>
        <v>0</v>
      </c>
      <c r="ED37" s="41">
        <f t="shared" si="247"/>
        <v>0</v>
      </c>
      <c r="EE37" s="41">
        <f t="shared" si="247"/>
        <v>0</v>
      </c>
      <c r="EF37" s="41">
        <f t="shared" si="247"/>
        <v>0</v>
      </c>
      <c r="EG37" s="41">
        <f t="shared" si="247"/>
        <v>0</v>
      </c>
      <c r="EH37" s="41">
        <f t="shared" si="247"/>
        <v>0</v>
      </c>
      <c r="EI37" s="41">
        <f t="shared" si="247"/>
        <v>0</v>
      </c>
      <c r="EJ37" s="41">
        <f t="shared" si="247"/>
        <v>0</v>
      </c>
      <c r="EK37" s="41">
        <f t="shared" si="247"/>
        <v>0</v>
      </c>
      <c r="EL37" s="41">
        <f t="shared" si="247"/>
        <v>0</v>
      </c>
      <c r="EM37" s="41">
        <f t="shared" si="247"/>
        <v>0</v>
      </c>
      <c r="EN37" s="41">
        <f t="shared" si="247"/>
        <v>0</v>
      </c>
      <c r="EO37" s="41">
        <f t="shared" si="247"/>
        <v>0</v>
      </c>
      <c r="EP37" s="41">
        <f t="shared" si="247"/>
        <v>0</v>
      </c>
      <c r="EQ37" s="41">
        <f t="shared" si="247"/>
        <v>0</v>
      </c>
      <c r="ER37" s="41">
        <f t="shared" ref="ER37:FB37" si="248">IF($B37&gt;=ER$2,0,$S37/$D37*((EQ$6-$E37)&lt;$D37))</f>
        <v>0</v>
      </c>
      <c r="ES37" s="41">
        <f t="shared" si="248"/>
        <v>0</v>
      </c>
      <c r="ET37" s="41">
        <f t="shared" si="248"/>
        <v>0</v>
      </c>
      <c r="EU37" s="41">
        <f t="shared" si="248"/>
        <v>0</v>
      </c>
      <c r="EV37" s="41">
        <f t="shared" si="248"/>
        <v>0</v>
      </c>
      <c r="EW37" s="41">
        <f t="shared" si="248"/>
        <v>0</v>
      </c>
      <c r="EX37" s="41">
        <f t="shared" si="248"/>
        <v>0</v>
      </c>
      <c r="EY37" s="41">
        <f t="shared" si="248"/>
        <v>0</v>
      </c>
      <c r="EZ37" s="41">
        <f t="shared" si="248"/>
        <v>0</v>
      </c>
      <c r="FA37" s="41">
        <f t="shared" si="248"/>
        <v>0</v>
      </c>
      <c r="FB37" s="41">
        <f t="shared" si="248"/>
        <v>0</v>
      </c>
    </row>
    <row r="38" spans="2:158" s="38" customFormat="1" ht="11.25" hidden="1" customHeight="1" outlineLevel="1">
      <c r="B38" s="37">
        <v>2042</v>
      </c>
      <c r="C38" s="36">
        <f t="shared" si="163"/>
        <v>60</v>
      </c>
      <c r="D38" s="36">
        <f t="shared" si="157"/>
        <v>60</v>
      </c>
      <c r="E38" s="36">
        <v>20</v>
      </c>
      <c r="G38" s="3"/>
      <c r="H38" s="130"/>
      <c r="I38" s="212"/>
      <c r="J38" s="39"/>
      <c r="K38" s="39"/>
      <c r="L38" s="39"/>
      <c r="M38" s="39"/>
      <c r="N38" s="39"/>
      <c r="O38" s="39"/>
      <c r="P38" s="39"/>
      <c r="R38" s="41"/>
      <c r="S38" s="40">
        <v>5267160.3364385171</v>
      </c>
      <c r="T38" s="41">
        <f t="shared" ref="T38:AY38" si="249">IF($B38&gt;=T$2,0,$S38/$D38*((S$6-$E38)&lt;$D38))</f>
        <v>0</v>
      </c>
      <c r="U38" s="41">
        <f t="shared" si="249"/>
        <v>0</v>
      </c>
      <c r="V38" s="41">
        <f t="shared" si="249"/>
        <v>0</v>
      </c>
      <c r="W38" s="41">
        <f t="shared" si="249"/>
        <v>0</v>
      </c>
      <c r="X38" s="41">
        <f t="shared" si="249"/>
        <v>0</v>
      </c>
      <c r="Y38" s="41">
        <f t="shared" si="249"/>
        <v>0</v>
      </c>
      <c r="Z38" s="41">
        <f t="shared" si="249"/>
        <v>0</v>
      </c>
      <c r="AA38" s="41">
        <f t="shared" si="249"/>
        <v>0</v>
      </c>
      <c r="AB38" s="41">
        <f t="shared" si="249"/>
        <v>0</v>
      </c>
      <c r="AC38" s="41">
        <f t="shared" si="249"/>
        <v>0</v>
      </c>
      <c r="AD38" s="41">
        <f t="shared" si="249"/>
        <v>0</v>
      </c>
      <c r="AE38" s="41">
        <f t="shared" si="249"/>
        <v>0</v>
      </c>
      <c r="AF38" s="41">
        <f t="shared" si="249"/>
        <v>0</v>
      </c>
      <c r="AG38" s="41">
        <f t="shared" si="249"/>
        <v>0</v>
      </c>
      <c r="AH38" s="41">
        <f t="shared" si="249"/>
        <v>0</v>
      </c>
      <c r="AI38" s="41">
        <f t="shared" si="249"/>
        <v>0</v>
      </c>
      <c r="AJ38" s="41">
        <f t="shared" si="249"/>
        <v>0</v>
      </c>
      <c r="AK38" s="41">
        <f t="shared" si="249"/>
        <v>0</v>
      </c>
      <c r="AL38" s="41">
        <f t="shared" si="249"/>
        <v>0</v>
      </c>
      <c r="AM38" s="41">
        <f t="shared" si="249"/>
        <v>0</v>
      </c>
      <c r="AN38" s="41">
        <f t="shared" si="249"/>
        <v>87786.005607308616</v>
      </c>
      <c r="AO38" s="41">
        <f t="shared" si="249"/>
        <v>87786.005607308616</v>
      </c>
      <c r="AP38" s="41">
        <f t="shared" si="249"/>
        <v>87786.005607308616</v>
      </c>
      <c r="AQ38" s="41">
        <f t="shared" si="249"/>
        <v>87786.005607308616</v>
      </c>
      <c r="AR38" s="41">
        <f t="shared" si="249"/>
        <v>87786.005607308616</v>
      </c>
      <c r="AS38" s="41">
        <f t="shared" si="249"/>
        <v>87786.005607308616</v>
      </c>
      <c r="AT38" s="41">
        <f t="shared" si="249"/>
        <v>87786.005607308616</v>
      </c>
      <c r="AU38" s="41">
        <f t="shared" si="249"/>
        <v>87786.005607308616</v>
      </c>
      <c r="AV38" s="41">
        <f t="shared" si="249"/>
        <v>87786.005607308616</v>
      </c>
      <c r="AW38" s="41">
        <f t="shared" si="249"/>
        <v>87786.005607308616</v>
      </c>
      <c r="AX38" s="41">
        <f t="shared" si="249"/>
        <v>87786.005607308616</v>
      </c>
      <c r="AY38" s="41">
        <f t="shared" si="249"/>
        <v>87786.005607308616</v>
      </c>
      <c r="AZ38" s="41">
        <f t="shared" ref="AZ38:CE38" si="250">IF($B38&gt;=AZ$2,0,$S38/$D38*((AY$6-$E38)&lt;$D38))</f>
        <v>87786.005607308616</v>
      </c>
      <c r="BA38" s="41">
        <f t="shared" si="250"/>
        <v>87786.005607308616</v>
      </c>
      <c r="BB38" s="41">
        <f t="shared" si="250"/>
        <v>87786.005607308616</v>
      </c>
      <c r="BC38" s="41">
        <f t="shared" si="250"/>
        <v>87786.005607308616</v>
      </c>
      <c r="BD38" s="41">
        <f t="shared" si="250"/>
        <v>87786.005607308616</v>
      </c>
      <c r="BE38" s="41">
        <f t="shared" si="250"/>
        <v>87786.005607308616</v>
      </c>
      <c r="BF38" s="41">
        <f t="shared" si="250"/>
        <v>87786.005607308616</v>
      </c>
      <c r="BG38" s="41">
        <f t="shared" si="250"/>
        <v>87786.005607308616</v>
      </c>
      <c r="BH38" s="41">
        <f t="shared" si="250"/>
        <v>87786.005607308616</v>
      </c>
      <c r="BI38" s="41">
        <f t="shared" si="250"/>
        <v>87786.005607308616</v>
      </c>
      <c r="BJ38" s="41">
        <f t="shared" si="250"/>
        <v>87786.005607308616</v>
      </c>
      <c r="BK38" s="41">
        <f t="shared" si="250"/>
        <v>87786.005607308616</v>
      </c>
      <c r="BL38" s="41">
        <f t="shared" si="250"/>
        <v>87786.005607308616</v>
      </c>
      <c r="BM38" s="41">
        <f t="shared" si="250"/>
        <v>87786.005607308616</v>
      </c>
      <c r="BN38" s="41">
        <f t="shared" si="250"/>
        <v>87786.005607308616</v>
      </c>
      <c r="BO38" s="41">
        <f t="shared" si="250"/>
        <v>87786.005607308616</v>
      </c>
      <c r="BP38" s="41">
        <f t="shared" si="250"/>
        <v>87786.005607308616</v>
      </c>
      <c r="BQ38" s="41">
        <f t="shared" si="250"/>
        <v>87786.005607308616</v>
      </c>
      <c r="BR38" s="41">
        <f t="shared" si="250"/>
        <v>87786.005607308616</v>
      </c>
      <c r="BS38" s="41">
        <f t="shared" si="250"/>
        <v>87786.005607308616</v>
      </c>
      <c r="BT38" s="41">
        <f t="shared" si="250"/>
        <v>87786.005607308616</v>
      </c>
      <c r="BU38" s="41">
        <f t="shared" si="250"/>
        <v>87786.005607308616</v>
      </c>
      <c r="BV38" s="41">
        <f t="shared" si="250"/>
        <v>87786.005607308616</v>
      </c>
      <c r="BW38" s="41">
        <f t="shared" si="250"/>
        <v>87786.005607308616</v>
      </c>
      <c r="BX38" s="41">
        <f t="shared" si="250"/>
        <v>87786.005607308616</v>
      </c>
      <c r="BY38" s="41">
        <f t="shared" si="250"/>
        <v>87786.005607308616</v>
      </c>
      <c r="BZ38" s="41">
        <f t="shared" si="250"/>
        <v>87786.005607308616</v>
      </c>
      <c r="CA38" s="41">
        <f t="shared" si="250"/>
        <v>87786.005607308616</v>
      </c>
      <c r="CB38" s="41">
        <f t="shared" si="250"/>
        <v>87786.005607308616</v>
      </c>
      <c r="CC38" s="41">
        <f t="shared" si="250"/>
        <v>87786.005607308616</v>
      </c>
      <c r="CD38" s="41">
        <f t="shared" si="250"/>
        <v>87786.005607308616</v>
      </c>
      <c r="CE38" s="41">
        <f t="shared" si="250"/>
        <v>87786.005607308616</v>
      </c>
      <c r="CF38" s="41">
        <f t="shared" ref="CF38:DK38" si="251">IF($B38&gt;=CF$2,0,$S38/$D38*((CE$6-$E38)&lt;$D38))</f>
        <v>87786.005607308616</v>
      </c>
      <c r="CG38" s="41">
        <f t="shared" si="251"/>
        <v>87786.005607308616</v>
      </c>
      <c r="CH38" s="41">
        <f t="shared" si="251"/>
        <v>87786.005607308616</v>
      </c>
      <c r="CI38" s="41">
        <f t="shared" si="251"/>
        <v>87786.005607308616</v>
      </c>
      <c r="CJ38" s="41">
        <f t="shared" si="251"/>
        <v>87786.005607308616</v>
      </c>
      <c r="CK38" s="41">
        <f t="shared" si="251"/>
        <v>87786.005607308616</v>
      </c>
      <c r="CL38" s="41">
        <f t="shared" si="251"/>
        <v>87786.005607308616</v>
      </c>
      <c r="CM38" s="41">
        <f t="shared" si="251"/>
        <v>87786.005607308616</v>
      </c>
      <c r="CN38" s="41">
        <f t="shared" si="251"/>
        <v>87786.005607308616</v>
      </c>
      <c r="CO38" s="41">
        <f t="shared" si="251"/>
        <v>87786.005607308616</v>
      </c>
      <c r="CP38" s="41">
        <f t="shared" si="251"/>
        <v>87786.005607308616</v>
      </c>
      <c r="CQ38" s="41">
        <f t="shared" si="251"/>
        <v>87786.005607308616</v>
      </c>
      <c r="CR38" s="41">
        <f t="shared" si="251"/>
        <v>87786.005607308616</v>
      </c>
      <c r="CS38" s="41">
        <f t="shared" si="251"/>
        <v>87786.005607308616</v>
      </c>
      <c r="CT38" s="41">
        <f t="shared" si="251"/>
        <v>87786.005607308616</v>
      </c>
      <c r="CU38" s="41">
        <f t="shared" si="251"/>
        <v>87786.005607308616</v>
      </c>
      <c r="CV38" s="41">
        <f t="shared" si="251"/>
        <v>0</v>
      </c>
      <c r="CW38" s="41">
        <f t="shared" si="251"/>
        <v>0</v>
      </c>
      <c r="CX38" s="41">
        <f t="shared" si="251"/>
        <v>0</v>
      </c>
      <c r="CY38" s="41">
        <f t="shared" si="251"/>
        <v>0</v>
      </c>
      <c r="CZ38" s="41">
        <f t="shared" si="251"/>
        <v>0</v>
      </c>
      <c r="DA38" s="41">
        <f t="shared" si="251"/>
        <v>0</v>
      </c>
      <c r="DB38" s="41">
        <f t="shared" si="251"/>
        <v>0</v>
      </c>
      <c r="DC38" s="41">
        <f t="shared" si="251"/>
        <v>0</v>
      </c>
      <c r="DD38" s="41">
        <f t="shared" si="251"/>
        <v>0</v>
      </c>
      <c r="DE38" s="41">
        <f t="shared" si="251"/>
        <v>0</v>
      </c>
      <c r="DF38" s="41">
        <f t="shared" si="251"/>
        <v>0</v>
      </c>
      <c r="DG38" s="41">
        <f t="shared" si="251"/>
        <v>0</v>
      </c>
      <c r="DH38" s="41">
        <f t="shared" si="251"/>
        <v>0</v>
      </c>
      <c r="DI38" s="41">
        <f t="shared" si="251"/>
        <v>0</v>
      </c>
      <c r="DJ38" s="41">
        <f t="shared" si="251"/>
        <v>0</v>
      </c>
      <c r="DK38" s="41">
        <f t="shared" si="251"/>
        <v>0</v>
      </c>
      <c r="DL38" s="41">
        <f t="shared" ref="DL38:EQ38" si="252">IF($B38&gt;=DL$2,0,$S38/$D38*((DK$6-$E38)&lt;$D38))</f>
        <v>0</v>
      </c>
      <c r="DM38" s="41">
        <f t="shared" si="252"/>
        <v>0</v>
      </c>
      <c r="DN38" s="41">
        <f t="shared" si="252"/>
        <v>0</v>
      </c>
      <c r="DO38" s="41">
        <f t="shared" si="252"/>
        <v>0</v>
      </c>
      <c r="DP38" s="41">
        <f t="shared" si="252"/>
        <v>0</v>
      </c>
      <c r="DQ38" s="41">
        <f t="shared" si="252"/>
        <v>0</v>
      </c>
      <c r="DR38" s="41">
        <f t="shared" si="252"/>
        <v>0</v>
      </c>
      <c r="DS38" s="41">
        <f t="shared" si="252"/>
        <v>0</v>
      </c>
      <c r="DT38" s="41">
        <f t="shared" si="252"/>
        <v>0</v>
      </c>
      <c r="DU38" s="41">
        <f t="shared" si="252"/>
        <v>0</v>
      </c>
      <c r="DV38" s="41">
        <f t="shared" si="252"/>
        <v>0</v>
      </c>
      <c r="DW38" s="41">
        <f t="shared" si="252"/>
        <v>0</v>
      </c>
      <c r="DX38" s="41">
        <f t="shared" si="252"/>
        <v>0</v>
      </c>
      <c r="DY38" s="41">
        <f t="shared" si="252"/>
        <v>0</v>
      </c>
      <c r="DZ38" s="41">
        <f t="shared" si="252"/>
        <v>0</v>
      </c>
      <c r="EA38" s="41">
        <f t="shared" si="252"/>
        <v>0</v>
      </c>
      <c r="EB38" s="41">
        <f t="shared" si="252"/>
        <v>0</v>
      </c>
      <c r="EC38" s="41">
        <f t="shared" si="252"/>
        <v>0</v>
      </c>
      <c r="ED38" s="41">
        <f t="shared" si="252"/>
        <v>0</v>
      </c>
      <c r="EE38" s="41">
        <f t="shared" si="252"/>
        <v>0</v>
      </c>
      <c r="EF38" s="41">
        <f t="shared" si="252"/>
        <v>0</v>
      </c>
      <c r="EG38" s="41">
        <f t="shared" si="252"/>
        <v>0</v>
      </c>
      <c r="EH38" s="41">
        <f t="shared" si="252"/>
        <v>0</v>
      </c>
      <c r="EI38" s="41">
        <f t="shared" si="252"/>
        <v>0</v>
      </c>
      <c r="EJ38" s="41">
        <f t="shared" si="252"/>
        <v>0</v>
      </c>
      <c r="EK38" s="41">
        <f t="shared" si="252"/>
        <v>0</v>
      </c>
      <c r="EL38" s="41">
        <f t="shared" si="252"/>
        <v>0</v>
      </c>
      <c r="EM38" s="41">
        <f t="shared" si="252"/>
        <v>0</v>
      </c>
      <c r="EN38" s="41">
        <f t="shared" si="252"/>
        <v>0</v>
      </c>
      <c r="EO38" s="41">
        <f t="shared" si="252"/>
        <v>0</v>
      </c>
      <c r="EP38" s="41">
        <f t="shared" si="252"/>
        <v>0</v>
      </c>
      <c r="EQ38" s="41">
        <f t="shared" si="252"/>
        <v>0</v>
      </c>
      <c r="ER38" s="41">
        <f t="shared" ref="ER38:FB38" si="253">IF($B38&gt;=ER$2,0,$S38/$D38*((EQ$6-$E38)&lt;$D38))</f>
        <v>0</v>
      </c>
      <c r="ES38" s="41">
        <f t="shared" si="253"/>
        <v>0</v>
      </c>
      <c r="ET38" s="41">
        <f t="shared" si="253"/>
        <v>0</v>
      </c>
      <c r="EU38" s="41">
        <f t="shared" si="253"/>
        <v>0</v>
      </c>
      <c r="EV38" s="41">
        <f t="shared" si="253"/>
        <v>0</v>
      </c>
      <c r="EW38" s="41">
        <f t="shared" si="253"/>
        <v>0</v>
      </c>
      <c r="EX38" s="41">
        <f t="shared" si="253"/>
        <v>0</v>
      </c>
      <c r="EY38" s="41">
        <f t="shared" si="253"/>
        <v>0</v>
      </c>
      <c r="EZ38" s="41">
        <f t="shared" si="253"/>
        <v>0</v>
      </c>
      <c r="FA38" s="41">
        <f t="shared" si="253"/>
        <v>0</v>
      </c>
      <c r="FB38" s="41">
        <f t="shared" si="253"/>
        <v>0</v>
      </c>
    </row>
    <row r="39" spans="2:158" s="38" customFormat="1" ht="11.25" hidden="1" customHeight="1" outlineLevel="1">
      <c r="B39" s="37">
        <v>2043</v>
      </c>
      <c r="C39" s="36">
        <f t="shared" si="163"/>
        <v>60</v>
      </c>
      <c r="D39" s="36">
        <f t="shared" si="157"/>
        <v>60</v>
      </c>
      <c r="E39" s="36">
        <v>21</v>
      </c>
      <c r="G39" s="3"/>
      <c r="H39" s="130"/>
      <c r="I39" s="212"/>
      <c r="J39" s="39"/>
      <c r="K39" s="39"/>
      <c r="L39" s="39"/>
      <c r="M39" s="39"/>
      <c r="N39" s="39"/>
      <c r="O39" s="39"/>
      <c r="P39" s="39"/>
      <c r="R39" s="41"/>
      <c r="S39" s="40">
        <v>5190471.8853802392</v>
      </c>
      <c r="T39" s="41">
        <f t="shared" ref="T39:AY39" si="254">IF($B39&gt;=T$2,0,$S39/$D39*((S$6-$E39)&lt;$D39))</f>
        <v>0</v>
      </c>
      <c r="U39" s="41">
        <f t="shared" si="254"/>
        <v>0</v>
      </c>
      <c r="V39" s="41">
        <f t="shared" si="254"/>
        <v>0</v>
      </c>
      <c r="W39" s="41">
        <f t="shared" si="254"/>
        <v>0</v>
      </c>
      <c r="X39" s="41">
        <f t="shared" si="254"/>
        <v>0</v>
      </c>
      <c r="Y39" s="41">
        <f t="shared" si="254"/>
        <v>0</v>
      </c>
      <c r="Z39" s="41">
        <f t="shared" si="254"/>
        <v>0</v>
      </c>
      <c r="AA39" s="41">
        <f t="shared" si="254"/>
        <v>0</v>
      </c>
      <c r="AB39" s="41">
        <f t="shared" si="254"/>
        <v>0</v>
      </c>
      <c r="AC39" s="41">
        <f t="shared" si="254"/>
        <v>0</v>
      </c>
      <c r="AD39" s="41">
        <f t="shared" si="254"/>
        <v>0</v>
      </c>
      <c r="AE39" s="41">
        <f t="shared" si="254"/>
        <v>0</v>
      </c>
      <c r="AF39" s="41">
        <f t="shared" si="254"/>
        <v>0</v>
      </c>
      <c r="AG39" s="41">
        <f t="shared" si="254"/>
        <v>0</v>
      </c>
      <c r="AH39" s="41">
        <f t="shared" si="254"/>
        <v>0</v>
      </c>
      <c r="AI39" s="41">
        <f t="shared" si="254"/>
        <v>0</v>
      </c>
      <c r="AJ39" s="41">
        <f t="shared" si="254"/>
        <v>0</v>
      </c>
      <c r="AK39" s="41">
        <f t="shared" si="254"/>
        <v>0</v>
      </c>
      <c r="AL39" s="41">
        <f t="shared" si="254"/>
        <v>0</v>
      </c>
      <c r="AM39" s="41">
        <f t="shared" si="254"/>
        <v>0</v>
      </c>
      <c r="AN39" s="41">
        <f t="shared" si="254"/>
        <v>0</v>
      </c>
      <c r="AO39" s="41">
        <f t="shared" si="254"/>
        <v>86507.864756337323</v>
      </c>
      <c r="AP39" s="41">
        <f t="shared" si="254"/>
        <v>86507.864756337323</v>
      </c>
      <c r="AQ39" s="41">
        <f t="shared" si="254"/>
        <v>86507.864756337323</v>
      </c>
      <c r="AR39" s="41">
        <f t="shared" si="254"/>
        <v>86507.864756337323</v>
      </c>
      <c r="AS39" s="41">
        <f t="shared" si="254"/>
        <v>86507.864756337323</v>
      </c>
      <c r="AT39" s="41">
        <f t="shared" si="254"/>
        <v>86507.864756337323</v>
      </c>
      <c r="AU39" s="41">
        <f t="shared" si="254"/>
        <v>86507.864756337323</v>
      </c>
      <c r="AV39" s="41">
        <f t="shared" si="254"/>
        <v>86507.864756337323</v>
      </c>
      <c r="AW39" s="41">
        <f t="shared" si="254"/>
        <v>86507.864756337323</v>
      </c>
      <c r="AX39" s="41">
        <f t="shared" si="254"/>
        <v>86507.864756337323</v>
      </c>
      <c r="AY39" s="41">
        <f t="shared" si="254"/>
        <v>86507.864756337323</v>
      </c>
      <c r="AZ39" s="41">
        <f t="shared" ref="AZ39:CE39" si="255">IF($B39&gt;=AZ$2,0,$S39/$D39*((AY$6-$E39)&lt;$D39))</f>
        <v>86507.864756337323</v>
      </c>
      <c r="BA39" s="41">
        <f t="shared" si="255"/>
        <v>86507.864756337323</v>
      </c>
      <c r="BB39" s="41">
        <f t="shared" si="255"/>
        <v>86507.864756337323</v>
      </c>
      <c r="BC39" s="41">
        <f t="shared" si="255"/>
        <v>86507.864756337323</v>
      </c>
      <c r="BD39" s="41">
        <f t="shared" si="255"/>
        <v>86507.864756337323</v>
      </c>
      <c r="BE39" s="41">
        <f t="shared" si="255"/>
        <v>86507.864756337323</v>
      </c>
      <c r="BF39" s="41">
        <f t="shared" si="255"/>
        <v>86507.864756337323</v>
      </c>
      <c r="BG39" s="41">
        <f t="shared" si="255"/>
        <v>86507.864756337323</v>
      </c>
      <c r="BH39" s="41">
        <f t="shared" si="255"/>
        <v>86507.864756337323</v>
      </c>
      <c r="BI39" s="41">
        <f t="shared" si="255"/>
        <v>86507.864756337323</v>
      </c>
      <c r="BJ39" s="41">
        <f t="shared" si="255"/>
        <v>86507.864756337323</v>
      </c>
      <c r="BK39" s="41">
        <f t="shared" si="255"/>
        <v>86507.864756337323</v>
      </c>
      <c r="BL39" s="41">
        <f t="shared" si="255"/>
        <v>86507.864756337323</v>
      </c>
      <c r="BM39" s="41">
        <f t="shared" si="255"/>
        <v>86507.864756337323</v>
      </c>
      <c r="BN39" s="41">
        <f t="shared" si="255"/>
        <v>86507.864756337323</v>
      </c>
      <c r="BO39" s="41">
        <f t="shared" si="255"/>
        <v>86507.864756337323</v>
      </c>
      <c r="BP39" s="41">
        <f t="shared" si="255"/>
        <v>86507.864756337323</v>
      </c>
      <c r="BQ39" s="41">
        <f t="shared" si="255"/>
        <v>86507.864756337323</v>
      </c>
      <c r="BR39" s="41">
        <f t="shared" si="255"/>
        <v>86507.864756337323</v>
      </c>
      <c r="BS39" s="41">
        <f t="shared" si="255"/>
        <v>86507.864756337323</v>
      </c>
      <c r="BT39" s="41">
        <f t="shared" si="255"/>
        <v>86507.864756337323</v>
      </c>
      <c r="BU39" s="41">
        <f t="shared" si="255"/>
        <v>86507.864756337323</v>
      </c>
      <c r="BV39" s="41">
        <f t="shared" si="255"/>
        <v>86507.864756337323</v>
      </c>
      <c r="BW39" s="41">
        <f t="shared" si="255"/>
        <v>86507.864756337323</v>
      </c>
      <c r="BX39" s="41">
        <f t="shared" si="255"/>
        <v>86507.864756337323</v>
      </c>
      <c r="BY39" s="41">
        <f t="shared" si="255"/>
        <v>86507.864756337323</v>
      </c>
      <c r="BZ39" s="41">
        <f t="shared" si="255"/>
        <v>86507.864756337323</v>
      </c>
      <c r="CA39" s="41">
        <f t="shared" si="255"/>
        <v>86507.864756337323</v>
      </c>
      <c r="CB39" s="41">
        <f t="shared" si="255"/>
        <v>86507.864756337323</v>
      </c>
      <c r="CC39" s="41">
        <f t="shared" si="255"/>
        <v>86507.864756337323</v>
      </c>
      <c r="CD39" s="41">
        <f t="shared" si="255"/>
        <v>86507.864756337323</v>
      </c>
      <c r="CE39" s="41">
        <f t="shared" si="255"/>
        <v>86507.864756337323</v>
      </c>
      <c r="CF39" s="41">
        <f t="shared" ref="CF39:DK39" si="256">IF($B39&gt;=CF$2,0,$S39/$D39*((CE$6-$E39)&lt;$D39))</f>
        <v>86507.864756337323</v>
      </c>
      <c r="CG39" s="41">
        <f t="shared" si="256"/>
        <v>86507.864756337323</v>
      </c>
      <c r="CH39" s="41">
        <f t="shared" si="256"/>
        <v>86507.864756337323</v>
      </c>
      <c r="CI39" s="41">
        <f t="shared" si="256"/>
        <v>86507.864756337323</v>
      </c>
      <c r="CJ39" s="41">
        <f t="shared" si="256"/>
        <v>86507.864756337323</v>
      </c>
      <c r="CK39" s="41">
        <f t="shared" si="256"/>
        <v>86507.864756337323</v>
      </c>
      <c r="CL39" s="41">
        <f t="shared" si="256"/>
        <v>86507.864756337323</v>
      </c>
      <c r="CM39" s="41">
        <f t="shared" si="256"/>
        <v>86507.864756337323</v>
      </c>
      <c r="CN39" s="41">
        <f t="shared" si="256"/>
        <v>86507.864756337323</v>
      </c>
      <c r="CO39" s="41">
        <f t="shared" si="256"/>
        <v>86507.864756337323</v>
      </c>
      <c r="CP39" s="41">
        <f t="shared" si="256"/>
        <v>86507.864756337323</v>
      </c>
      <c r="CQ39" s="41">
        <f t="shared" si="256"/>
        <v>86507.864756337323</v>
      </c>
      <c r="CR39" s="41">
        <f t="shared" si="256"/>
        <v>86507.864756337323</v>
      </c>
      <c r="CS39" s="41">
        <f t="shared" si="256"/>
        <v>86507.864756337323</v>
      </c>
      <c r="CT39" s="41">
        <f t="shared" si="256"/>
        <v>86507.864756337323</v>
      </c>
      <c r="CU39" s="41">
        <f t="shared" si="256"/>
        <v>86507.864756337323</v>
      </c>
      <c r="CV39" s="41">
        <f t="shared" si="256"/>
        <v>86507.864756337323</v>
      </c>
      <c r="CW39" s="41">
        <f t="shared" si="256"/>
        <v>0</v>
      </c>
      <c r="CX39" s="41">
        <f t="shared" si="256"/>
        <v>0</v>
      </c>
      <c r="CY39" s="41">
        <f t="shared" si="256"/>
        <v>0</v>
      </c>
      <c r="CZ39" s="41">
        <f t="shared" si="256"/>
        <v>0</v>
      </c>
      <c r="DA39" s="41">
        <f t="shared" si="256"/>
        <v>0</v>
      </c>
      <c r="DB39" s="41">
        <f t="shared" si="256"/>
        <v>0</v>
      </c>
      <c r="DC39" s="41">
        <f t="shared" si="256"/>
        <v>0</v>
      </c>
      <c r="DD39" s="41">
        <f t="shared" si="256"/>
        <v>0</v>
      </c>
      <c r="DE39" s="41">
        <f t="shared" si="256"/>
        <v>0</v>
      </c>
      <c r="DF39" s="41">
        <f t="shared" si="256"/>
        <v>0</v>
      </c>
      <c r="DG39" s="41">
        <f t="shared" si="256"/>
        <v>0</v>
      </c>
      <c r="DH39" s="41">
        <f t="shared" si="256"/>
        <v>0</v>
      </c>
      <c r="DI39" s="41">
        <f t="shared" si="256"/>
        <v>0</v>
      </c>
      <c r="DJ39" s="41">
        <f t="shared" si="256"/>
        <v>0</v>
      </c>
      <c r="DK39" s="41">
        <f t="shared" si="256"/>
        <v>0</v>
      </c>
      <c r="DL39" s="41">
        <f t="shared" ref="DL39:EQ39" si="257">IF($B39&gt;=DL$2,0,$S39/$D39*((DK$6-$E39)&lt;$D39))</f>
        <v>0</v>
      </c>
      <c r="DM39" s="41">
        <f t="shared" si="257"/>
        <v>0</v>
      </c>
      <c r="DN39" s="41">
        <f t="shared" si="257"/>
        <v>0</v>
      </c>
      <c r="DO39" s="41">
        <f t="shared" si="257"/>
        <v>0</v>
      </c>
      <c r="DP39" s="41">
        <f t="shared" si="257"/>
        <v>0</v>
      </c>
      <c r="DQ39" s="41">
        <f t="shared" si="257"/>
        <v>0</v>
      </c>
      <c r="DR39" s="41">
        <f t="shared" si="257"/>
        <v>0</v>
      </c>
      <c r="DS39" s="41">
        <f t="shared" si="257"/>
        <v>0</v>
      </c>
      <c r="DT39" s="41">
        <f t="shared" si="257"/>
        <v>0</v>
      </c>
      <c r="DU39" s="41">
        <f t="shared" si="257"/>
        <v>0</v>
      </c>
      <c r="DV39" s="41">
        <f t="shared" si="257"/>
        <v>0</v>
      </c>
      <c r="DW39" s="41">
        <f t="shared" si="257"/>
        <v>0</v>
      </c>
      <c r="DX39" s="41">
        <f t="shared" si="257"/>
        <v>0</v>
      </c>
      <c r="DY39" s="41">
        <f t="shared" si="257"/>
        <v>0</v>
      </c>
      <c r="DZ39" s="41">
        <f t="shared" si="257"/>
        <v>0</v>
      </c>
      <c r="EA39" s="41">
        <f t="shared" si="257"/>
        <v>0</v>
      </c>
      <c r="EB39" s="41">
        <f t="shared" si="257"/>
        <v>0</v>
      </c>
      <c r="EC39" s="41">
        <f t="shared" si="257"/>
        <v>0</v>
      </c>
      <c r="ED39" s="41">
        <f t="shared" si="257"/>
        <v>0</v>
      </c>
      <c r="EE39" s="41">
        <f t="shared" si="257"/>
        <v>0</v>
      </c>
      <c r="EF39" s="41">
        <f t="shared" si="257"/>
        <v>0</v>
      </c>
      <c r="EG39" s="41">
        <f t="shared" si="257"/>
        <v>0</v>
      </c>
      <c r="EH39" s="41">
        <f t="shared" si="257"/>
        <v>0</v>
      </c>
      <c r="EI39" s="41">
        <f t="shared" si="257"/>
        <v>0</v>
      </c>
      <c r="EJ39" s="41">
        <f t="shared" si="257"/>
        <v>0</v>
      </c>
      <c r="EK39" s="41">
        <f t="shared" si="257"/>
        <v>0</v>
      </c>
      <c r="EL39" s="41">
        <f t="shared" si="257"/>
        <v>0</v>
      </c>
      <c r="EM39" s="41">
        <f t="shared" si="257"/>
        <v>0</v>
      </c>
      <c r="EN39" s="41">
        <f t="shared" si="257"/>
        <v>0</v>
      </c>
      <c r="EO39" s="41">
        <f t="shared" si="257"/>
        <v>0</v>
      </c>
      <c r="EP39" s="41">
        <f t="shared" si="257"/>
        <v>0</v>
      </c>
      <c r="EQ39" s="41">
        <f t="shared" si="257"/>
        <v>0</v>
      </c>
      <c r="ER39" s="41">
        <f t="shared" ref="ER39:FB39" si="258">IF($B39&gt;=ER$2,0,$S39/$D39*((EQ$6-$E39)&lt;$D39))</f>
        <v>0</v>
      </c>
      <c r="ES39" s="41">
        <f t="shared" si="258"/>
        <v>0</v>
      </c>
      <c r="ET39" s="41">
        <f t="shared" si="258"/>
        <v>0</v>
      </c>
      <c r="EU39" s="41">
        <f t="shared" si="258"/>
        <v>0</v>
      </c>
      <c r="EV39" s="41">
        <f t="shared" si="258"/>
        <v>0</v>
      </c>
      <c r="EW39" s="41">
        <f t="shared" si="258"/>
        <v>0</v>
      </c>
      <c r="EX39" s="41">
        <f t="shared" si="258"/>
        <v>0</v>
      </c>
      <c r="EY39" s="41">
        <f t="shared" si="258"/>
        <v>0</v>
      </c>
      <c r="EZ39" s="41">
        <f t="shared" si="258"/>
        <v>0</v>
      </c>
      <c r="FA39" s="41">
        <f t="shared" si="258"/>
        <v>0</v>
      </c>
      <c r="FB39" s="41">
        <f t="shared" si="258"/>
        <v>0</v>
      </c>
    </row>
    <row r="40" spans="2:158" s="38" customFormat="1" ht="11.25" hidden="1" customHeight="1" outlineLevel="1">
      <c r="B40" s="37">
        <v>2044</v>
      </c>
      <c r="C40" s="36">
        <f t="shared" si="163"/>
        <v>60</v>
      </c>
      <c r="D40" s="36">
        <f t="shared" si="157"/>
        <v>60</v>
      </c>
      <c r="E40" s="36">
        <v>22</v>
      </c>
      <c r="G40" s="3"/>
      <c r="H40" s="130"/>
      <c r="I40" s="212"/>
      <c r="J40" s="39"/>
      <c r="K40" s="39"/>
      <c r="L40" s="39"/>
      <c r="M40" s="39"/>
      <c r="N40" s="39"/>
      <c r="O40" s="39"/>
      <c r="P40" s="39"/>
      <c r="R40" s="41"/>
      <c r="S40" s="40">
        <v>5086387.6856237687</v>
      </c>
      <c r="T40" s="41">
        <f t="shared" ref="T40:AY40" si="259">IF($B40&gt;=T$2,0,$S40/$D40*((S$6-$E40)&lt;$D40))</f>
        <v>0</v>
      </c>
      <c r="U40" s="41">
        <f t="shared" si="259"/>
        <v>0</v>
      </c>
      <c r="V40" s="41">
        <f t="shared" si="259"/>
        <v>0</v>
      </c>
      <c r="W40" s="41">
        <f t="shared" si="259"/>
        <v>0</v>
      </c>
      <c r="X40" s="41">
        <f t="shared" si="259"/>
        <v>0</v>
      </c>
      <c r="Y40" s="41">
        <f t="shared" si="259"/>
        <v>0</v>
      </c>
      <c r="Z40" s="41">
        <f t="shared" si="259"/>
        <v>0</v>
      </c>
      <c r="AA40" s="41">
        <f t="shared" si="259"/>
        <v>0</v>
      </c>
      <c r="AB40" s="41">
        <f t="shared" si="259"/>
        <v>0</v>
      </c>
      <c r="AC40" s="41">
        <f t="shared" si="259"/>
        <v>0</v>
      </c>
      <c r="AD40" s="41">
        <f t="shared" si="259"/>
        <v>0</v>
      </c>
      <c r="AE40" s="41">
        <f t="shared" si="259"/>
        <v>0</v>
      </c>
      <c r="AF40" s="41">
        <f t="shared" si="259"/>
        <v>0</v>
      </c>
      <c r="AG40" s="41">
        <f t="shared" si="259"/>
        <v>0</v>
      </c>
      <c r="AH40" s="41">
        <f t="shared" si="259"/>
        <v>0</v>
      </c>
      <c r="AI40" s="41">
        <f t="shared" si="259"/>
        <v>0</v>
      </c>
      <c r="AJ40" s="41">
        <f t="shared" si="259"/>
        <v>0</v>
      </c>
      <c r="AK40" s="41">
        <f t="shared" si="259"/>
        <v>0</v>
      </c>
      <c r="AL40" s="41">
        <f t="shared" si="259"/>
        <v>0</v>
      </c>
      <c r="AM40" s="41">
        <f t="shared" si="259"/>
        <v>0</v>
      </c>
      <c r="AN40" s="41">
        <f t="shared" si="259"/>
        <v>0</v>
      </c>
      <c r="AO40" s="41">
        <f t="shared" si="259"/>
        <v>0</v>
      </c>
      <c r="AP40" s="41">
        <f t="shared" si="259"/>
        <v>84773.12809372948</v>
      </c>
      <c r="AQ40" s="41">
        <f t="shared" si="259"/>
        <v>84773.12809372948</v>
      </c>
      <c r="AR40" s="41">
        <f t="shared" si="259"/>
        <v>84773.12809372948</v>
      </c>
      <c r="AS40" s="41">
        <f t="shared" si="259"/>
        <v>84773.12809372948</v>
      </c>
      <c r="AT40" s="41">
        <f t="shared" si="259"/>
        <v>84773.12809372948</v>
      </c>
      <c r="AU40" s="41">
        <f t="shared" si="259"/>
        <v>84773.12809372948</v>
      </c>
      <c r="AV40" s="41">
        <f t="shared" si="259"/>
        <v>84773.12809372948</v>
      </c>
      <c r="AW40" s="41">
        <f t="shared" si="259"/>
        <v>84773.12809372948</v>
      </c>
      <c r="AX40" s="41">
        <f t="shared" si="259"/>
        <v>84773.12809372948</v>
      </c>
      <c r="AY40" s="41">
        <f t="shared" si="259"/>
        <v>84773.12809372948</v>
      </c>
      <c r="AZ40" s="41">
        <f t="shared" ref="AZ40:CE40" si="260">IF($B40&gt;=AZ$2,0,$S40/$D40*((AY$6-$E40)&lt;$D40))</f>
        <v>84773.12809372948</v>
      </c>
      <c r="BA40" s="41">
        <f t="shared" si="260"/>
        <v>84773.12809372948</v>
      </c>
      <c r="BB40" s="41">
        <f t="shared" si="260"/>
        <v>84773.12809372948</v>
      </c>
      <c r="BC40" s="41">
        <f t="shared" si="260"/>
        <v>84773.12809372948</v>
      </c>
      <c r="BD40" s="41">
        <f t="shared" si="260"/>
        <v>84773.12809372948</v>
      </c>
      <c r="BE40" s="41">
        <f t="shared" si="260"/>
        <v>84773.12809372948</v>
      </c>
      <c r="BF40" s="41">
        <f t="shared" si="260"/>
        <v>84773.12809372948</v>
      </c>
      <c r="BG40" s="41">
        <f t="shared" si="260"/>
        <v>84773.12809372948</v>
      </c>
      <c r="BH40" s="41">
        <f t="shared" si="260"/>
        <v>84773.12809372948</v>
      </c>
      <c r="BI40" s="41">
        <f t="shared" si="260"/>
        <v>84773.12809372948</v>
      </c>
      <c r="BJ40" s="41">
        <f t="shared" si="260"/>
        <v>84773.12809372948</v>
      </c>
      <c r="BK40" s="41">
        <f t="shared" si="260"/>
        <v>84773.12809372948</v>
      </c>
      <c r="BL40" s="41">
        <f t="shared" si="260"/>
        <v>84773.12809372948</v>
      </c>
      <c r="BM40" s="41">
        <f t="shared" si="260"/>
        <v>84773.12809372948</v>
      </c>
      <c r="BN40" s="41">
        <f t="shared" si="260"/>
        <v>84773.12809372948</v>
      </c>
      <c r="BO40" s="41">
        <f t="shared" si="260"/>
        <v>84773.12809372948</v>
      </c>
      <c r="BP40" s="41">
        <f t="shared" si="260"/>
        <v>84773.12809372948</v>
      </c>
      <c r="BQ40" s="41">
        <f t="shared" si="260"/>
        <v>84773.12809372948</v>
      </c>
      <c r="BR40" s="41">
        <f t="shared" si="260"/>
        <v>84773.12809372948</v>
      </c>
      <c r="BS40" s="41">
        <f t="shared" si="260"/>
        <v>84773.12809372948</v>
      </c>
      <c r="BT40" s="41">
        <f t="shared" si="260"/>
        <v>84773.12809372948</v>
      </c>
      <c r="BU40" s="41">
        <f t="shared" si="260"/>
        <v>84773.12809372948</v>
      </c>
      <c r="BV40" s="41">
        <f t="shared" si="260"/>
        <v>84773.12809372948</v>
      </c>
      <c r="BW40" s="41">
        <f t="shared" si="260"/>
        <v>84773.12809372948</v>
      </c>
      <c r="BX40" s="41">
        <f t="shared" si="260"/>
        <v>84773.12809372948</v>
      </c>
      <c r="BY40" s="41">
        <f t="shared" si="260"/>
        <v>84773.12809372948</v>
      </c>
      <c r="BZ40" s="41">
        <f t="shared" si="260"/>
        <v>84773.12809372948</v>
      </c>
      <c r="CA40" s="41">
        <f t="shared" si="260"/>
        <v>84773.12809372948</v>
      </c>
      <c r="CB40" s="41">
        <f t="shared" si="260"/>
        <v>84773.12809372948</v>
      </c>
      <c r="CC40" s="41">
        <f t="shared" si="260"/>
        <v>84773.12809372948</v>
      </c>
      <c r="CD40" s="41">
        <f t="shared" si="260"/>
        <v>84773.12809372948</v>
      </c>
      <c r="CE40" s="41">
        <f t="shared" si="260"/>
        <v>84773.12809372948</v>
      </c>
      <c r="CF40" s="41">
        <f t="shared" ref="CF40:DK40" si="261">IF($B40&gt;=CF$2,0,$S40/$D40*((CE$6-$E40)&lt;$D40))</f>
        <v>84773.12809372948</v>
      </c>
      <c r="CG40" s="41">
        <f t="shared" si="261"/>
        <v>84773.12809372948</v>
      </c>
      <c r="CH40" s="41">
        <f t="shared" si="261"/>
        <v>84773.12809372948</v>
      </c>
      <c r="CI40" s="41">
        <f t="shared" si="261"/>
        <v>84773.12809372948</v>
      </c>
      <c r="CJ40" s="41">
        <f t="shared" si="261"/>
        <v>84773.12809372948</v>
      </c>
      <c r="CK40" s="41">
        <f t="shared" si="261"/>
        <v>84773.12809372948</v>
      </c>
      <c r="CL40" s="41">
        <f t="shared" si="261"/>
        <v>84773.12809372948</v>
      </c>
      <c r="CM40" s="41">
        <f t="shared" si="261"/>
        <v>84773.12809372948</v>
      </c>
      <c r="CN40" s="41">
        <f t="shared" si="261"/>
        <v>84773.12809372948</v>
      </c>
      <c r="CO40" s="41">
        <f t="shared" si="261"/>
        <v>84773.12809372948</v>
      </c>
      <c r="CP40" s="41">
        <f t="shared" si="261"/>
        <v>84773.12809372948</v>
      </c>
      <c r="CQ40" s="41">
        <f t="shared" si="261"/>
        <v>84773.12809372948</v>
      </c>
      <c r="CR40" s="41">
        <f t="shared" si="261"/>
        <v>84773.12809372948</v>
      </c>
      <c r="CS40" s="41">
        <f t="shared" si="261"/>
        <v>84773.12809372948</v>
      </c>
      <c r="CT40" s="41">
        <f t="shared" si="261"/>
        <v>84773.12809372948</v>
      </c>
      <c r="CU40" s="41">
        <f t="shared" si="261"/>
        <v>84773.12809372948</v>
      </c>
      <c r="CV40" s="41">
        <f t="shared" si="261"/>
        <v>84773.12809372948</v>
      </c>
      <c r="CW40" s="41">
        <f t="shared" si="261"/>
        <v>84773.12809372948</v>
      </c>
      <c r="CX40" s="41">
        <f t="shared" si="261"/>
        <v>0</v>
      </c>
      <c r="CY40" s="41">
        <f t="shared" si="261"/>
        <v>0</v>
      </c>
      <c r="CZ40" s="41">
        <f t="shared" si="261"/>
        <v>0</v>
      </c>
      <c r="DA40" s="41">
        <f t="shared" si="261"/>
        <v>0</v>
      </c>
      <c r="DB40" s="41">
        <f t="shared" si="261"/>
        <v>0</v>
      </c>
      <c r="DC40" s="41">
        <f t="shared" si="261"/>
        <v>0</v>
      </c>
      <c r="DD40" s="41">
        <f t="shared" si="261"/>
        <v>0</v>
      </c>
      <c r="DE40" s="41">
        <f t="shared" si="261"/>
        <v>0</v>
      </c>
      <c r="DF40" s="41">
        <f t="shared" si="261"/>
        <v>0</v>
      </c>
      <c r="DG40" s="41">
        <f t="shared" si="261"/>
        <v>0</v>
      </c>
      <c r="DH40" s="41">
        <f t="shared" si="261"/>
        <v>0</v>
      </c>
      <c r="DI40" s="41">
        <f t="shared" si="261"/>
        <v>0</v>
      </c>
      <c r="DJ40" s="41">
        <f t="shared" si="261"/>
        <v>0</v>
      </c>
      <c r="DK40" s="41">
        <f t="shared" si="261"/>
        <v>0</v>
      </c>
      <c r="DL40" s="41">
        <f t="shared" ref="DL40:EQ40" si="262">IF($B40&gt;=DL$2,0,$S40/$D40*((DK$6-$E40)&lt;$D40))</f>
        <v>0</v>
      </c>
      <c r="DM40" s="41">
        <f t="shared" si="262"/>
        <v>0</v>
      </c>
      <c r="DN40" s="41">
        <f t="shared" si="262"/>
        <v>0</v>
      </c>
      <c r="DO40" s="41">
        <f t="shared" si="262"/>
        <v>0</v>
      </c>
      <c r="DP40" s="41">
        <f t="shared" si="262"/>
        <v>0</v>
      </c>
      <c r="DQ40" s="41">
        <f t="shared" si="262"/>
        <v>0</v>
      </c>
      <c r="DR40" s="41">
        <f t="shared" si="262"/>
        <v>0</v>
      </c>
      <c r="DS40" s="41">
        <f t="shared" si="262"/>
        <v>0</v>
      </c>
      <c r="DT40" s="41">
        <f t="shared" si="262"/>
        <v>0</v>
      </c>
      <c r="DU40" s="41">
        <f t="shared" si="262"/>
        <v>0</v>
      </c>
      <c r="DV40" s="41">
        <f t="shared" si="262"/>
        <v>0</v>
      </c>
      <c r="DW40" s="41">
        <f t="shared" si="262"/>
        <v>0</v>
      </c>
      <c r="DX40" s="41">
        <f t="shared" si="262"/>
        <v>0</v>
      </c>
      <c r="DY40" s="41">
        <f t="shared" si="262"/>
        <v>0</v>
      </c>
      <c r="DZ40" s="41">
        <f t="shared" si="262"/>
        <v>0</v>
      </c>
      <c r="EA40" s="41">
        <f t="shared" si="262"/>
        <v>0</v>
      </c>
      <c r="EB40" s="41">
        <f t="shared" si="262"/>
        <v>0</v>
      </c>
      <c r="EC40" s="41">
        <f t="shared" si="262"/>
        <v>0</v>
      </c>
      <c r="ED40" s="41">
        <f t="shared" si="262"/>
        <v>0</v>
      </c>
      <c r="EE40" s="41">
        <f t="shared" si="262"/>
        <v>0</v>
      </c>
      <c r="EF40" s="41">
        <f t="shared" si="262"/>
        <v>0</v>
      </c>
      <c r="EG40" s="41">
        <f t="shared" si="262"/>
        <v>0</v>
      </c>
      <c r="EH40" s="41">
        <f t="shared" si="262"/>
        <v>0</v>
      </c>
      <c r="EI40" s="41">
        <f t="shared" si="262"/>
        <v>0</v>
      </c>
      <c r="EJ40" s="41">
        <f t="shared" si="262"/>
        <v>0</v>
      </c>
      <c r="EK40" s="41">
        <f t="shared" si="262"/>
        <v>0</v>
      </c>
      <c r="EL40" s="41">
        <f t="shared" si="262"/>
        <v>0</v>
      </c>
      <c r="EM40" s="41">
        <f t="shared" si="262"/>
        <v>0</v>
      </c>
      <c r="EN40" s="41">
        <f t="shared" si="262"/>
        <v>0</v>
      </c>
      <c r="EO40" s="41">
        <f t="shared" si="262"/>
        <v>0</v>
      </c>
      <c r="EP40" s="41">
        <f t="shared" si="262"/>
        <v>0</v>
      </c>
      <c r="EQ40" s="41">
        <f t="shared" si="262"/>
        <v>0</v>
      </c>
      <c r="ER40" s="41">
        <f t="shared" ref="ER40:FB40" si="263">IF($B40&gt;=ER$2,0,$S40/$D40*((EQ$6-$E40)&lt;$D40))</f>
        <v>0</v>
      </c>
      <c r="ES40" s="41">
        <f t="shared" si="263"/>
        <v>0</v>
      </c>
      <c r="ET40" s="41">
        <f t="shared" si="263"/>
        <v>0</v>
      </c>
      <c r="EU40" s="41">
        <f t="shared" si="263"/>
        <v>0</v>
      </c>
      <c r="EV40" s="41">
        <f t="shared" si="263"/>
        <v>0</v>
      </c>
      <c r="EW40" s="41">
        <f t="shared" si="263"/>
        <v>0</v>
      </c>
      <c r="EX40" s="41">
        <f t="shared" si="263"/>
        <v>0</v>
      </c>
      <c r="EY40" s="41">
        <f t="shared" si="263"/>
        <v>0</v>
      </c>
      <c r="EZ40" s="41">
        <f t="shared" si="263"/>
        <v>0</v>
      </c>
      <c r="FA40" s="41">
        <f t="shared" si="263"/>
        <v>0</v>
      </c>
      <c r="FB40" s="41">
        <f t="shared" si="263"/>
        <v>0</v>
      </c>
    </row>
    <row r="41" spans="2:158" s="38" customFormat="1" ht="11.25" hidden="1" customHeight="1" outlineLevel="1">
      <c r="B41" s="37">
        <v>2045</v>
      </c>
      <c r="C41" s="36">
        <f t="shared" si="163"/>
        <v>60</v>
      </c>
      <c r="D41" s="36">
        <f t="shared" si="157"/>
        <v>60</v>
      </c>
      <c r="E41" s="36">
        <v>23</v>
      </c>
      <c r="G41" s="3"/>
      <c r="H41" s="130"/>
      <c r="I41" s="212"/>
      <c r="J41" s="39"/>
      <c r="K41" s="39"/>
      <c r="L41" s="39"/>
      <c r="M41" s="39"/>
      <c r="N41" s="39"/>
      <c r="O41" s="39"/>
      <c r="P41" s="39"/>
      <c r="R41" s="41"/>
      <c r="S41" s="40">
        <v>4975252.7394542759</v>
      </c>
      <c r="T41" s="41">
        <f t="shared" ref="T41:AY41" si="264">IF($B41&gt;=T$2,0,$S41/$D41*((S$6-$E41)&lt;$D41))</f>
        <v>0</v>
      </c>
      <c r="U41" s="41">
        <f t="shared" si="264"/>
        <v>0</v>
      </c>
      <c r="V41" s="41">
        <f t="shared" si="264"/>
        <v>0</v>
      </c>
      <c r="W41" s="41">
        <f t="shared" si="264"/>
        <v>0</v>
      </c>
      <c r="X41" s="41">
        <f t="shared" si="264"/>
        <v>0</v>
      </c>
      <c r="Y41" s="41">
        <f t="shared" si="264"/>
        <v>0</v>
      </c>
      <c r="Z41" s="41">
        <f t="shared" si="264"/>
        <v>0</v>
      </c>
      <c r="AA41" s="41">
        <f t="shared" si="264"/>
        <v>0</v>
      </c>
      <c r="AB41" s="41">
        <f t="shared" si="264"/>
        <v>0</v>
      </c>
      <c r="AC41" s="41">
        <f t="shared" si="264"/>
        <v>0</v>
      </c>
      <c r="AD41" s="41">
        <f t="shared" si="264"/>
        <v>0</v>
      </c>
      <c r="AE41" s="41">
        <f t="shared" si="264"/>
        <v>0</v>
      </c>
      <c r="AF41" s="41">
        <f t="shared" si="264"/>
        <v>0</v>
      </c>
      <c r="AG41" s="41">
        <f t="shared" si="264"/>
        <v>0</v>
      </c>
      <c r="AH41" s="41">
        <f t="shared" si="264"/>
        <v>0</v>
      </c>
      <c r="AI41" s="41">
        <f t="shared" si="264"/>
        <v>0</v>
      </c>
      <c r="AJ41" s="41">
        <f t="shared" si="264"/>
        <v>0</v>
      </c>
      <c r="AK41" s="41">
        <f t="shared" si="264"/>
        <v>0</v>
      </c>
      <c r="AL41" s="41">
        <f t="shared" si="264"/>
        <v>0</v>
      </c>
      <c r="AM41" s="41">
        <f t="shared" si="264"/>
        <v>0</v>
      </c>
      <c r="AN41" s="41">
        <f t="shared" si="264"/>
        <v>0</v>
      </c>
      <c r="AO41" s="41">
        <f t="shared" si="264"/>
        <v>0</v>
      </c>
      <c r="AP41" s="41">
        <f t="shared" si="264"/>
        <v>0</v>
      </c>
      <c r="AQ41" s="41">
        <f t="shared" si="264"/>
        <v>82920.878990904603</v>
      </c>
      <c r="AR41" s="41">
        <f t="shared" si="264"/>
        <v>82920.878990904603</v>
      </c>
      <c r="AS41" s="41">
        <f t="shared" si="264"/>
        <v>82920.878990904603</v>
      </c>
      <c r="AT41" s="41">
        <f t="shared" si="264"/>
        <v>82920.878990904603</v>
      </c>
      <c r="AU41" s="41">
        <f t="shared" si="264"/>
        <v>82920.878990904603</v>
      </c>
      <c r="AV41" s="41">
        <f t="shared" si="264"/>
        <v>82920.878990904603</v>
      </c>
      <c r="AW41" s="41">
        <f t="shared" si="264"/>
        <v>82920.878990904603</v>
      </c>
      <c r="AX41" s="41">
        <f t="shared" si="264"/>
        <v>82920.878990904603</v>
      </c>
      <c r="AY41" s="41">
        <f t="shared" si="264"/>
        <v>82920.878990904603</v>
      </c>
      <c r="AZ41" s="41">
        <f t="shared" ref="AZ41:CE41" si="265">IF($B41&gt;=AZ$2,0,$S41/$D41*((AY$6-$E41)&lt;$D41))</f>
        <v>82920.878990904603</v>
      </c>
      <c r="BA41" s="41">
        <f t="shared" si="265"/>
        <v>82920.878990904603</v>
      </c>
      <c r="BB41" s="41">
        <f t="shared" si="265"/>
        <v>82920.878990904603</v>
      </c>
      <c r="BC41" s="41">
        <f t="shared" si="265"/>
        <v>82920.878990904603</v>
      </c>
      <c r="BD41" s="41">
        <f t="shared" si="265"/>
        <v>82920.878990904603</v>
      </c>
      <c r="BE41" s="41">
        <f t="shared" si="265"/>
        <v>82920.878990904603</v>
      </c>
      <c r="BF41" s="41">
        <f t="shared" si="265"/>
        <v>82920.878990904603</v>
      </c>
      <c r="BG41" s="41">
        <f t="shared" si="265"/>
        <v>82920.878990904603</v>
      </c>
      <c r="BH41" s="41">
        <f t="shared" si="265"/>
        <v>82920.878990904603</v>
      </c>
      <c r="BI41" s="41">
        <f t="shared" si="265"/>
        <v>82920.878990904603</v>
      </c>
      <c r="BJ41" s="41">
        <f t="shared" si="265"/>
        <v>82920.878990904603</v>
      </c>
      <c r="BK41" s="41">
        <f t="shared" si="265"/>
        <v>82920.878990904603</v>
      </c>
      <c r="BL41" s="41">
        <f t="shared" si="265"/>
        <v>82920.878990904603</v>
      </c>
      <c r="BM41" s="41">
        <f t="shared" si="265"/>
        <v>82920.878990904603</v>
      </c>
      <c r="BN41" s="41">
        <f t="shared" si="265"/>
        <v>82920.878990904603</v>
      </c>
      <c r="BO41" s="41">
        <f t="shared" si="265"/>
        <v>82920.878990904603</v>
      </c>
      <c r="BP41" s="41">
        <f t="shared" si="265"/>
        <v>82920.878990904603</v>
      </c>
      <c r="BQ41" s="41">
        <f t="shared" si="265"/>
        <v>82920.878990904603</v>
      </c>
      <c r="BR41" s="41">
        <f t="shared" si="265"/>
        <v>82920.878990904603</v>
      </c>
      <c r="BS41" s="41">
        <f t="shared" si="265"/>
        <v>82920.878990904603</v>
      </c>
      <c r="BT41" s="41">
        <f t="shared" si="265"/>
        <v>82920.878990904603</v>
      </c>
      <c r="BU41" s="41">
        <f t="shared" si="265"/>
        <v>82920.878990904603</v>
      </c>
      <c r="BV41" s="41">
        <f t="shared" si="265"/>
        <v>82920.878990904603</v>
      </c>
      <c r="BW41" s="41">
        <f t="shared" si="265"/>
        <v>82920.878990904603</v>
      </c>
      <c r="BX41" s="41">
        <f t="shared" si="265"/>
        <v>82920.878990904603</v>
      </c>
      <c r="BY41" s="41">
        <f t="shared" si="265"/>
        <v>82920.878990904603</v>
      </c>
      <c r="BZ41" s="41">
        <f t="shared" si="265"/>
        <v>82920.878990904603</v>
      </c>
      <c r="CA41" s="41">
        <f t="shared" si="265"/>
        <v>82920.878990904603</v>
      </c>
      <c r="CB41" s="41">
        <f t="shared" si="265"/>
        <v>82920.878990904603</v>
      </c>
      <c r="CC41" s="41">
        <f t="shared" si="265"/>
        <v>82920.878990904603</v>
      </c>
      <c r="CD41" s="41">
        <f t="shared" si="265"/>
        <v>82920.878990904603</v>
      </c>
      <c r="CE41" s="41">
        <f t="shared" si="265"/>
        <v>82920.878990904603</v>
      </c>
      <c r="CF41" s="41">
        <f t="shared" ref="CF41:DK41" si="266">IF($B41&gt;=CF$2,0,$S41/$D41*((CE$6-$E41)&lt;$D41))</f>
        <v>82920.878990904603</v>
      </c>
      <c r="CG41" s="41">
        <f t="shared" si="266"/>
        <v>82920.878990904603</v>
      </c>
      <c r="CH41" s="41">
        <f t="shared" si="266"/>
        <v>82920.878990904603</v>
      </c>
      <c r="CI41" s="41">
        <f t="shared" si="266"/>
        <v>82920.878990904603</v>
      </c>
      <c r="CJ41" s="41">
        <f t="shared" si="266"/>
        <v>82920.878990904603</v>
      </c>
      <c r="CK41" s="41">
        <f t="shared" si="266"/>
        <v>82920.878990904603</v>
      </c>
      <c r="CL41" s="41">
        <f t="shared" si="266"/>
        <v>82920.878990904603</v>
      </c>
      <c r="CM41" s="41">
        <f t="shared" si="266"/>
        <v>82920.878990904603</v>
      </c>
      <c r="CN41" s="41">
        <f t="shared" si="266"/>
        <v>82920.878990904603</v>
      </c>
      <c r="CO41" s="41">
        <f t="shared" si="266"/>
        <v>82920.878990904603</v>
      </c>
      <c r="CP41" s="41">
        <f t="shared" si="266"/>
        <v>82920.878990904603</v>
      </c>
      <c r="CQ41" s="41">
        <f t="shared" si="266"/>
        <v>82920.878990904603</v>
      </c>
      <c r="CR41" s="41">
        <f t="shared" si="266"/>
        <v>82920.878990904603</v>
      </c>
      <c r="CS41" s="41">
        <f t="shared" si="266"/>
        <v>82920.878990904603</v>
      </c>
      <c r="CT41" s="41">
        <f t="shared" si="266"/>
        <v>82920.878990904603</v>
      </c>
      <c r="CU41" s="41">
        <f t="shared" si="266"/>
        <v>82920.878990904603</v>
      </c>
      <c r="CV41" s="41">
        <f t="shared" si="266"/>
        <v>82920.878990904603</v>
      </c>
      <c r="CW41" s="41">
        <f t="shared" si="266"/>
        <v>82920.878990904603</v>
      </c>
      <c r="CX41" s="41">
        <f t="shared" si="266"/>
        <v>82920.878990904603</v>
      </c>
      <c r="CY41" s="41">
        <f t="shared" si="266"/>
        <v>0</v>
      </c>
      <c r="CZ41" s="41">
        <f t="shared" si="266"/>
        <v>0</v>
      </c>
      <c r="DA41" s="41">
        <f t="shared" si="266"/>
        <v>0</v>
      </c>
      <c r="DB41" s="41">
        <f t="shared" si="266"/>
        <v>0</v>
      </c>
      <c r="DC41" s="41">
        <f t="shared" si="266"/>
        <v>0</v>
      </c>
      <c r="DD41" s="41">
        <f t="shared" si="266"/>
        <v>0</v>
      </c>
      <c r="DE41" s="41">
        <f t="shared" si="266"/>
        <v>0</v>
      </c>
      <c r="DF41" s="41">
        <f t="shared" si="266"/>
        <v>0</v>
      </c>
      <c r="DG41" s="41">
        <f t="shared" si="266"/>
        <v>0</v>
      </c>
      <c r="DH41" s="41">
        <f t="shared" si="266"/>
        <v>0</v>
      </c>
      <c r="DI41" s="41">
        <f t="shared" si="266"/>
        <v>0</v>
      </c>
      <c r="DJ41" s="41">
        <f t="shared" si="266"/>
        <v>0</v>
      </c>
      <c r="DK41" s="41">
        <f t="shared" si="266"/>
        <v>0</v>
      </c>
      <c r="DL41" s="41">
        <f t="shared" ref="DL41:EQ41" si="267">IF($B41&gt;=DL$2,0,$S41/$D41*((DK$6-$E41)&lt;$D41))</f>
        <v>0</v>
      </c>
      <c r="DM41" s="41">
        <f t="shared" si="267"/>
        <v>0</v>
      </c>
      <c r="DN41" s="41">
        <f t="shared" si="267"/>
        <v>0</v>
      </c>
      <c r="DO41" s="41">
        <f t="shared" si="267"/>
        <v>0</v>
      </c>
      <c r="DP41" s="41">
        <f t="shared" si="267"/>
        <v>0</v>
      </c>
      <c r="DQ41" s="41">
        <f t="shared" si="267"/>
        <v>0</v>
      </c>
      <c r="DR41" s="41">
        <f t="shared" si="267"/>
        <v>0</v>
      </c>
      <c r="DS41" s="41">
        <f t="shared" si="267"/>
        <v>0</v>
      </c>
      <c r="DT41" s="41">
        <f t="shared" si="267"/>
        <v>0</v>
      </c>
      <c r="DU41" s="41">
        <f t="shared" si="267"/>
        <v>0</v>
      </c>
      <c r="DV41" s="41">
        <f t="shared" si="267"/>
        <v>0</v>
      </c>
      <c r="DW41" s="41">
        <f t="shared" si="267"/>
        <v>0</v>
      </c>
      <c r="DX41" s="41">
        <f t="shared" si="267"/>
        <v>0</v>
      </c>
      <c r="DY41" s="41">
        <f t="shared" si="267"/>
        <v>0</v>
      </c>
      <c r="DZ41" s="41">
        <f t="shared" si="267"/>
        <v>0</v>
      </c>
      <c r="EA41" s="41">
        <f t="shared" si="267"/>
        <v>0</v>
      </c>
      <c r="EB41" s="41">
        <f t="shared" si="267"/>
        <v>0</v>
      </c>
      <c r="EC41" s="41">
        <f t="shared" si="267"/>
        <v>0</v>
      </c>
      <c r="ED41" s="41">
        <f t="shared" si="267"/>
        <v>0</v>
      </c>
      <c r="EE41" s="41">
        <f t="shared" si="267"/>
        <v>0</v>
      </c>
      <c r="EF41" s="41">
        <f t="shared" si="267"/>
        <v>0</v>
      </c>
      <c r="EG41" s="41">
        <f t="shared" si="267"/>
        <v>0</v>
      </c>
      <c r="EH41" s="41">
        <f t="shared" si="267"/>
        <v>0</v>
      </c>
      <c r="EI41" s="41">
        <f t="shared" si="267"/>
        <v>0</v>
      </c>
      <c r="EJ41" s="41">
        <f t="shared" si="267"/>
        <v>0</v>
      </c>
      <c r="EK41" s="41">
        <f t="shared" si="267"/>
        <v>0</v>
      </c>
      <c r="EL41" s="41">
        <f t="shared" si="267"/>
        <v>0</v>
      </c>
      <c r="EM41" s="41">
        <f t="shared" si="267"/>
        <v>0</v>
      </c>
      <c r="EN41" s="41">
        <f t="shared" si="267"/>
        <v>0</v>
      </c>
      <c r="EO41" s="41">
        <f t="shared" si="267"/>
        <v>0</v>
      </c>
      <c r="EP41" s="41">
        <f t="shared" si="267"/>
        <v>0</v>
      </c>
      <c r="EQ41" s="41">
        <f t="shared" si="267"/>
        <v>0</v>
      </c>
      <c r="ER41" s="41">
        <f t="shared" ref="ER41:FB41" si="268">IF($B41&gt;=ER$2,0,$S41/$D41*((EQ$6-$E41)&lt;$D41))</f>
        <v>0</v>
      </c>
      <c r="ES41" s="41">
        <f t="shared" si="268"/>
        <v>0</v>
      </c>
      <c r="ET41" s="41">
        <f t="shared" si="268"/>
        <v>0</v>
      </c>
      <c r="EU41" s="41">
        <f t="shared" si="268"/>
        <v>0</v>
      </c>
      <c r="EV41" s="41">
        <f t="shared" si="268"/>
        <v>0</v>
      </c>
      <c r="EW41" s="41">
        <f t="shared" si="268"/>
        <v>0</v>
      </c>
      <c r="EX41" s="41">
        <f t="shared" si="268"/>
        <v>0</v>
      </c>
      <c r="EY41" s="41">
        <f t="shared" si="268"/>
        <v>0</v>
      </c>
      <c r="EZ41" s="41">
        <f t="shared" si="268"/>
        <v>0</v>
      </c>
      <c r="FA41" s="41">
        <f t="shared" si="268"/>
        <v>0</v>
      </c>
      <c r="FB41" s="41">
        <f t="shared" si="268"/>
        <v>0</v>
      </c>
    </row>
    <row r="42" spans="2:158" s="38" customFormat="1" ht="11.25" hidden="1" customHeight="1" outlineLevel="1">
      <c r="B42" s="37">
        <v>2046</v>
      </c>
      <c r="C42" s="36">
        <f t="shared" si="163"/>
        <v>60</v>
      </c>
      <c r="D42" s="36">
        <f t="shared" si="157"/>
        <v>60</v>
      </c>
      <c r="E42" s="36">
        <v>24</v>
      </c>
      <c r="G42" s="3"/>
      <c r="H42" s="130"/>
      <c r="I42" s="212"/>
      <c r="J42" s="39"/>
      <c r="K42" s="39"/>
      <c r="L42" s="39"/>
      <c r="M42" s="39"/>
      <c r="N42" s="39"/>
      <c r="O42" s="39"/>
      <c r="P42" s="39"/>
      <c r="R42" s="41"/>
      <c r="S42" s="40">
        <v>4861115.9315209324</v>
      </c>
      <c r="T42" s="41">
        <f t="shared" ref="T42:AY42" si="269">IF($B42&gt;=T$2,0,$S42/$D42*((S$6-$E42)&lt;$D42))</f>
        <v>0</v>
      </c>
      <c r="U42" s="41">
        <f t="shared" si="269"/>
        <v>0</v>
      </c>
      <c r="V42" s="41">
        <f t="shared" si="269"/>
        <v>0</v>
      </c>
      <c r="W42" s="41">
        <f t="shared" si="269"/>
        <v>0</v>
      </c>
      <c r="X42" s="41">
        <f t="shared" si="269"/>
        <v>0</v>
      </c>
      <c r="Y42" s="41">
        <f t="shared" si="269"/>
        <v>0</v>
      </c>
      <c r="Z42" s="41">
        <f t="shared" si="269"/>
        <v>0</v>
      </c>
      <c r="AA42" s="41">
        <f t="shared" si="269"/>
        <v>0</v>
      </c>
      <c r="AB42" s="41">
        <f t="shared" si="269"/>
        <v>0</v>
      </c>
      <c r="AC42" s="41">
        <f t="shared" si="269"/>
        <v>0</v>
      </c>
      <c r="AD42" s="41">
        <f t="shared" si="269"/>
        <v>0</v>
      </c>
      <c r="AE42" s="41">
        <f t="shared" si="269"/>
        <v>0</v>
      </c>
      <c r="AF42" s="41">
        <f t="shared" si="269"/>
        <v>0</v>
      </c>
      <c r="AG42" s="41">
        <f t="shared" si="269"/>
        <v>0</v>
      </c>
      <c r="AH42" s="41">
        <f t="shared" si="269"/>
        <v>0</v>
      </c>
      <c r="AI42" s="41">
        <f t="shared" si="269"/>
        <v>0</v>
      </c>
      <c r="AJ42" s="41">
        <f t="shared" si="269"/>
        <v>0</v>
      </c>
      <c r="AK42" s="41">
        <f t="shared" si="269"/>
        <v>0</v>
      </c>
      <c r="AL42" s="41">
        <f t="shared" si="269"/>
        <v>0</v>
      </c>
      <c r="AM42" s="41">
        <f t="shared" si="269"/>
        <v>0</v>
      </c>
      <c r="AN42" s="41">
        <f t="shared" si="269"/>
        <v>0</v>
      </c>
      <c r="AO42" s="41">
        <f t="shared" si="269"/>
        <v>0</v>
      </c>
      <c r="AP42" s="41">
        <f t="shared" si="269"/>
        <v>0</v>
      </c>
      <c r="AQ42" s="41">
        <f t="shared" si="269"/>
        <v>0</v>
      </c>
      <c r="AR42" s="41">
        <f t="shared" si="269"/>
        <v>81018.598858682206</v>
      </c>
      <c r="AS42" s="41">
        <f t="shared" si="269"/>
        <v>81018.598858682206</v>
      </c>
      <c r="AT42" s="41">
        <f t="shared" si="269"/>
        <v>81018.598858682206</v>
      </c>
      <c r="AU42" s="41">
        <f t="shared" si="269"/>
        <v>81018.598858682206</v>
      </c>
      <c r="AV42" s="41">
        <f t="shared" si="269"/>
        <v>81018.598858682206</v>
      </c>
      <c r="AW42" s="41">
        <f t="shared" si="269"/>
        <v>81018.598858682206</v>
      </c>
      <c r="AX42" s="41">
        <f t="shared" si="269"/>
        <v>81018.598858682206</v>
      </c>
      <c r="AY42" s="41">
        <f t="shared" si="269"/>
        <v>81018.598858682206</v>
      </c>
      <c r="AZ42" s="41">
        <f t="shared" ref="AZ42:CE42" si="270">IF($B42&gt;=AZ$2,0,$S42/$D42*((AY$6-$E42)&lt;$D42))</f>
        <v>81018.598858682206</v>
      </c>
      <c r="BA42" s="41">
        <f t="shared" si="270"/>
        <v>81018.598858682206</v>
      </c>
      <c r="BB42" s="41">
        <f t="shared" si="270"/>
        <v>81018.598858682206</v>
      </c>
      <c r="BC42" s="41">
        <f t="shared" si="270"/>
        <v>81018.598858682206</v>
      </c>
      <c r="BD42" s="41">
        <f t="shared" si="270"/>
        <v>81018.598858682206</v>
      </c>
      <c r="BE42" s="41">
        <f t="shared" si="270"/>
        <v>81018.598858682206</v>
      </c>
      <c r="BF42" s="41">
        <f t="shared" si="270"/>
        <v>81018.598858682206</v>
      </c>
      <c r="BG42" s="41">
        <f t="shared" si="270"/>
        <v>81018.598858682206</v>
      </c>
      <c r="BH42" s="41">
        <f t="shared" si="270"/>
        <v>81018.598858682206</v>
      </c>
      <c r="BI42" s="41">
        <f t="shared" si="270"/>
        <v>81018.598858682206</v>
      </c>
      <c r="BJ42" s="41">
        <f t="shared" si="270"/>
        <v>81018.598858682206</v>
      </c>
      <c r="BK42" s="41">
        <f t="shared" si="270"/>
        <v>81018.598858682206</v>
      </c>
      <c r="BL42" s="41">
        <f t="shared" si="270"/>
        <v>81018.598858682206</v>
      </c>
      <c r="BM42" s="41">
        <f t="shared" si="270"/>
        <v>81018.598858682206</v>
      </c>
      <c r="BN42" s="41">
        <f t="shared" si="270"/>
        <v>81018.598858682206</v>
      </c>
      <c r="BO42" s="41">
        <f t="shared" si="270"/>
        <v>81018.598858682206</v>
      </c>
      <c r="BP42" s="41">
        <f t="shared" si="270"/>
        <v>81018.598858682206</v>
      </c>
      <c r="BQ42" s="41">
        <f t="shared" si="270"/>
        <v>81018.598858682206</v>
      </c>
      <c r="BR42" s="41">
        <f t="shared" si="270"/>
        <v>81018.598858682206</v>
      </c>
      <c r="BS42" s="41">
        <f t="shared" si="270"/>
        <v>81018.598858682206</v>
      </c>
      <c r="BT42" s="41">
        <f t="shared" si="270"/>
        <v>81018.598858682206</v>
      </c>
      <c r="BU42" s="41">
        <f t="shared" si="270"/>
        <v>81018.598858682206</v>
      </c>
      <c r="BV42" s="41">
        <f t="shared" si="270"/>
        <v>81018.598858682206</v>
      </c>
      <c r="BW42" s="41">
        <f t="shared" si="270"/>
        <v>81018.598858682206</v>
      </c>
      <c r="BX42" s="41">
        <f t="shared" si="270"/>
        <v>81018.598858682206</v>
      </c>
      <c r="BY42" s="41">
        <f t="shared" si="270"/>
        <v>81018.598858682206</v>
      </c>
      <c r="BZ42" s="41">
        <f t="shared" si="270"/>
        <v>81018.598858682206</v>
      </c>
      <c r="CA42" s="41">
        <f t="shared" si="270"/>
        <v>81018.598858682206</v>
      </c>
      <c r="CB42" s="41">
        <f t="shared" si="270"/>
        <v>81018.598858682206</v>
      </c>
      <c r="CC42" s="41">
        <f t="shared" si="270"/>
        <v>81018.598858682206</v>
      </c>
      <c r="CD42" s="41">
        <f t="shared" si="270"/>
        <v>81018.598858682206</v>
      </c>
      <c r="CE42" s="41">
        <f t="shared" si="270"/>
        <v>81018.598858682206</v>
      </c>
      <c r="CF42" s="41">
        <f t="shared" ref="CF42:DK42" si="271">IF($B42&gt;=CF$2,0,$S42/$D42*((CE$6-$E42)&lt;$D42))</f>
        <v>81018.598858682206</v>
      </c>
      <c r="CG42" s="41">
        <f t="shared" si="271"/>
        <v>81018.598858682206</v>
      </c>
      <c r="CH42" s="41">
        <f t="shared" si="271"/>
        <v>81018.598858682206</v>
      </c>
      <c r="CI42" s="41">
        <f t="shared" si="271"/>
        <v>81018.598858682206</v>
      </c>
      <c r="CJ42" s="41">
        <f t="shared" si="271"/>
        <v>81018.598858682206</v>
      </c>
      <c r="CK42" s="41">
        <f t="shared" si="271"/>
        <v>81018.598858682206</v>
      </c>
      <c r="CL42" s="41">
        <f t="shared" si="271"/>
        <v>81018.598858682206</v>
      </c>
      <c r="CM42" s="41">
        <f t="shared" si="271"/>
        <v>81018.598858682206</v>
      </c>
      <c r="CN42" s="41">
        <f t="shared" si="271"/>
        <v>81018.598858682206</v>
      </c>
      <c r="CO42" s="41">
        <f t="shared" si="271"/>
        <v>81018.598858682206</v>
      </c>
      <c r="CP42" s="41">
        <f t="shared" si="271"/>
        <v>81018.598858682206</v>
      </c>
      <c r="CQ42" s="41">
        <f t="shared" si="271"/>
        <v>81018.598858682206</v>
      </c>
      <c r="CR42" s="41">
        <f t="shared" si="271"/>
        <v>81018.598858682206</v>
      </c>
      <c r="CS42" s="41">
        <f t="shared" si="271"/>
        <v>81018.598858682206</v>
      </c>
      <c r="CT42" s="41">
        <f t="shared" si="271"/>
        <v>81018.598858682206</v>
      </c>
      <c r="CU42" s="41">
        <f t="shared" si="271"/>
        <v>81018.598858682206</v>
      </c>
      <c r="CV42" s="41">
        <f t="shared" si="271"/>
        <v>81018.598858682206</v>
      </c>
      <c r="CW42" s="41">
        <f t="shared" si="271"/>
        <v>81018.598858682206</v>
      </c>
      <c r="CX42" s="41">
        <f t="shared" si="271"/>
        <v>81018.598858682206</v>
      </c>
      <c r="CY42" s="41">
        <f t="shared" si="271"/>
        <v>81018.598858682206</v>
      </c>
      <c r="CZ42" s="41">
        <f t="shared" si="271"/>
        <v>0</v>
      </c>
      <c r="DA42" s="41">
        <f t="shared" si="271"/>
        <v>0</v>
      </c>
      <c r="DB42" s="41">
        <f t="shared" si="271"/>
        <v>0</v>
      </c>
      <c r="DC42" s="41">
        <f t="shared" si="271"/>
        <v>0</v>
      </c>
      <c r="DD42" s="41">
        <f t="shared" si="271"/>
        <v>0</v>
      </c>
      <c r="DE42" s="41">
        <f t="shared" si="271"/>
        <v>0</v>
      </c>
      <c r="DF42" s="41">
        <f t="shared" si="271"/>
        <v>0</v>
      </c>
      <c r="DG42" s="41">
        <f t="shared" si="271"/>
        <v>0</v>
      </c>
      <c r="DH42" s="41">
        <f t="shared" si="271"/>
        <v>0</v>
      </c>
      <c r="DI42" s="41">
        <f t="shared" si="271"/>
        <v>0</v>
      </c>
      <c r="DJ42" s="41">
        <f t="shared" si="271"/>
        <v>0</v>
      </c>
      <c r="DK42" s="41">
        <f t="shared" si="271"/>
        <v>0</v>
      </c>
      <c r="DL42" s="41">
        <f t="shared" ref="DL42:EQ42" si="272">IF($B42&gt;=DL$2,0,$S42/$D42*((DK$6-$E42)&lt;$D42))</f>
        <v>0</v>
      </c>
      <c r="DM42" s="41">
        <f t="shared" si="272"/>
        <v>0</v>
      </c>
      <c r="DN42" s="41">
        <f t="shared" si="272"/>
        <v>0</v>
      </c>
      <c r="DO42" s="41">
        <f t="shared" si="272"/>
        <v>0</v>
      </c>
      <c r="DP42" s="41">
        <f t="shared" si="272"/>
        <v>0</v>
      </c>
      <c r="DQ42" s="41">
        <f t="shared" si="272"/>
        <v>0</v>
      </c>
      <c r="DR42" s="41">
        <f t="shared" si="272"/>
        <v>0</v>
      </c>
      <c r="DS42" s="41">
        <f t="shared" si="272"/>
        <v>0</v>
      </c>
      <c r="DT42" s="41">
        <f t="shared" si="272"/>
        <v>0</v>
      </c>
      <c r="DU42" s="41">
        <f t="shared" si="272"/>
        <v>0</v>
      </c>
      <c r="DV42" s="41">
        <f t="shared" si="272"/>
        <v>0</v>
      </c>
      <c r="DW42" s="41">
        <f t="shared" si="272"/>
        <v>0</v>
      </c>
      <c r="DX42" s="41">
        <f t="shared" si="272"/>
        <v>0</v>
      </c>
      <c r="DY42" s="41">
        <f t="shared" si="272"/>
        <v>0</v>
      </c>
      <c r="DZ42" s="41">
        <f t="shared" si="272"/>
        <v>0</v>
      </c>
      <c r="EA42" s="41">
        <f t="shared" si="272"/>
        <v>0</v>
      </c>
      <c r="EB42" s="41">
        <f t="shared" si="272"/>
        <v>0</v>
      </c>
      <c r="EC42" s="41">
        <f t="shared" si="272"/>
        <v>0</v>
      </c>
      <c r="ED42" s="41">
        <f t="shared" si="272"/>
        <v>0</v>
      </c>
      <c r="EE42" s="41">
        <f t="shared" si="272"/>
        <v>0</v>
      </c>
      <c r="EF42" s="41">
        <f t="shared" si="272"/>
        <v>0</v>
      </c>
      <c r="EG42" s="41">
        <f t="shared" si="272"/>
        <v>0</v>
      </c>
      <c r="EH42" s="41">
        <f t="shared" si="272"/>
        <v>0</v>
      </c>
      <c r="EI42" s="41">
        <f t="shared" si="272"/>
        <v>0</v>
      </c>
      <c r="EJ42" s="41">
        <f t="shared" si="272"/>
        <v>0</v>
      </c>
      <c r="EK42" s="41">
        <f t="shared" si="272"/>
        <v>0</v>
      </c>
      <c r="EL42" s="41">
        <f t="shared" si="272"/>
        <v>0</v>
      </c>
      <c r="EM42" s="41">
        <f t="shared" si="272"/>
        <v>0</v>
      </c>
      <c r="EN42" s="41">
        <f t="shared" si="272"/>
        <v>0</v>
      </c>
      <c r="EO42" s="41">
        <f t="shared" si="272"/>
        <v>0</v>
      </c>
      <c r="EP42" s="41">
        <f t="shared" si="272"/>
        <v>0</v>
      </c>
      <c r="EQ42" s="41">
        <f t="shared" si="272"/>
        <v>0</v>
      </c>
      <c r="ER42" s="41">
        <f t="shared" ref="ER42:FB42" si="273">IF($B42&gt;=ER$2,0,$S42/$D42*((EQ$6-$E42)&lt;$D42))</f>
        <v>0</v>
      </c>
      <c r="ES42" s="41">
        <f t="shared" si="273"/>
        <v>0</v>
      </c>
      <c r="ET42" s="41">
        <f t="shared" si="273"/>
        <v>0</v>
      </c>
      <c r="EU42" s="41">
        <f t="shared" si="273"/>
        <v>0</v>
      </c>
      <c r="EV42" s="41">
        <f t="shared" si="273"/>
        <v>0</v>
      </c>
      <c r="EW42" s="41">
        <f t="shared" si="273"/>
        <v>0</v>
      </c>
      <c r="EX42" s="41">
        <f t="shared" si="273"/>
        <v>0</v>
      </c>
      <c r="EY42" s="41">
        <f t="shared" si="273"/>
        <v>0</v>
      </c>
      <c r="EZ42" s="41">
        <f t="shared" si="273"/>
        <v>0</v>
      </c>
      <c r="FA42" s="41">
        <f t="shared" si="273"/>
        <v>0</v>
      </c>
      <c r="FB42" s="41">
        <f t="shared" si="273"/>
        <v>0</v>
      </c>
    </row>
    <row r="43" spans="2:158" s="38" customFormat="1" ht="11.25" hidden="1" customHeight="1" outlineLevel="1">
      <c r="B43" s="37">
        <v>2047</v>
      </c>
      <c r="C43" s="36">
        <f t="shared" si="163"/>
        <v>60</v>
      </c>
      <c r="D43" s="36">
        <f t="shared" si="157"/>
        <v>60</v>
      </c>
      <c r="E43" s="36">
        <v>25</v>
      </c>
      <c r="G43" s="3"/>
      <c r="H43" s="130"/>
      <c r="I43" s="212"/>
      <c r="J43" s="39"/>
      <c r="K43" s="39"/>
      <c r="L43" s="39"/>
      <c r="M43" s="39"/>
      <c r="N43" s="39"/>
      <c r="O43" s="39"/>
      <c r="P43" s="39"/>
      <c r="R43" s="41"/>
      <c r="S43" s="40">
        <v>4732851.4047081256</v>
      </c>
      <c r="T43" s="41">
        <f t="shared" ref="T43:AY43" si="274">IF($B43&gt;=T$2,0,$S43/$D43*((S$6-$E43)&lt;$D43))</f>
        <v>0</v>
      </c>
      <c r="U43" s="41">
        <f t="shared" si="274"/>
        <v>0</v>
      </c>
      <c r="V43" s="41">
        <f t="shared" si="274"/>
        <v>0</v>
      </c>
      <c r="W43" s="41">
        <f t="shared" si="274"/>
        <v>0</v>
      </c>
      <c r="X43" s="41">
        <f t="shared" si="274"/>
        <v>0</v>
      </c>
      <c r="Y43" s="41">
        <f t="shared" si="274"/>
        <v>0</v>
      </c>
      <c r="Z43" s="41">
        <f t="shared" si="274"/>
        <v>0</v>
      </c>
      <c r="AA43" s="41">
        <f t="shared" si="274"/>
        <v>0</v>
      </c>
      <c r="AB43" s="41">
        <f t="shared" si="274"/>
        <v>0</v>
      </c>
      <c r="AC43" s="41">
        <f t="shared" si="274"/>
        <v>0</v>
      </c>
      <c r="AD43" s="41">
        <f t="shared" si="274"/>
        <v>0</v>
      </c>
      <c r="AE43" s="41">
        <f t="shared" si="274"/>
        <v>0</v>
      </c>
      <c r="AF43" s="41">
        <f t="shared" si="274"/>
        <v>0</v>
      </c>
      <c r="AG43" s="41">
        <f t="shared" si="274"/>
        <v>0</v>
      </c>
      <c r="AH43" s="41">
        <f t="shared" si="274"/>
        <v>0</v>
      </c>
      <c r="AI43" s="41">
        <f t="shared" si="274"/>
        <v>0</v>
      </c>
      <c r="AJ43" s="41">
        <f t="shared" si="274"/>
        <v>0</v>
      </c>
      <c r="AK43" s="41">
        <f t="shared" si="274"/>
        <v>0</v>
      </c>
      <c r="AL43" s="41">
        <f t="shared" si="274"/>
        <v>0</v>
      </c>
      <c r="AM43" s="41">
        <f t="shared" si="274"/>
        <v>0</v>
      </c>
      <c r="AN43" s="41">
        <f t="shared" si="274"/>
        <v>0</v>
      </c>
      <c r="AO43" s="41">
        <f t="shared" si="274"/>
        <v>0</v>
      </c>
      <c r="AP43" s="41">
        <f t="shared" si="274"/>
        <v>0</v>
      </c>
      <c r="AQ43" s="41">
        <f t="shared" si="274"/>
        <v>0</v>
      </c>
      <c r="AR43" s="41">
        <f t="shared" si="274"/>
        <v>0</v>
      </c>
      <c r="AS43" s="41">
        <f t="shared" si="274"/>
        <v>78880.856745135432</v>
      </c>
      <c r="AT43" s="41">
        <f t="shared" si="274"/>
        <v>78880.856745135432</v>
      </c>
      <c r="AU43" s="41">
        <f t="shared" si="274"/>
        <v>78880.856745135432</v>
      </c>
      <c r="AV43" s="41">
        <f t="shared" si="274"/>
        <v>78880.856745135432</v>
      </c>
      <c r="AW43" s="41">
        <f t="shared" si="274"/>
        <v>78880.856745135432</v>
      </c>
      <c r="AX43" s="41">
        <f t="shared" si="274"/>
        <v>78880.856745135432</v>
      </c>
      <c r="AY43" s="41">
        <f t="shared" si="274"/>
        <v>78880.856745135432</v>
      </c>
      <c r="AZ43" s="41">
        <f t="shared" ref="AZ43:CE43" si="275">IF($B43&gt;=AZ$2,0,$S43/$D43*((AY$6-$E43)&lt;$D43))</f>
        <v>78880.856745135432</v>
      </c>
      <c r="BA43" s="41">
        <f t="shared" si="275"/>
        <v>78880.856745135432</v>
      </c>
      <c r="BB43" s="41">
        <f t="shared" si="275"/>
        <v>78880.856745135432</v>
      </c>
      <c r="BC43" s="41">
        <f t="shared" si="275"/>
        <v>78880.856745135432</v>
      </c>
      <c r="BD43" s="41">
        <f t="shared" si="275"/>
        <v>78880.856745135432</v>
      </c>
      <c r="BE43" s="41">
        <f t="shared" si="275"/>
        <v>78880.856745135432</v>
      </c>
      <c r="BF43" s="41">
        <f t="shared" si="275"/>
        <v>78880.856745135432</v>
      </c>
      <c r="BG43" s="41">
        <f t="shared" si="275"/>
        <v>78880.856745135432</v>
      </c>
      <c r="BH43" s="41">
        <f t="shared" si="275"/>
        <v>78880.856745135432</v>
      </c>
      <c r="BI43" s="41">
        <f t="shared" si="275"/>
        <v>78880.856745135432</v>
      </c>
      <c r="BJ43" s="41">
        <f t="shared" si="275"/>
        <v>78880.856745135432</v>
      </c>
      <c r="BK43" s="41">
        <f t="shared" si="275"/>
        <v>78880.856745135432</v>
      </c>
      <c r="BL43" s="41">
        <f t="shared" si="275"/>
        <v>78880.856745135432</v>
      </c>
      <c r="BM43" s="41">
        <f t="shared" si="275"/>
        <v>78880.856745135432</v>
      </c>
      <c r="BN43" s="41">
        <f t="shared" si="275"/>
        <v>78880.856745135432</v>
      </c>
      <c r="BO43" s="41">
        <f t="shared" si="275"/>
        <v>78880.856745135432</v>
      </c>
      <c r="BP43" s="41">
        <f t="shared" si="275"/>
        <v>78880.856745135432</v>
      </c>
      <c r="BQ43" s="41">
        <f t="shared" si="275"/>
        <v>78880.856745135432</v>
      </c>
      <c r="BR43" s="41">
        <f t="shared" si="275"/>
        <v>78880.856745135432</v>
      </c>
      <c r="BS43" s="41">
        <f t="shared" si="275"/>
        <v>78880.856745135432</v>
      </c>
      <c r="BT43" s="41">
        <f t="shared" si="275"/>
        <v>78880.856745135432</v>
      </c>
      <c r="BU43" s="41">
        <f t="shared" si="275"/>
        <v>78880.856745135432</v>
      </c>
      <c r="BV43" s="41">
        <f t="shared" si="275"/>
        <v>78880.856745135432</v>
      </c>
      <c r="BW43" s="41">
        <f t="shared" si="275"/>
        <v>78880.856745135432</v>
      </c>
      <c r="BX43" s="41">
        <f t="shared" si="275"/>
        <v>78880.856745135432</v>
      </c>
      <c r="BY43" s="41">
        <f t="shared" si="275"/>
        <v>78880.856745135432</v>
      </c>
      <c r="BZ43" s="41">
        <f t="shared" si="275"/>
        <v>78880.856745135432</v>
      </c>
      <c r="CA43" s="41">
        <f t="shared" si="275"/>
        <v>78880.856745135432</v>
      </c>
      <c r="CB43" s="41">
        <f t="shared" si="275"/>
        <v>78880.856745135432</v>
      </c>
      <c r="CC43" s="41">
        <f t="shared" si="275"/>
        <v>78880.856745135432</v>
      </c>
      <c r="CD43" s="41">
        <f t="shared" si="275"/>
        <v>78880.856745135432</v>
      </c>
      <c r="CE43" s="41">
        <f t="shared" si="275"/>
        <v>78880.856745135432</v>
      </c>
      <c r="CF43" s="41">
        <f t="shared" ref="CF43:DK43" si="276">IF($B43&gt;=CF$2,0,$S43/$D43*((CE$6-$E43)&lt;$D43))</f>
        <v>78880.856745135432</v>
      </c>
      <c r="CG43" s="41">
        <f t="shared" si="276"/>
        <v>78880.856745135432</v>
      </c>
      <c r="CH43" s="41">
        <f t="shared" si="276"/>
        <v>78880.856745135432</v>
      </c>
      <c r="CI43" s="41">
        <f t="shared" si="276"/>
        <v>78880.856745135432</v>
      </c>
      <c r="CJ43" s="41">
        <f t="shared" si="276"/>
        <v>78880.856745135432</v>
      </c>
      <c r="CK43" s="41">
        <f t="shared" si="276"/>
        <v>78880.856745135432</v>
      </c>
      <c r="CL43" s="41">
        <f t="shared" si="276"/>
        <v>78880.856745135432</v>
      </c>
      <c r="CM43" s="41">
        <f t="shared" si="276"/>
        <v>78880.856745135432</v>
      </c>
      <c r="CN43" s="41">
        <f t="shared" si="276"/>
        <v>78880.856745135432</v>
      </c>
      <c r="CO43" s="41">
        <f t="shared" si="276"/>
        <v>78880.856745135432</v>
      </c>
      <c r="CP43" s="41">
        <f t="shared" si="276"/>
        <v>78880.856745135432</v>
      </c>
      <c r="CQ43" s="41">
        <f t="shared" si="276"/>
        <v>78880.856745135432</v>
      </c>
      <c r="CR43" s="41">
        <f t="shared" si="276"/>
        <v>78880.856745135432</v>
      </c>
      <c r="CS43" s="41">
        <f t="shared" si="276"/>
        <v>78880.856745135432</v>
      </c>
      <c r="CT43" s="41">
        <f t="shared" si="276"/>
        <v>78880.856745135432</v>
      </c>
      <c r="CU43" s="41">
        <f t="shared" si="276"/>
        <v>78880.856745135432</v>
      </c>
      <c r="CV43" s="41">
        <f t="shared" si="276"/>
        <v>78880.856745135432</v>
      </c>
      <c r="CW43" s="41">
        <f t="shared" si="276"/>
        <v>78880.856745135432</v>
      </c>
      <c r="CX43" s="41">
        <f t="shared" si="276"/>
        <v>78880.856745135432</v>
      </c>
      <c r="CY43" s="41">
        <f t="shared" si="276"/>
        <v>78880.856745135432</v>
      </c>
      <c r="CZ43" s="41">
        <f t="shared" si="276"/>
        <v>78880.856745135432</v>
      </c>
      <c r="DA43" s="41">
        <f t="shared" si="276"/>
        <v>0</v>
      </c>
      <c r="DB43" s="41">
        <f t="shared" si="276"/>
        <v>0</v>
      </c>
      <c r="DC43" s="41">
        <f t="shared" si="276"/>
        <v>0</v>
      </c>
      <c r="DD43" s="41">
        <f t="shared" si="276"/>
        <v>0</v>
      </c>
      <c r="DE43" s="41">
        <f t="shared" si="276"/>
        <v>0</v>
      </c>
      <c r="DF43" s="41">
        <f t="shared" si="276"/>
        <v>0</v>
      </c>
      <c r="DG43" s="41">
        <f t="shared" si="276"/>
        <v>0</v>
      </c>
      <c r="DH43" s="41">
        <f t="shared" si="276"/>
        <v>0</v>
      </c>
      <c r="DI43" s="41">
        <f t="shared" si="276"/>
        <v>0</v>
      </c>
      <c r="DJ43" s="41">
        <f t="shared" si="276"/>
        <v>0</v>
      </c>
      <c r="DK43" s="41">
        <f t="shared" si="276"/>
        <v>0</v>
      </c>
      <c r="DL43" s="41">
        <f t="shared" ref="DL43:EQ43" si="277">IF($B43&gt;=DL$2,0,$S43/$D43*((DK$6-$E43)&lt;$D43))</f>
        <v>0</v>
      </c>
      <c r="DM43" s="41">
        <f t="shared" si="277"/>
        <v>0</v>
      </c>
      <c r="DN43" s="41">
        <f t="shared" si="277"/>
        <v>0</v>
      </c>
      <c r="DO43" s="41">
        <f t="shared" si="277"/>
        <v>0</v>
      </c>
      <c r="DP43" s="41">
        <f t="shared" si="277"/>
        <v>0</v>
      </c>
      <c r="DQ43" s="41">
        <f t="shared" si="277"/>
        <v>0</v>
      </c>
      <c r="DR43" s="41">
        <f t="shared" si="277"/>
        <v>0</v>
      </c>
      <c r="DS43" s="41">
        <f t="shared" si="277"/>
        <v>0</v>
      </c>
      <c r="DT43" s="41">
        <f t="shared" si="277"/>
        <v>0</v>
      </c>
      <c r="DU43" s="41">
        <f t="shared" si="277"/>
        <v>0</v>
      </c>
      <c r="DV43" s="41">
        <f t="shared" si="277"/>
        <v>0</v>
      </c>
      <c r="DW43" s="41">
        <f t="shared" si="277"/>
        <v>0</v>
      </c>
      <c r="DX43" s="41">
        <f t="shared" si="277"/>
        <v>0</v>
      </c>
      <c r="DY43" s="41">
        <f t="shared" si="277"/>
        <v>0</v>
      </c>
      <c r="DZ43" s="41">
        <f t="shared" si="277"/>
        <v>0</v>
      </c>
      <c r="EA43" s="41">
        <f t="shared" si="277"/>
        <v>0</v>
      </c>
      <c r="EB43" s="41">
        <f t="shared" si="277"/>
        <v>0</v>
      </c>
      <c r="EC43" s="41">
        <f t="shared" si="277"/>
        <v>0</v>
      </c>
      <c r="ED43" s="41">
        <f t="shared" si="277"/>
        <v>0</v>
      </c>
      <c r="EE43" s="41">
        <f t="shared" si="277"/>
        <v>0</v>
      </c>
      <c r="EF43" s="41">
        <f t="shared" si="277"/>
        <v>0</v>
      </c>
      <c r="EG43" s="41">
        <f t="shared" si="277"/>
        <v>0</v>
      </c>
      <c r="EH43" s="41">
        <f t="shared" si="277"/>
        <v>0</v>
      </c>
      <c r="EI43" s="41">
        <f t="shared" si="277"/>
        <v>0</v>
      </c>
      <c r="EJ43" s="41">
        <f t="shared" si="277"/>
        <v>0</v>
      </c>
      <c r="EK43" s="41">
        <f t="shared" si="277"/>
        <v>0</v>
      </c>
      <c r="EL43" s="41">
        <f t="shared" si="277"/>
        <v>0</v>
      </c>
      <c r="EM43" s="41">
        <f t="shared" si="277"/>
        <v>0</v>
      </c>
      <c r="EN43" s="41">
        <f t="shared" si="277"/>
        <v>0</v>
      </c>
      <c r="EO43" s="41">
        <f t="shared" si="277"/>
        <v>0</v>
      </c>
      <c r="EP43" s="41">
        <f t="shared" si="277"/>
        <v>0</v>
      </c>
      <c r="EQ43" s="41">
        <f t="shared" si="277"/>
        <v>0</v>
      </c>
      <c r="ER43" s="41">
        <f t="shared" ref="ER43:FB43" si="278">IF($B43&gt;=ER$2,0,$S43/$D43*((EQ$6-$E43)&lt;$D43))</f>
        <v>0</v>
      </c>
      <c r="ES43" s="41">
        <f t="shared" si="278"/>
        <v>0</v>
      </c>
      <c r="ET43" s="41">
        <f t="shared" si="278"/>
        <v>0</v>
      </c>
      <c r="EU43" s="41">
        <f t="shared" si="278"/>
        <v>0</v>
      </c>
      <c r="EV43" s="41">
        <f t="shared" si="278"/>
        <v>0</v>
      </c>
      <c r="EW43" s="41">
        <f t="shared" si="278"/>
        <v>0</v>
      </c>
      <c r="EX43" s="41">
        <f t="shared" si="278"/>
        <v>0</v>
      </c>
      <c r="EY43" s="41">
        <f t="shared" si="278"/>
        <v>0</v>
      </c>
      <c r="EZ43" s="41">
        <f t="shared" si="278"/>
        <v>0</v>
      </c>
      <c r="FA43" s="41">
        <f t="shared" si="278"/>
        <v>0</v>
      </c>
      <c r="FB43" s="41">
        <f t="shared" si="278"/>
        <v>0</v>
      </c>
    </row>
    <row r="44" spans="2:158" s="38" customFormat="1" ht="11.25" hidden="1" customHeight="1" outlineLevel="1">
      <c r="B44" s="37">
        <v>2048</v>
      </c>
      <c r="C44" s="36">
        <f t="shared" si="163"/>
        <v>60</v>
      </c>
      <c r="D44" s="36">
        <f t="shared" si="157"/>
        <v>60</v>
      </c>
      <c r="E44" s="36">
        <v>26</v>
      </c>
      <c r="G44" s="3"/>
      <c r="H44" s="130"/>
      <c r="I44" s="212"/>
      <c r="J44" s="39"/>
      <c r="K44" s="39"/>
      <c r="L44" s="39"/>
      <c r="M44" s="39"/>
      <c r="N44" s="39"/>
      <c r="O44" s="39"/>
      <c r="P44" s="39"/>
      <c r="R44" s="41"/>
      <c r="S44" s="40">
        <v>4591271.7112040184</v>
      </c>
      <c r="T44" s="41">
        <f t="shared" ref="T44:AY44" si="279">IF($B44&gt;=T$2,0,$S44/$D44*((S$6-$E44)&lt;$D44))</f>
        <v>0</v>
      </c>
      <c r="U44" s="41">
        <f t="shared" si="279"/>
        <v>0</v>
      </c>
      <c r="V44" s="41">
        <f t="shared" si="279"/>
        <v>0</v>
      </c>
      <c r="W44" s="41">
        <f t="shared" si="279"/>
        <v>0</v>
      </c>
      <c r="X44" s="41">
        <f t="shared" si="279"/>
        <v>0</v>
      </c>
      <c r="Y44" s="41">
        <f t="shared" si="279"/>
        <v>0</v>
      </c>
      <c r="Z44" s="41">
        <f t="shared" si="279"/>
        <v>0</v>
      </c>
      <c r="AA44" s="41">
        <f t="shared" si="279"/>
        <v>0</v>
      </c>
      <c r="AB44" s="41">
        <f t="shared" si="279"/>
        <v>0</v>
      </c>
      <c r="AC44" s="41">
        <f t="shared" si="279"/>
        <v>0</v>
      </c>
      <c r="AD44" s="41">
        <f t="shared" si="279"/>
        <v>0</v>
      </c>
      <c r="AE44" s="41">
        <f t="shared" si="279"/>
        <v>0</v>
      </c>
      <c r="AF44" s="41">
        <f t="shared" si="279"/>
        <v>0</v>
      </c>
      <c r="AG44" s="41">
        <f t="shared" si="279"/>
        <v>0</v>
      </c>
      <c r="AH44" s="41">
        <f t="shared" si="279"/>
        <v>0</v>
      </c>
      <c r="AI44" s="41">
        <f t="shared" si="279"/>
        <v>0</v>
      </c>
      <c r="AJ44" s="41">
        <f t="shared" si="279"/>
        <v>0</v>
      </c>
      <c r="AK44" s="41">
        <f t="shared" si="279"/>
        <v>0</v>
      </c>
      <c r="AL44" s="41">
        <f t="shared" si="279"/>
        <v>0</v>
      </c>
      <c r="AM44" s="41">
        <f t="shared" si="279"/>
        <v>0</v>
      </c>
      <c r="AN44" s="41">
        <f t="shared" si="279"/>
        <v>0</v>
      </c>
      <c r="AO44" s="41">
        <f t="shared" si="279"/>
        <v>0</v>
      </c>
      <c r="AP44" s="41">
        <f t="shared" si="279"/>
        <v>0</v>
      </c>
      <c r="AQ44" s="41">
        <f t="shared" si="279"/>
        <v>0</v>
      </c>
      <c r="AR44" s="41">
        <f t="shared" si="279"/>
        <v>0</v>
      </c>
      <c r="AS44" s="41">
        <f t="shared" si="279"/>
        <v>0</v>
      </c>
      <c r="AT44" s="41">
        <f t="shared" si="279"/>
        <v>76521.195186733647</v>
      </c>
      <c r="AU44" s="41">
        <f t="shared" si="279"/>
        <v>76521.195186733647</v>
      </c>
      <c r="AV44" s="41">
        <f t="shared" si="279"/>
        <v>76521.195186733647</v>
      </c>
      <c r="AW44" s="41">
        <f t="shared" si="279"/>
        <v>76521.195186733647</v>
      </c>
      <c r="AX44" s="41">
        <f t="shared" si="279"/>
        <v>76521.195186733647</v>
      </c>
      <c r="AY44" s="41">
        <f t="shared" si="279"/>
        <v>76521.195186733647</v>
      </c>
      <c r="AZ44" s="41">
        <f t="shared" ref="AZ44:CE44" si="280">IF($B44&gt;=AZ$2,0,$S44/$D44*((AY$6-$E44)&lt;$D44))</f>
        <v>76521.195186733647</v>
      </c>
      <c r="BA44" s="41">
        <f t="shared" si="280"/>
        <v>76521.195186733647</v>
      </c>
      <c r="BB44" s="41">
        <f t="shared" si="280"/>
        <v>76521.195186733647</v>
      </c>
      <c r="BC44" s="41">
        <f t="shared" si="280"/>
        <v>76521.195186733647</v>
      </c>
      <c r="BD44" s="41">
        <f t="shared" si="280"/>
        <v>76521.195186733647</v>
      </c>
      <c r="BE44" s="41">
        <f t="shared" si="280"/>
        <v>76521.195186733647</v>
      </c>
      <c r="BF44" s="41">
        <f t="shared" si="280"/>
        <v>76521.195186733647</v>
      </c>
      <c r="BG44" s="41">
        <f t="shared" si="280"/>
        <v>76521.195186733647</v>
      </c>
      <c r="BH44" s="41">
        <f t="shared" si="280"/>
        <v>76521.195186733647</v>
      </c>
      <c r="BI44" s="41">
        <f t="shared" si="280"/>
        <v>76521.195186733647</v>
      </c>
      <c r="BJ44" s="41">
        <f t="shared" si="280"/>
        <v>76521.195186733647</v>
      </c>
      <c r="BK44" s="41">
        <f t="shared" si="280"/>
        <v>76521.195186733647</v>
      </c>
      <c r="BL44" s="41">
        <f t="shared" si="280"/>
        <v>76521.195186733647</v>
      </c>
      <c r="BM44" s="41">
        <f t="shared" si="280"/>
        <v>76521.195186733647</v>
      </c>
      <c r="BN44" s="41">
        <f t="shared" si="280"/>
        <v>76521.195186733647</v>
      </c>
      <c r="BO44" s="41">
        <f t="shared" si="280"/>
        <v>76521.195186733647</v>
      </c>
      <c r="BP44" s="41">
        <f t="shared" si="280"/>
        <v>76521.195186733647</v>
      </c>
      <c r="BQ44" s="41">
        <f t="shared" si="280"/>
        <v>76521.195186733647</v>
      </c>
      <c r="BR44" s="41">
        <f t="shared" si="280"/>
        <v>76521.195186733647</v>
      </c>
      <c r="BS44" s="41">
        <f t="shared" si="280"/>
        <v>76521.195186733647</v>
      </c>
      <c r="BT44" s="41">
        <f t="shared" si="280"/>
        <v>76521.195186733647</v>
      </c>
      <c r="BU44" s="41">
        <f t="shared" si="280"/>
        <v>76521.195186733647</v>
      </c>
      <c r="BV44" s="41">
        <f t="shared" si="280"/>
        <v>76521.195186733647</v>
      </c>
      <c r="BW44" s="41">
        <f t="shared" si="280"/>
        <v>76521.195186733647</v>
      </c>
      <c r="BX44" s="41">
        <f t="shared" si="280"/>
        <v>76521.195186733647</v>
      </c>
      <c r="BY44" s="41">
        <f t="shared" si="280"/>
        <v>76521.195186733647</v>
      </c>
      <c r="BZ44" s="41">
        <f t="shared" si="280"/>
        <v>76521.195186733647</v>
      </c>
      <c r="CA44" s="41">
        <f t="shared" si="280"/>
        <v>76521.195186733647</v>
      </c>
      <c r="CB44" s="41">
        <f t="shared" si="280"/>
        <v>76521.195186733647</v>
      </c>
      <c r="CC44" s="41">
        <f t="shared" si="280"/>
        <v>76521.195186733647</v>
      </c>
      <c r="CD44" s="41">
        <f t="shared" si="280"/>
        <v>76521.195186733647</v>
      </c>
      <c r="CE44" s="41">
        <f t="shared" si="280"/>
        <v>76521.195186733647</v>
      </c>
      <c r="CF44" s="41">
        <f t="shared" ref="CF44:DK44" si="281">IF($B44&gt;=CF$2,0,$S44/$D44*((CE$6-$E44)&lt;$D44))</f>
        <v>76521.195186733647</v>
      </c>
      <c r="CG44" s="41">
        <f t="shared" si="281"/>
        <v>76521.195186733647</v>
      </c>
      <c r="CH44" s="41">
        <f t="shared" si="281"/>
        <v>76521.195186733647</v>
      </c>
      <c r="CI44" s="41">
        <f t="shared" si="281"/>
        <v>76521.195186733647</v>
      </c>
      <c r="CJ44" s="41">
        <f t="shared" si="281"/>
        <v>76521.195186733647</v>
      </c>
      <c r="CK44" s="41">
        <f t="shared" si="281"/>
        <v>76521.195186733647</v>
      </c>
      <c r="CL44" s="41">
        <f t="shared" si="281"/>
        <v>76521.195186733647</v>
      </c>
      <c r="CM44" s="41">
        <f t="shared" si="281"/>
        <v>76521.195186733647</v>
      </c>
      <c r="CN44" s="41">
        <f t="shared" si="281"/>
        <v>76521.195186733647</v>
      </c>
      <c r="CO44" s="41">
        <f t="shared" si="281"/>
        <v>76521.195186733647</v>
      </c>
      <c r="CP44" s="41">
        <f t="shared" si="281"/>
        <v>76521.195186733647</v>
      </c>
      <c r="CQ44" s="41">
        <f t="shared" si="281"/>
        <v>76521.195186733647</v>
      </c>
      <c r="CR44" s="41">
        <f t="shared" si="281"/>
        <v>76521.195186733647</v>
      </c>
      <c r="CS44" s="41">
        <f t="shared" si="281"/>
        <v>76521.195186733647</v>
      </c>
      <c r="CT44" s="41">
        <f t="shared" si="281"/>
        <v>76521.195186733647</v>
      </c>
      <c r="CU44" s="41">
        <f t="shared" si="281"/>
        <v>76521.195186733647</v>
      </c>
      <c r="CV44" s="41">
        <f t="shared" si="281"/>
        <v>76521.195186733647</v>
      </c>
      <c r="CW44" s="41">
        <f t="shared" si="281"/>
        <v>76521.195186733647</v>
      </c>
      <c r="CX44" s="41">
        <f t="shared" si="281"/>
        <v>76521.195186733647</v>
      </c>
      <c r="CY44" s="41">
        <f t="shared" si="281"/>
        <v>76521.195186733647</v>
      </c>
      <c r="CZ44" s="41">
        <f t="shared" si="281"/>
        <v>76521.195186733647</v>
      </c>
      <c r="DA44" s="41">
        <f t="shared" si="281"/>
        <v>76521.195186733647</v>
      </c>
      <c r="DB44" s="41">
        <f t="shared" si="281"/>
        <v>0</v>
      </c>
      <c r="DC44" s="41">
        <f t="shared" si="281"/>
        <v>0</v>
      </c>
      <c r="DD44" s="41">
        <f t="shared" si="281"/>
        <v>0</v>
      </c>
      <c r="DE44" s="41">
        <f t="shared" si="281"/>
        <v>0</v>
      </c>
      <c r="DF44" s="41">
        <f t="shared" si="281"/>
        <v>0</v>
      </c>
      <c r="DG44" s="41">
        <f t="shared" si="281"/>
        <v>0</v>
      </c>
      <c r="DH44" s="41">
        <f t="shared" si="281"/>
        <v>0</v>
      </c>
      <c r="DI44" s="41">
        <f t="shared" si="281"/>
        <v>0</v>
      </c>
      <c r="DJ44" s="41">
        <f t="shared" si="281"/>
        <v>0</v>
      </c>
      <c r="DK44" s="41">
        <f t="shared" si="281"/>
        <v>0</v>
      </c>
      <c r="DL44" s="41">
        <f t="shared" ref="DL44:EQ44" si="282">IF($B44&gt;=DL$2,0,$S44/$D44*((DK$6-$E44)&lt;$D44))</f>
        <v>0</v>
      </c>
      <c r="DM44" s="41">
        <f t="shared" si="282"/>
        <v>0</v>
      </c>
      <c r="DN44" s="41">
        <f t="shared" si="282"/>
        <v>0</v>
      </c>
      <c r="DO44" s="41">
        <f t="shared" si="282"/>
        <v>0</v>
      </c>
      <c r="DP44" s="41">
        <f t="shared" si="282"/>
        <v>0</v>
      </c>
      <c r="DQ44" s="41">
        <f t="shared" si="282"/>
        <v>0</v>
      </c>
      <c r="DR44" s="41">
        <f t="shared" si="282"/>
        <v>0</v>
      </c>
      <c r="DS44" s="41">
        <f t="shared" si="282"/>
        <v>0</v>
      </c>
      <c r="DT44" s="41">
        <f t="shared" si="282"/>
        <v>0</v>
      </c>
      <c r="DU44" s="41">
        <f t="shared" si="282"/>
        <v>0</v>
      </c>
      <c r="DV44" s="41">
        <f t="shared" si="282"/>
        <v>0</v>
      </c>
      <c r="DW44" s="41">
        <f t="shared" si="282"/>
        <v>0</v>
      </c>
      <c r="DX44" s="41">
        <f t="shared" si="282"/>
        <v>0</v>
      </c>
      <c r="DY44" s="41">
        <f t="shared" si="282"/>
        <v>0</v>
      </c>
      <c r="DZ44" s="41">
        <f t="shared" si="282"/>
        <v>0</v>
      </c>
      <c r="EA44" s="41">
        <f t="shared" si="282"/>
        <v>0</v>
      </c>
      <c r="EB44" s="41">
        <f t="shared" si="282"/>
        <v>0</v>
      </c>
      <c r="EC44" s="41">
        <f t="shared" si="282"/>
        <v>0</v>
      </c>
      <c r="ED44" s="41">
        <f t="shared" si="282"/>
        <v>0</v>
      </c>
      <c r="EE44" s="41">
        <f t="shared" si="282"/>
        <v>0</v>
      </c>
      <c r="EF44" s="41">
        <f t="shared" si="282"/>
        <v>0</v>
      </c>
      <c r="EG44" s="41">
        <f t="shared" si="282"/>
        <v>0</v>
      </c>
      <c r="EH44" s="41">
        <f t="shared" si="282"/>
        <v>0</v>
      </c>
      <c r="EI44" s="41">
        <f t="shared" si="282"/>
        <v>0</v>
      </c>
      <c r="EJ44" s="41">
        <f t="shared" si="282"/>
        <v>0</v>
      </c>
      <c r="EK44" s="41">
        <f t="shared" si="282"/>
        <v>0</v>
      </c>
      <c r="EL44" s="41">
        <f t="shared" si="282"/>
        <v>0</v>
      </c>
      <c r="EM44" s="41">
        <f t="shared" si="282"/>
        <v>0</v>
      </c>
      <c r="EN44" s="41">
        <f t="shared" si="282"/>
        <v>0</v>
      </c>
      <c r="EO44" s="41">
        <f t="shared" si="282"/>
        <v>0</v>
      </c>
      <c r="EP44" s="41">
        <f t="shared" si="282"/>
        <v>0</v>
      </c>
      <c r="EQ44" s="41">
        <f t="shared" si="282"/>
        <v>0</v>
      </c>
      <c r="ER44" s="41">
        <f t="shared" ref="ER44:FB44" si="283">IF($B44&gt;=ER$2,0,$S44/$D44*((EQ$6-$E44)&lt;$D44))</f>
        <v>0</v>
      </c>
      <c r="ES44" s="41">
        <f t="shared" si="283"/>
        <v>0</v>
      </c>
      <c r="ET44" s="41">
        <f t="shared" si="283"/>
        <v>0</v>
      </c>
      <c r="EU44" s="41">
        <f t="shared" si="283"/>
        <v>0</v>
      </c>
      <c r="EV44" s="41">
        <f t="shared" si="283"/>
        <v>0</v>
      </c>
      <c r="EW44" s="41">
        <f t="shared" si="283"/>
        <v>0</v>
      </c>
      <c r="EX44" s="41">
        <f t="shared" si="283"/>
        <v>0</v>
      </c>
      <c r="EY44" s="41">
        <f t="shared" si="283"/>
        <v>0</v>
      </c>
      <c r="EZ44" s="41">
        <f t="shared" si="283"/>
        <v>0</v>
      </c>
      <c r="FA44" s="41">
        <f t="shared" si="283"/>
        <v>0</v>
      </c>
      <c r="FB44" s="41">
        <f t="shared" si="283"/>
        <v>0</v>
      </c>
    </row>
    <row r="45" spans="2:158" s="38" customFormat="1" ht="11.25" hidden="1" customHeight="1" outlineLevel="1">
      <c r="B45" s="37">
        <v>2049</v>
      </c>
      <c r="C45" s="36">
        <f t="shared" si="163"/>
        <v>60</v>
      </c>
      <c r="D45" s="36">
        <f t="shared" si="157"/>
        <v>60</v>
      </c>
      <c r="E45" s="36">
        <v>27</v>
      </c>
      <c r="G45" s="3"/>
      <c r="H45" s="130"/>
      <c r="I45" s="212"/>
      <c r="J45" s="39"/>
      <c r="K45" s="39"/>
      <c r="L45" s="39"/>
      <c r="M45" s="39"/>
      <c r="N45" s="39"/>
      <c r="O45" s="39"/>
      <c r="P45" s="39"/>
      <c r="R45" s="41"/>
      <c r="S45" s="40">
        <v>4431146.6502832947</v>
      </c>
      <c r="T45" s="41">
        <f t="shared" ref="T45:AY45" si="284">IF($B45&gt;=T$2,0,$S45/$D45*((S$6-$E45)&lt;$D45))</f>
        <v>0</v>
      </c>
      <c r="U45" s="41">
        <f t="shared" si="284"/>
        <v>0</v>
      </c>
      <c r="V45" s="41">
        <f t="shared" si="284"/>
        <v>0</v>
      </c>
      <c r="W45" s="41">
        <f t="shared" si="284"/>
        <v>0</v>
      </c>
      <c r="X45" s="41">
        <f t="shared" si="284"/>
        <v>0</v>
      </c>
      <c r="Y45" s="41">
        <f t="shared" si="284"/>
        <v>0</v>
      </c>
      <c r="Z45" s="41">
        <f t="shared" si="284"/>
        <v>0</v>
      </c>
      <c r="AA45" s="41">
        <f t="shared" si="284"/>
        <v>0</v>
      </c>
      <c r="AB45" s="41">
        <f t="shared" si="284"/>
        <v>0</v>
      </c>
      <c r="AC45" s="41">
        <f t="shared" si="284"/>
        <v>0</v>
      </c>
      <c r="AD45" s="41">
        <f t="shared" si="284"/>
        <v>0</v>
      </c>
      <c r="AE45" s="41">
        <f t="shared" si="284"/>
        <v>0</v>
      </c>
      <c r="AF45" s="41">
        <f t="shared" si="284"/>
        <v>0</v>
      </c>
      <c r="AG45" s="41">
        <f t="shared" si="284"/>
        <v>0</v>
      </c>
      <c r="AH45" s="41">
        <f t="shared" si="284"/>
        <v>0</v>
      </c>
      <c r="AI45" s="41">
        <f t="shared" si="284"/>
        <v>0</v>
      </c>
      <c r="AJ45" s="41">
        <f t="shared" si="284"/>
        <v>0</v>
      </c>
      <c r="AK45" s="41">
        <f t="shared" si="284"/>
        <v>0</v>
      </c>
      <c r="AL45" s="41">
        <f t="shared" si="284"/>
        <v>0</v>
      </c>
      <c r="AM45" s="41">
        <f t="shared" si="284"/>
        <v>0</v>
      </c>
      <c r="AN45" s="41">
        <f t="shared" si="284"/>
        <v>0</v>
      </c>
      <c r="AO45" s="41">
        <f t="shared" si="284"/>
        <v>0</v>
      </c>
      <c r="AP45" s="41">
        <f t="shared" si="284"/>
        <v>0</v>
      </c>
      <c r="AQ45" s="41">
        <f t="shared" si="284"/>
        <v>0</v>
      </c>
      <c r="AR45" s="41">
        <f t="shared" si="284"/>
        <v>0</v>
      </c>
      <c r="AS45" s="41">
        <f t="shared" si="284"/>
        <v>0</v>
      </c>
      <c r="AT45" s="41">
        <f t="shared" si="284"/>
        <v>0</v>
      </c>
      <c r="AU45" s="41">
        <f t="shared" si="284"/>
        <v>73852.444171388241</v>
      </c>
      <c r="AV45" s="41">
        <f t="shared" si="284"/>
        <v>73852.444171388241</v>
      </c>
      <c r="AW45" s="41">
        <f t="shared" si="284"/>
        <v>73852.444171388241</v>
      </c>
      <c r="AX45" s="41">
        <f t="shared" si="284"/>
        <v>73852.444171388241</v>
      </c>
      <c r="AY45" s="41">
        <f t="shared" si="284"/>
        <v>73852.444171388241</v>
      </c>
      <c r="AZ45" s="41">
        <f t="shared" ref="AZ45:CE45" si="285">IF($B45&gt;=AZ$2,0,$S45/$D45*((AY$6-$E45)&lt;$D45))</f>
        <v>73852.444171388241</v>
      </c>
      <c r="BA45" s="41">
        <f t="shared" si="285"/>
        <v>73852.444171388241</v>
      </c>
      <c r="BB45" s="41">
        <f t="shared" si="285"/>
        <v>73852.444171388241</v>
      </c>
      <c r="BC45" s="41">
        <f t="shared" si="285"/>
        <v>73852.444171388241</v>
      </c>
      <c r="BD45" s="41">
        <f t="shared" si="285"/>
        <v>73852.444171388241</v>
      </c>
      <c r="BE45" s="41">
        <f t="shared" si="285"/>
        <v>73852.444171388241</v>
      </c>
      <c r="BF45" s="41">
        <f t="shared" si="285"/>
        <v>73852.444171388241</v>
      </c>
      <c r="BG45" s="41">
        <f t="shared" si="285"/>
        <v>73852.444171388241</v>
      </c>
      <c r="BH45" s="41">
        <f t="shared" si="285"/>
        <v>73852.444171388241</v>
      </c>
      <c r="BI45" s="41">
        <f t="shared" si="285"/>
        <v>73852.444171388241</v>
      </c>
      <c r="BJ45" s="41">
        <f t="shared" si="285"/>
        <v>73852.444171388241</v>
      </c>
      <c r="BK45" s="41">
        <f t="shared" si="285"/>
        <v>73852.444171388241</v>
      </c>
      <c r="BL45" s="41">
        <f t="shared" si="285"/>
        <v>73852.444171388241</v>
      </c>
      <c r="BM45" s="41">
        <f t="shared" si="285"/>
        <v>73852.444171388241</v>
      </c>
      <c r="BN45" s="41">
        <f t="shared" si="285"/>
        <v>73852.444171388241</v>
      </c>
      <c r="BO45" s="41">
        <f t="shared" si="285"/>
        <v>73852.444171388241</v>
      </c>
      <c r="BP45" s="41">
        <f t="shared" si="285"/>
        <v>73852.444171388241</v>
      </c>
      <c r="BQ45" s="41">
        <f t="shared" si="285"/>
        <v>73852.444171388241</v>
      </c>
      <c r="BR45" s="41">
        <f t="shared" si="285"/>
        <v>73852.444171388241</v>
      </c>
      <c r="BS45" s="41">
        <f t="shared" si="285"/>
        <v>73852.444171388241</v>
      </c>
      <c r="BT45" s="41">
        <f t="shared" si="285"/>
        <v>73852.444171388241</v>
      </c>
      <c r="BU45" s="41">
        <f t="shared" si="285"/>
        <v>73852.444171388241</v>
      </c>
      <c r="BV45" s="41">
        <f t="shared" si="285"/>
        <v>73852.444171388241</v>
      </c>
      <c r="BW45" s="41">
        <f t="shared" si="285"/>
        <v>73852.444171388241</v>
      </c>
      <c r="BX45" s="41">
        <f t="shared" si="285"/>
        <v>73852.444171388241</v>
      </c>
      <c r="BY45" s="41">
        <f t="shared" si="285"/>
        <v>73852.444171388241</v>
      </c>
      <c r="BZ45" s="41">
        <f t="shared" si="285"/>
        <v>73852.444171388241</v>
      </c>
      <c r="CA45" s="41">
        <f t="shared" si="285"/>
        <v>73852.444171388241</v>
      </c>
      <c r="CB45" s="41">
        <f t="shared" si="285"/>
        <v>73852.444171388241</v>
      </c>
      <c r="CC45" s="41">
        <f t="shared" si="285"/>
        <v>73852.444171388241</v>
      </c>
      <c r="CD45" s="41">
        <f t="shared" si="285"/>
        <v>73852.444171388241</v>
      </c>
      <c r="CE45" s="41">
        <f t="shared" si="285"/>
        <v>73852.444171388241</v>
      </c>
      <c r="CF45" s="41">
        <f t="shared" ref="CF45:DK45" si="286">IF($B45&gt;=CF$2,0,$S45/$D45*((CE$6-$E45)&lt;$D45))</f>
        <v>73852.444171388241</v>
      </c>
      <c r="CG45" s="41">
        <f t="shared" si="286"/>
        <v>73852.444171388241</v>
      </c>
      <c r="CH45" s="41">
        <f t="shared" si="286"/>
        <v>73852.444171388241</v>
      </c>
      <c r="CI45" s="41">
        <f t="shared" si="286"/>
        <v>73852.444171388241</v>
      </c>
      <c r="CJ45" s="41">
        <f t="shared" si="286"/>
        <v>73852.444171388241</v>
      </c>
      <c r="CK45" s="41">
        <f t="shared" si="286"/>
        <v>73852.444171388241</v>
      </c>
      <c r="CL45" s="41">
        <f t="shared" si="286"/>
        <v>73852.444171388241</v>
      </c>
      <c r="CM45" s="41">
        <f t="shared" si="286"/>
        <v>73852.444171388241</v>
      </c>
      <c r="CN45" s="41">
        <f t="shared" si="286"/>
        <v>73852.444171388241</v>
      </c>
      <c r="CO45" s="41">
        <f t="shared" si="286"/>
        <v>73852.444171388241</v>
      </c>
      <c r="CP45" s="41">
        <f t="shared" si="286"/>
        <v>73852.444171388241</v>
      </c>
      <c r="CQ45" s="41">
        <f t="shared" si="286"/>
        <v>73852.444171388241</v>
      </c>
      <c r="CR45" s="41">
        <f t="shared" si="286"/>
        <v>73852.444171388241</v>
      </c>
      <c r="CS45" s="41">
        <f t="shared" si="286"/>
        <v>73852.444171388241</v>
      </c>
      <c r="CT45" s="41">
        <f t="shared" si="286"/>
        <v>73852.444171388241</v>
      </c>
      <c r="CU45" s="41">
        <f t="shared" si="286"/>
        <v>73852.444171388241</v>
      </c>
      <c r="CV45" s="41">
        <f t="shared" si="286"/>
        <v>73852.444171388241</v>
      </c>
      <c r="CW45" s="41">
        <f t="shared" si="286"/>
        <v>73852.444171388241</v>
      </c>
      <c r="CX45" s="41">
        <f t="shared" si="286"/>
        <v>73852.444171388241</v>
      </c>
      <c r="CY45" s="41">
        <f t="shared" si="286"/>
        <v>73852.444171388241</v>
      </c>
      <c r="CZ45" s="41">
        <f t="shared" si="286"/>
        <v>73852.444171388241</v>
      </c>
      <c r="DA45" s="41">
        <f t="shared" si="286"/>
        <v>73852.444171388241</v>
      </c>
      <c r="DB45" s="41">
        <f t="shared" si="286"/>
        <v>73852.444171388241</v>
      </c>
      <c r="DC45" s="41">
        <f t="shared" si="286"/>
        <v>0</v>
      </c>
      <c r="DD45" s="41">
        <f t="shared" si="286"/>
        <v>0</v>
      </c>
      <c r="DE45" s="41">
        <f t="shared" si="286"/>
        <v>0</v>
      </c>
      <c r="DF45" s="41">
        <f t="shared" si="286"/>
        <v>0</v>
      </c>
      <c r="DG45" s="41">
        <f t="shared" si="286"/>
        <v>0</v>
      </c>
      <c r="DH45" s="41">
        <f t="shared" si="286"/>
        <v>0</v>
      </c>
      <c r="DI45" s="41">
        <f t="shared" si="286"/>
        <v>0</v>
      </c>
      <c r="DJ45" s="41">
        <f t="shared" si="286"/>
        <v>0</v>
      </c>
      <c r="DK45" s="41">
        <f t="shared" si="286"/>
        <v>0</v>
      </c>
      <c r="DL45" s="41">
        <f t="shared" ref="DL45:EQ45" si="287">IF($B45&gt;=DL$2,0,$S45/$D45*((DK$6-$E45)&lt;$D45))</f>
        <v>0</v>
      </c>
      <c r="DM45" s="41">
        <f t="shared" si="287"/>
        <v>0</v>
      </c>
      <c r="DN45" s="41">
        <f t="shared" si="287"/>
        <v>0</v>
      </c>
      <c r="DO45" s="41">
        <f t="shared" si="287"/>
        <v>0</v>
      </c>
      <c r="DP45" s="41">
        <f t="shared" si="287"/>
        <v>0</v>
      </c>
      <c r="DQ45" s="41">
        <f t="shared" si="287"/>
        <v>0</v>
      </c>
      <c r="DR45" s="41">
        <f t="shared" si="287"/>
        <v>0</v>
      </c>
      <c r="DS45" s="41">
        <f t="shared" si="287"/>
        <v>0</v>
      </c>
      <c r="DT45" s="41">
        <f t="shared" si="287"/>
        <v>0</v>
      </c>
      <c r="DU45" s="41">
        <f t="shared" si="287"/>
        <v>0</v>
      </c>
      <c r="DV45" s="41">
        <f t="shared" si="287"/>
        <v>0</v>
      </c>
      <c r="DW45" s="41">
        <f t="shared" si="287"/>
        <v>0</v>
      </c>
      <c r="DX45" s="41">
        <f t="shared" si="287"/>
        <v>0</v>
      </c>
      <c r="DY45" s="41">
        <f t="shared" si="287"/>
        <v>0</v>
      </c>
      <c r="DZ45" s="41">
        <f t="shared" si="287"/>
        <v>0</v>
      </c>
      <c r="EA45" s="41">
        <f t="shared" si="287"/>
        <v>0</v>
      </c>
      <c r="EB45" s="41">
        <f t="shared" si="287"/>
        <v>0</v>
      </c>
      <c r="EC45" s="41">
        <f t="shared" si="287"/>
        <v>0</v>
      </c>
      <c r="ED45" s="41">
        <f t="shared" si="287"/>
        <v>0</v>
      </c>
      <c r="EE45" s="41">
        <f t="shared" si="287"/>
        <v>0</v>
      </c>
      <c r="EF45" s="41">
        <f t="shared" si="287"/>
        <v>0</v>
      </c>
      <c r="EG45" s="41">
        <f t="shared" si="287"/>
        <v>0</v>
      </c>
      <c r="EH45" s="41">
        <f t="shared" si="287"/>
        <v>0</v>
      </c>
      <c r="EI45" s="41">
        <f t="shared" si="287"/>
        <v>0</v>
      </c>
      <c r="EJ45" s="41">
        <f t="shared" si="287"/>
        <v>0</v>
      </c>
      <c r="EK45" s="41">
        <f t="shared" si="287"/>
        <v>0</v>
      </c>
      <c r="EL45" s="41">
        <f t="shared" si="287"/>
        <v>0</v>
      </c>
      <c r="EM45" s="41">
        <f t="shared" si="287"/>
        <v>0</v>
      </c>
      <c r="EN45" s="41">
        <f t="shared" si="287"/>
        <v>0</v>
      </c>
      <c r="EO45" s="41">
        <f t="shared" si="287"/>
        <v>0</v>
      </c>
      <c r="EP45" s="41">
        <f t="shared" si="287"/>
        <v>0</v>
      </c>
      <c r="EQ45" s="41">
        <f t="shared" si="287"/>
        <v>0</v>
      </c>
      <c r="ER45" s="41">
        <f t="shared" ref="ER45:FB45" si="288">IF($B45&gt;=ER$2,0,$S45/$D45*((EQ$6-$E45)&lt;$D45))</f>
        <v>0</v>
      </c>
      <c r="ES45" s="41">
        <f t="shared" si="288"/>
        <v>0</v>
      </c>
      <c r="ET45" s="41">
        <f t="shared" si="288"/>
        <v>0</v>
      </c>
      <c r="EU45" s="41">
        <f t="shared" si="288"/>
        <v>0</v>
      </c>
      <c r="EV45" s="41">
        <f t="shared" si="288"/>
        <v>0</v>
      </c>
      <c r="EW45" s="41">
        <f t="shared" si="288"/>
        <v>0</v>
      </c>
      <c r="EX45" s="41">
        <f t="shared" si="288"/>
        <v>0</v>
      </c>
      <c r="EY45" s="41">
        <f t="shared" si="288"/>
        <v>0</v>
      </c>
      <c r="EZ45" s="41">
        <f t="shared" si="288"/>
        <v>0</v>
      </c>
      <c r="FA45" s="41">
        <f t="shared" si="288"/>
        <v>0</v>
      </c>
      <c r="FB45" s="41">
        <f t="shared" si="288"/>
        <v>0</v>
      </c>
    </row>
    <row r="46" spans="2:158" s="38" customFormat="1" ht="11.25" hidden="1" customHeight="1" outlineLevel="1">
      <c r="B46" s="37">
        <v>2050</v>
      </c>
      <c r="C46" s="36">
        <f t="shared" si="163"/>
        <v>60</v>
      </c>
      <c r="D46" s="36">
        <f t="shared" si="157"/>
        <v>60</v>
      </c>
      <c r="E46" s="36">
        <v>28</v>
      </c>
      <c r="G46" s="3"/>
      <c r="H46" s="130"/>
      <c r="I46" s="212"/>
      <c r="J46" s="39"/>
      <c r="K46" s="39"/>
      <c r="L46" s="39"/>
      <c r="M46" s="39"/>
      <c r="N46" s="39"/>
      <c r="O46" s="39"/>
      <c r="P46" s="39"/>
      <c r="R46" s="41"/>
      <c r="S46" s="40">
        <v>4255323.7590943063</v>
      </c>
      <c r="T46" s="41">
        <f t="shared" ref="T46:AY46" si="289">IF($B46&gt;=T$2,0,$S46/$D46*((S$6-$E46)&lt;$D46))</f>
        <v>0</v>
      </c>
      <c r="U46" s="41">
        <f t="shared" si="289"/>
        <v>0</v>
      </c>
      <c r="V46" s="41">
        <f t="shared" si="289"/>
        <v>0</v>
      </c>
      <c r="W46" s="41">
        <f t="shared" si="289"/>
        <v>0</v>
      </c>
      <c r="X46" s="41">
        <f t="shared" si="289"/>
        <v>0</v>
      </c>
      <c r="Y46" s="41">
        <f t="shared" si="289"/>
        <v>0</v>
      </c>
      <c r="Z46" s="41">
        <f t="shared" si="289"/>
        <v>0</v>
      </c>
      <c r="AA46" s="41">
        <f t="shared" si="289"/>
        <v>0</v>
      </c>
      <c r="AB46" s="41">
        <f t="shared" si="289"/>
        <v>0</v>
      </c>
      <c r="AC46" s="41">
        <f t="shared" si="289"/>
        <v>0</v>
      </c>
      <c r="AD46" s="41">
        <f t="shared" si="289"/>
        <v>0</v>
      </c>
      <c r="AE46" s="41">
        <f t="shared" si="289"/>
        <v>0</v>
      </c>
      <c r="AF46" s="41">
        <f t="shared" si="289"/>
        <v>0</v>
      </c>
      <c r="AG46" s="41">
        <f t="shared" si="289"/>
        <v>0</v>
      </c>
      <c r="AH46" s="41">
        <f t="shared" si="289"/>
        <v>0</v>
      </c>
      <c r="AI46" s="41">
        <f t="shared" si="289"/>
        <v>0</v>
      </c>
      <c r="AJ46" s="41">
        <f t="shared" si="289"/>
        <v>0</v>
      </c>
      <c r="AK46" s="41">
        <f t="shared" si="289"/>
        <v>0</v>
      </c>
      <c r="AL46" s="41">
        <f t="shared" si="289"/>
        <v>0</v>
      </c>
      <c r="AM46" s="41">
        <f t="shared" si="289"/>
        <v>0</v>
      </c>
      <c r="AN46" s="41">
        <f t="shared" si="289"/>
        <v>0</v>
      </c>
      <c r="AO46" s="41">
        <f t="shared" si="289"/>
        <v>0</v>
      </c>
      <c r="AP46" s="41">
        <f t="shared" si="289"/>
        <v>0</v>
      </c>
      <c r="AQ46" s="41">
        <f t="shared" si="289"/>
        <v>0</v>
      </c>
      <c r="AR46" s="41">
        <f t="shared" si="289"/>
        <v>0</v>
      </c>
      <c r="AS46" s="41">
        <f t="shared" si="289"/>
        <v>0</v>
      </c>
      <c r="AT46" s="41">
        <f t="shared" si="289"/>
        <v>0</v>
      </c>
      <c r="AU46" s="41">
        <f t="shared" si="289"/>
        <v>0</v>
      </c>
      <c r="AV46" s="41">
        <f t="shared" si="289"/>
        <v>70922.062651571774</v>
      </c>
      <c r="AW46" s="41">
        <f t="shared" si="289"/>
        <v>70922.062651571774</v>
      </c>
      <c r="AX46" s="41">
        <f t="shared" si="289"/>
        <v>70922.062651571774</v>
      </c>
      <c r="AY46" s="41">
        <f t="shared" si="289"/>
        <v>70922.062651571774</v>
      </c>
      <c r="AZ46" s="41">
        <f t="shared" ref="AZ46:CE46" si="290">IF($B46&gt;=AZ$2,0,$S46/$D46*((AY$6-$E46)&lt;$D46))</f>
        <v>70922.062651571774</v>
      </c>
      <c r="BA46" s="41">
        <f t="shared" si="290"/>
        <v>70922.062651571774</v>
      </c>
      <c r="BB46" s="41">
        <f t="shared" si="290"/>
        <v>70922.062651571774</v>
      </c>
      <c r="BC46" s="41">
        <f t="shared" si="290"/>
        <v>70922.062651571774</v>
      </c>
      <c r="BD46" s="41">
        <f t="shared" si="290"/>
        <v>70922.062651571774</v>
      </c>
      <c r="BE46" s="41">
        <f t="shared" si="290"/>
        <v>70922.062651571774</v>
      </c>
      <c r="BF46" s="41">
        <f t="shared" si="290"/>
        <v>70922.062651571774</v>
      </c>
      <c r="BG46" s="41">
        <f t="shared" si="290"/>
        <v>70922.062651571774</v>
      </c>
      <c r="BH46" s="41">
        <f t="shared" si="290"/>
        <v>70922.062651571774</v>
      </c>
      <c r="BI46" s="41">
        <f t="shared" si="290"/>
        <v>70922.062651571774</v>
      </c>
      <c r="BJ46" s="41">
        <f t="shared" si="290"/>
        <v>70922.062651571774</v>
      </c>
      <c r="BK46" s="41">
        <f t="shared" si="290"/>
        <v>70922.062651571774</v>
      </c>
      <c r="BL46" s="41">
        <f t="shared" si="290"/>
        <v>70922.062651571774</v>
      </c>
      <c r="BM46" s="41">
        <f t="shared" si="290"/>
        <v>70922.062651571774</v>
      </c>
      <c r="BN46" s="41">
        <f t="shared" si="290"/>
        <v>70922.062651571774</v>
      </c>
      <c r="BO46" s="41">
        <f t="shared" si="290"/>
        <v>70922.062651571774</v>
      </c>
      <c r="BP46" s="41">
        <f t="shared" si="290"/>
        <v>70922.062651571774</v>
      </c>
      <c r="BQ46" s="41">
        <f t="shared" si="290"/>
        <v>70922.062651571774</v>
      </c>
      <c r="BR46" s="41">
        <f t="shared" si="290"/>
        <v>70922.062651571774</v>
      </c>
      <c r="BS46" s="41">
        <f t="shared" si="290"/>
        <v>70922.062651571774</v>
      </c>
      <c r="BT46" s="41">
        <f t="shared" si="290"/>
        <v>70922.062651571774</v>
      </c>
      <c r="BU46" s="41">
        <f t="shared" si="290"/>
        <v>70922.062651571774</v>
      </c>
      <c r="BV46" s="41">
        <f t="shared" si="290"/>
        <v>70922.062651571774</v>
      </c>
      <c r="BW46" s="41">
        <f t="shared" si="290"/>
        <v>70922.062651571774</v>
      </c>
      <c r="BX46" s="41">
        <f t="shared" si="290"/>
        <v>70922.062651571774</v>
      </c>
      <c r="BY46" s="41">
        <f t="shared" si="290"/>
        <v>70922.062651571774</v>
      </c>
      <c r="BZ46" s="41">
        <f t="shared" si="290"/>
        <v>70922.062651571774</v>
      </c>
      <c r="CA46" s="41">
        <f t="shared" si="290"/>
        <v>70922.062651571774</v>
      </c>
      <c r="CB46" s="41">
        <f t="shared" si="290"/>
        <v>70922.062651571774</v>
      </c>
      <c r="CC46" s="41">
        <f t="shared" si="290"/>
        <v>70922.062651571774</v>
      </c>
      <c r="CD46" s="41">
        <f t="shared" si="290"/>
        <v>70922.062651571774</v>
      </c>
      <c r="CE46" s="41">
        <f t="shared" si="290"/>
        <v>70922.062651571774</v>
      </c>
      <c r="CF46" s="41">
        <f t="shared" ref="CF46:DK46" si="291">IF($B46&gt;=CF$2,0,$S46/$D46*((CE$6-$E46)&lt;$D46))</f>
        <v>70922.062651571774</v>
      </c>
      <c r="CG46" s="41">
        <f t="shared" si="291"/>
        <v>70922.062651571774</v>
      </c>
      <c r="CH46" s="41">
        <f t="shared" si="291"/>
        <v>70922.062651571774</v>
      </c>
      <c r="CI46" s="41">
        <f t="shared" si="291"/>
        <v>70922.062651571774</v>
      </c>
      <c r="CJ46" s="41">
        <f t="shared" si="291"/>
        <v>70922.062651571774</v>
      </c>
      <c r="CK46" s="41">
        <f t="shared" si="291"/>
        <v>70922.062651571774</v>
      </c>
      <c r="CL46" s="41">
        <f t="shared" si="291"/>
        <v>70922.062651571774</v>
      </c>
      <c r="CM46" s="41">
        <f t="shared" si="291"/>
        <v>70922.062651571774</v>
      </c>
      <c r="CN46" s="41">
        <f t="shared" si="291"/>
        <v>70922.062651571774</v>
      </c>
      <c r="CO46" s="41">
        <f t="shared" si="291"/>
        <v>70922.062651571774</v>
      </c>
      <c r="CP46" s="41">
        <f t="shared" si="291"/>
        <v>70922.062651571774</v>
      </c>
      <c r="CQ46" s="41">
        <f t="shared" si="291"/>
        <v>70922.062651571774</v>
      </c>
      <c r="CR46" s="41">
        <f t="shared" si="291"/>
        <v>70922.062651571774</v>
      </c>
      <c r="CS46" s="41">
        <f t="shared" si="291"/>
        <v>70922.062651571774</v>
      </c>
      <c r="CT46" s="41">
        <f t="shared" si="291"/>
        <v>70922.062651571774</v>
      </c>
      <c r="CU46" s="41">
        <f t="shared" si="291"/>
        <v>70922.062651571774</v>
      </c>
      <c r="CV46" s="41">
        <f t="shared" si="291"/>
        <v>70922.062651571774</v>
      </c>
      <c r="CW46" s="41">
        <f t="shared" si="291"/>
        <v>70922.062651571774</v>
      </c>
      <c r="CX46" s="41">
        <f t="shared" si="291"/>
        <v>70922.062651571774</v>
      </c>
      <c r="CY46" s="41">
        <f t="shared" si="291"/>
        <v>70922.062651571774</v>
      </c>
      <c r="CZ46" s="41">
        <f t="shared" si="291"/>
        <v>70922.062651571774</v>
      </c>
      <c r="DA46" s="41">
        <f t="shared" si="291"/>
        <v>70922.062651571774</v>
      </c>
      <c r="DB46" s="41">
        <f t="shared" si="291"/>
        <v>70922.062651571774</v>
      </c>
      <c r="DC46" s="41">
        <f t="shared" si="291"/>
        <v>70922.062651571774</v>
      </c>
      <c r="DD46" s="41">
        <f t="shared" si="291"/>
        <v>0</v>
      </c>
      <c r="DE46" s="41">
        <f t="shared" si="291"/>
        <v>0</v>
      </c>
      <c r="DF46" s="41">
        <f t="shared" si="291"/>
        <v>0</v>
      </c>
      <c r="DG46" s="41">
        <f t="shared" si="291"/>
        <v>0</v>
      </c>
      <c r="DH46" s="41">
        <f t="shared" si="291"/>
        <v>0</v>
      </c>
      <c r="DI46" s="41">
        <f t="shared" si="291"/>
        <v>0</v>
      </c>
      <c r="DJ46" s="41">
        <f t="shared" si="291"/>
        <v>0</v>
      </c>
      <c r="DK46" s="41">
        <f t="shared" si="291"/>
        <v>0</v>
      </c>
      <c r="DL46" s="41">
        <f t="shared" ref="DL46:EQ46" si="292">IF($B46&gt;=DL$2,0,$S46/$D46*((DK$6-$E46)&lt;$D46))</f>
        <v>0</v>
      </c>
      <c r="DM46" s="41">
        <f t="shared" si="292"/>
        <v>0</v>
      </c>
      <c r="DN46" s="41">
        <f t="shared" si="292"/>
        <v>0</v>
      </c>
      <c r="DO46" s="41">
        <f t="shared" si="292"/>
        <v>0</v>
      </c>
      <c r="DP46" s="41">
        <f t="shared" si="292"/>
        <v>0</v>
      </c>
      <c r="DQ46" s="41">
        <f t="shared" si="292"/>
        <v>0</v>
      </c>
      <c r="DR46" s="41">
        <f t="shared" si="292"/>
        <v>0</v>
      </c>
      <c r="DS46" s="41">
        <f t="shared" si="292"/>
        <v>0</v>
      </c>
      <c r="DT46" s="41">
        <f t="shared" si="292"/>
        <v>0</v>
      </c>
      <c r="DU46" s="41">
        <f t="shared" si="292"/>
        <v>0</v>
      </c>
      <c r="DV46" s="41">
        <f t="shared" si="292"/>
        <v>0</v>
      </c>
      <c r="DW46" s="41">
        <f t="shared" si="292"/>
        <v>0</v>
      </c>
      <c r="DX46" s="41">
        <f t="shared" si="292"/>
        <v>0</v>
      </c>
      <c r="DY46" s="41">
        <f t="shared" si="292"/>
        <v>0</v>
      </c>
      <c r="DZ46" s="41">
        <f t="shared" si="292"/>
        <v>0</v>
      </c>
      <c r="EA46" s="41">
        <f t="shared" si="292"/>
        <v>0</v>
      </c>
      <c r="EB46" s="41">
        <f t="shared" si="292"/>
        <v>0</v>
      </c>
      <c r="EC46" s="41">
        <f t="shared" si="292"/>
        <v>0</v>
      </c>
      <c r="ED46" s="41">
        <f t="shared" si="292"/>
        <v>0</v>
      </c>
      <c r="EE46" s="41">
        <f t="shared" si="292"/>
        <v>0</v>
      </c>
      <c r="EF46" s="41">
        <f t="shared" si="292"/>
        <v>0</v>
      </c>
      <c r="EG46" s="41">
        <f t="shared" si="292"/>
        <v>0</v>
      </c>
      <c r="EH46" s="41">
        <f t="shared" si="292"/>
        <v>0</v>
      </c>
      <c r="EI46" s="41">
        <f t="shared" si="292"/>
        <v>0</v>
      </c>
      <c r="EJ46" s="41">
        <f t="shared" si="292"/>
        <v>0</v>
      </c>
      <c r="EK46" s="41">
        <f t="shared" si="292"/>
        <v>0</v>
      </c>
      <c r="EL46" s="41">
        <f t="shared" si="292"/>
        <v>0</v>
      </c>
      <c r="EM46" s="41">
        <f t="shared" si="292"/>
        <v>0</v>
      </c>
      <c r="EN46" s="41">
        <f t="shared" si="292"/>
        <v>0</v>
      </c>
      <c r="EO46" s="41">
        <f t="shared" si="292"/>
        <v>0</v>
      </c>
      <c r="EP46" s="41">
        <f t="shared" si="292"/>
        <v>0</v>
      </c>
      <c r="EQ46" s="41">
        <f t="shared" si="292"/>
        <v>0</v>
      </c>
      <c r="ER46" s="41">
        <f t="shared" ref="ER46:FB46" si="293">IF($B46&gt;=ER$2,0,$S46/$D46*((EQ$6-$E46)&lt;$D46))</f>
        <v>0</v>
      </c>
      <c r="ES46" s="41">
        <f t="shared" si="293"/>
        <v>0</v>
      </c>
      <c r="ET46" s="41">
        <f t="shared" si="293"/>
        <v>0</v>
      </c>
      <c r="EU46" s="41">
        <f t="shared" si="293"/>
        <v>0</v>
      </c>
      <c r="EV46" s="41">
        <f t="shared" si="293"/>
        <v>0</v>
      </c>
      <c r="EW46" s="41">
        <f t="shared" si="293"/>
        <v>0</v>
      </c>
      <c r="EX46" s="41">
        <f t="shared" si="293"/>
        <v>0</v>
      </c>
      <c r="EY46" s="41">
        <f t="shared" si="293"/>
        <v>0</v>
      </c>
      <c r="EZ46" s="41">
        <f t="shared" si="293"/>
        <v>0</v>
      </c>
      <c r="FA46" s="41">
        <f t="shared" si="293"/>
        <v>0</v>
      </c>
      <c r="FB46" s="41">
        <f t="shared" si="293"/>
        <v>0</v>
      </c>
    </row>
    <row r="47" spans="2:158" s="38" customFormat="1" ht="11.25" hidden="1" customHeight="1" outlineLevel="1">
      <c r="B47" s="37">
        <v>2051</v>
      </c>
      <c r="C47" s="36">
        <f t="shared" si="163"/>
        <v>60</v>
      </c>
      <c r="D47" s="36">
        <f t="shared" si="157"/>
        <v>60</v>
      </c>
      <c r="E47" s="36">
        <v>29</v>
      </c>
      <c r="G47" s="3"/>
      <c r="H47" s="130"/>
      <c r="I47" s="212"/>
      <c r="J47" s="39"/>
      <c r="K47" s="39"/>
      <c r="L47" s="39"/>
      <c r="M47" s="39"/>
      <c r="N47" s="39"/>
      <c r="O47" s="39"/>
      <c r="P47" s="39"/>
      <c r="R47" s="41"/>
      <c r="S47" s="40">
        <v>4066897.8312352011</v>
      </c>
      <c r="T47" s="41">
        <f t="shared" ref="T47:AY47" si="294">IF($B47&gt;=T$2,0,$S47/$D47*((S$6-$E47)&lt;$D47))</f>
        <v>0</v>
      </c>
      <c r="U47" s="41">
        <f t="shared" si="294"/>
        <v>0</v>
      </c>
      <c r="V47" s="41">
        <f t="shared" si="294"/>
        <v>0</v>
      </c>
      <c r="W47" s="41">
        <f t="shared" si="294"/>
        <v>0</v>
      </c>
      <c r="X47" s="41">
        <f t="shared" si="294"/>
        <v>0</v>
      </c>
      <c r="Y47" s="41">
        <f t="shared" si="294"/>
        <v>0</v>
      </c>
      <c r="Z47" s="41">
        <f t="shared" si="294"/>
        <v>0</v>
      </c>
      <c r="AA47" s="41">
        <f t="shared" si="294"/>
        <v>0</v>
      </c>
      <c r="AB47" s="41">
        <f t="shared" si="294"/>
        <v>0</v>
      </c>
      <c r="AC47" s="41">
        <f t="shared" si="294"/>
        <v>0</v>
      </c>
      <c r="AD47" s="41">
        <f t="shared" si="294"/>
        <v>0</v>
      </c>
      <c r="AE47" s="41">
        <f t="shared" si="294"/>
        <v>0</v>
      </c>
      <c r="AF47" s="41">
        <f t="shared" si="294"/>
        <v>0</v>
      </c>
      <c r="AG47" s="41">
        <f t="shared" si="294"/>
        <v>0</v>
      </c>
      <c r="AH47" s="41">
        <f t="shared" si="294"/>
        <v>0</v>
      </c>
      <c r="AI47" s="41">
        <f t="shared" si="294"/>
        <v>0</v>
      </c>
      <c r="AJ47" s="41">
        <f t="shared" si="294"/>
        <v>0</v>
      </c>
      <c r="AK47" s="41">
        <f t="shared" si="294"/>
        <v>0</v>
      </c>
      <c r="AL47" s="41">
        <f t="shared" si="294"/>
        <v>0</v>
      </c>
      <c r="AM47" s="41">
        <f t="shared" si="294"/>
        <v>0</v>
      </c>
      <c r="AN47" s="41">
        <f t="shared" si="294"/>
        <v>0</v>
      </c>
      <c r="AO47" s="41">
        <f t="shared" si="294"/>
        <v>0</v>
      </c>
      <c r="AP47" s="41">
        <f t="shared" si="294"/>
        <v>0</v>
      </c>
      <c r="AQ47" s="41">
        <f t="shared" si="294"/>
        <v>0</v>
      </c>
      <c r="AR47" s="41">
        <f t="shared" si="294"/>
        <v>0</v>
      </c>
      <c r="AS47" s="41">
        <f t="shared" si="294"/>
        <v>0</v>
      </c>
      <c r="AT47" s="41">
        <f t="shared" si="294"/>
        <v>0</v>
      </c>
      <c r="AU47" s="41">
        <f t="shared" si="294"/>
        <v>0</v>
      </c>
      <c r="AV47" s="41">
        <f t="shared" si="294"/>
        <v>0</v>
      </c>
      <c r="AW47" s="41">
        <f t="shared" si="294"/>
        <v>67781.630520586681</v>
      </c>
      <c r="AX47" s="41">
        <f t="shared" si="294"/>
        <v>67781.630520586681</v>
      </c>
      <c r="AY47" s="41">
        <f t="shared" si="294"/>
        <v>67781.630520586681</v>
      </c>
      <c r="AZ47" s="41">
        <f t="shared" ref="AZ47:CE47" si="295">IF($B47&gt;=AZ$2,0,$S47/$D47*((AY$6-$E47)&lt;$D47))</f>
        <v>67781.630520586681</v>
      </c>
      <c r="BA47" s="41">
        <f t="shared" si="295"/>
        <v>67781.630520586681</v>
      </c>
      <c r="BB47" s="41">
        <f t="shared" si="295"/>
        <v>67781.630520586681</v>
      </c>
      <c r="BC47" s="41">
        <f t="shared" si="295"/>
        <v>67781.630520586681</v>
      </c>
      <c r="BD47" s="41">
        <f t="shared" si="295"/>
        <v>67781.630520586681</v>
      </c>
      <c r="BE47" s="41">
        <f t="shared" si="295"/>
        <v>67781.630520586681</v>
      </c>
      <c r="BF47" s="41">
        <f t="shared" si="295"/>
        <v>67781.630520586681</v>
      </c>
      <c r="BG47" s="41">
        <f t="shared" si="295"/>
        <v>67781.630520586681</v>
      </c>
      <c r="BH47" s="41">
        <f t="shared" si="295"/>
        <v>67781.630520586681</v>
      </c>
      <c r="BI47" s="41">
        <f t="shared" si="295"/>
        <v>67781.630520586681</v>
      </c>
      <c r="BJ47" s="41">
        <f t="shared" si="295"/>
        <v>67781.630520586681</v>
      </c>
      <c r="BK47" s="41">
        <f t="shared" si="295"/>
        <v>67781.630520586681</v>
      </c>
      <c r="BL47" s="41">
        <f t="shared" si="295"/>
        <v>67781.630520586681</v>
      </c>
      <c r="BM47" s="41">
        <f t="shared" si="295"/>
        <v>67781.630520586681</v>
      </c>
      <c r="BN47" s="41">
        <f t="shared" si="295"/>
        <v>67781.630520586681</v>
      </c>
      <c r="BO47" s="41">
        <f t="shared" si="295"/>
        <v>67781.630520586681</v>
      </c>
      <c r="BP47" s="41">
        <f t="shared" si="295"/>
        <v>67781.630520586681</v>
      </c>
      <c r="BQ47" s="41">
        <f t="shared" si="295"/>
        <v>67781.630520586681</v>
      </c>
      <c r="BR47" s="41">
        <f t="shared" si="295"/>
        <v>67781.630520586681</v>
      </c>
      <c r="BS47" s="41">
        <f t="shared" si="295"/>
        <v>67781.630520586681</v>
      </c>
      <c r="BT47" s="41">
        <f t="shared" si="295"/>
        <v>67781.630520586681</v>
      </c>
      <c r="BU47" s="41">
        <f t="shared" si="295"/>
        <v>67781.630520586681</v>
      </c>
      <c r="BV47" s="41">
        <f t="shared" si="295"/>
        <v>67781.630520586681</v>
      </c>
      <c r="BW47" s="41">
        <f t="shared" si="295"/>
        <v>67781.630520586681</v>
      </c>
      <c r="BX47" s="41">
        <f t="shared" si="295"/>
        <v>67781.630520586681</v>
      </c>
      <c r="BY47" s="41">
        <f t="shared" si="295"/>
        <v>67781.630520586681</v>
      </c>
      <c r="BZ47" s="41">
        <f t="shared" si="295"/>
        <v>67781.630520586681</v>
      </c>
      <c r="CA47" s="41">
        <f t="shared" si="295"/>
        <v>67781.630520586681</v>
      </c>
      <c r="CB47" s="41">
        <f t="shared" si="295"/>
        <v>67781.630520586681</v>
      </c>
      <c r="CC47" s="41">
        <f t="shared" si="295"/>
        <v>67781.630520586681</v>
      </c>
      <c r="CD47" s="41">
        <f t="shared" si="295"/>
        <v>67781.630520586681</v>
      </c>
      <c r="CE47" s="41">
        <f t="shared" si="295"/>
        <v>67781.630520586681</v>
      </c>
      <c r="CF47" s="41">
        <f t="shared" ref="CF47:DK47" si="296">IF($B47&gt;=CF$2,0,$S47/$D47*((CE$6-$E47)&lt;$D47))</f>
        <v>67781.630520586681</v>
      </c>
      <c r="CG47" s="41">
        <f t="shared" si="296"/>
        <v>67781.630520586681</v>
      </c>
      <c r="CH47" s="41">
        <f t="shared" si="296"/>
        <v>67781.630520586681</v>
      </c>
      <c r="CI47" s="41">
        <f t="shared" si="296"/>
        <v>67781.630520586681</v>
      </c>
      <c r="CJ47" s="41">
        <f t="shared" si="296"/>
        <v>67781.630520586681</v>
      </c>
      <c r="CK47" s="41">
        <f t="shared" si="296"/>
        <v>67781.630520586681</v>
      </c>
      <c r="CL47" s="41">
        <f t="shared" si="296"/>
        <v>67781.630520586681</v>
      </c>
      <c r="CM47" s="41">
        <f t="shared" si="296"/>
        <v>67781.630520586681</v>
      </c>
      <c r="CN47" s="41">
        <f t="shared" si="296"/>
        <v>67781.630520586681</v>
      </c>
      <c r="CO47" s="41">
        <f t="shared" si="296"/>
        <v>67781.630520586681</v>
      </c>
      <c r="CP47" s="41">
        <f t="shared" si="296"/>
        <v>67781.630520586681</v>
      </c>
      <c r="CQ47" s="41">
        <f t="shared" si="296"/>
        <v>67781.630520586681</v>
      </c>
      <c r="CR47" s="41">
        <f t="shared" si="296"/>
        <v>67781.630520586681</v>
      </c>
      <c r="CS47" s="41">
        <f t="shared" si="296"/>
        <v>67781.630520586681</v>
      </c>
      <c r="CT47" s="41">
        <f t="shared" si="296"/>
        <v>67781.630520586681</v>
      </c>
      <c r="CU47" s="41">
        <f t="shared" si="296"/>
        <v>67781.630520586681</v>
      </c>
      <c r="CV47" s="41">
        <f t="shared" si="296"/>
        <v>67781.630520586681</v>
      </c>
      <c r="CW47" s="41">
        <f t="shared" si="296"/>
        <v>67781.630520586681</v>
      </c>
      <c r="CX47" s="41">
        <f t="shared" si="296"/>
        <v>67781.630520586681</v>
      </c>
      <c r="CY47" s="41">
        <f t="shared" si="296"/>
        <v>67781.630520586681</v>
      </c>
      <c r="CZ47" s="41">
        <f t="shared" si="296"/>
        <v>67781.630520586681</v>
      </c>
      <c r="DA47" s="41">
        <f t="shared" si="296"/>
        <v>67781.630520586681</v>
      </c>
      <c r="DB47" s="41">
        <f t="shared" si="296"/>
        <v>67781.630520586681</v>
      </c>
      <c r="DC47" s="41">
        <f t="shared" si="296"/>
        <v>67781.630520586681</v>
      </c>
      <c r="DD47" s="41">
        <f t="shared" si="296"/>
        <v>67781.630520586681</v>
      </c>
      <c r="DE47" s="41">
        <f t="shared" si="296"/>
        <v>0</v>
      </c>
      <c r="DF47" s="41">
        <f t="shared" si="296"/>
        <v>0</v>
      </c>
      <c r="DG47" s="41">
        <f t="shared" si="296"/>
        <v>0</v>
      </c>
      <c r="DH47" s="41">
        <f t="shared" si="296"/>
        <v>0</v>
      </c>
      <c r="DI47" s="41">
        <f t="shared" si="296"/>
        <v>0</v>
      </c>
      <c r="DJ47" s="41">
        <f t="shared" si="296"/>
        <v>0</v>
      </c>
      <c r="DK47" s="41">
        <f t="shared" si="296"/>
        <v>0</v>
      </c>
      <c r="DL47" s="41">
        <f t="shared" ref="DL47:EQ47" si="297">IF($B47&gt;=DL$2,0,$S47/$D47*((DK$6-$E47)&lt;$D47))</f>
        <v>0</v>
      </c>
      <c r="DM47" s="41">
        <f t="shared" si="297"/>
        <v>0</v>
      </c>
      <c r="DN47" s="41">
        <f t="shared" si="297"/>
        <v>0</v>
      </c>
      <c r="DO47" s="41">
        <f t="shared" si="297"/>
        <v>0</v>
      </c>
      <c r="DP47" s="41">
        <f t="shared" si="297"/>
        <v>0</v>
      </c>
      <c r="DQ47" s="41">
        <f t="shared" si="297"/>
        <v>0</v>
      </c>
      <c r="DR47" s="41">
        <f t="shared" si="297"/>
        <v>0</v>
      </c>
      <c r="DS47" s="41">
        <f t="shared" si="297"/>
        <v>0</v>
      </c>
      <c r="DT47" s="41">
        <f t="shared" si="297"/>
        <v>0</v>
      </c>
      <c r="DU47" s="41">
        <f t="shared" si="297"/>
        <v>0</v>
      </c>
      <c r="DV47" s="41">
        <f t="shared" si="297"/>
        <v>0</v>
      </c>
      <c r="DW47" s="41">
        <f t="shared" si="297"/>
        <v>0</v>
      </c>
      <c r="DX47" s="41">
        <f t="shared" si="297"/>
        <v>0</v>
      </c>
      <c r="DY47" s="41">
        <f t="shared" si="297"/>
        <v>0</v>
      </c>
      <c r="DZ47" s="41">
        <f t="shared" si="297"/>
        <v>0</v>
      </c>
      <c r="EA47" s="41">
        <f t="shared" si="297"/>
        <v>0</v>
      </c>
      <c r="EB47" s="41">
        <f t="shared" si="297"/>
        <v>0</v>
      </c>
      <c r="EC47" s="41">
        <f t="shared" si="297"/>
        <v>0</v>
      </c>
      <c r="ED47" s="41">
        <f t="shared" si="297"/>
        <v>0</v>
      </c>
      <c r="EE47" s="41">
        <f t="shared" si="297"/>
        <v>0</v>
      </c>
      <c r="EF47" s="41">
        <f t="shared" si="297"/>
        <v>0</v>
      </c>
      <c r="EG47" s="41">
        <f t="shared" si="297"/>
        <v>0</v>
      </c>
      <c r="EH47" s="41">
        <f t="shared" si="297"/>
        <v>0</v>
      </c>
      <c r="EI47" s="41">
        <f t="shared" si="297"/>
        <v>0</v>
      </c>
      <c r="EJ47" s="41">
        <f t="shared" si="297"/>
        <v>0</v>
      </c>
      <c r="EK47" s="41">
        <f t="shared" si="297"/>
        <v>0</v>
      </c>
      <c r="EL47" s="41">
        <f t="shared" si="297"/>
        <v>0</v>
      </c>
      <c r="EM47" s="41">
        <f t="shared" si="297"/>
        <v>0</v>
      </c>
      <c r="EN47" s="41">
        <f t="shared" si="297"/>
        <v>0</v>
      </c>
      <c r="EO47" s="41">
        <f t="shared" si="297"/>
        <v>0</v>
      </c>
      <c r="EP47" s="41">
        <f t="shared" si="297"/>
        <v>0</v>
      </c>
      <c r="EQ47" s="41">
        <f t="shared" si="297"/>
        <v>0</v>
      </c>
      <c r="ER47" s="41">
        <f t="shared" ref="ER47:FB47" si="298">IF($B47&gt;=ER$2,0,$S47/$D47*((EQ$6-$E47)&lt;$D47))</f>
        <v>0</v>
      </c>
      <c r="ES47" s="41">
        <f t="shared" si="298"/>
        <v>0</v>
      </c>
      <c r="ET47" s="41">
        <f t="shared" si="298"/>
        <v>0</v>
      </c>
      <c r="EU47" s="41">
        <f t="shared" si="298"/>
        <v>0</v>
      </c>
      <c r="EV47" s="41">
        <f t="shared" si="298"/>
        <v>0</v>
      </c>
      <c r="EW47" s="41">
        <f t="shared" si="298"/>
        <v>0</v>
      </c>
      <c r="EX47" s="41">
        <f t="shared" si="298"/>
        <v>0</v>
      </c>
      <c r="EY47" s="41">
        <f t="shared" si="298"/>
        <v>0</v>
      </c>
      <c r="EZ47" s="41">
        <f t="shared" si="298"/>
        <v>0</v>
      </c>
      <c r="FA47" s="41">
        <f t="shared" si="298"/>
        <v>0</v>
      </c>
      <c r="FB47" s="41">
        <f t="shared" si="298"/>
        <v>0</v>
      </c>
    </row>
    <row r="48" spans="2:158" s="38" customFormat="1" ht="11.25" hidden="1" customHeight="1" outlineLevel="1">
      <c r="B48" s="37">
        <v>2052</v>
      </c>
      <c r="C48" s="36">
        <f t="shared" si="163"/>
        <v>60</v>
      </c>
      <c r="D48" s="36">
        <f t="shared" si="157"/>
        <v>60</v>
      </c>
      <c r="E48" s="36">
        <v>30</v>
      </c>
      <c r="G48" s="3"/>
      <c r="H48" s="130"/>
      <c r="I48" s="212"/>
      <c r="J48" s="39"/>
      <c r="K48" s="39"/>
      <c r="L48" s="39"/>
      <c r="M48" s="39"/>
      <c r="N48" s="39"/>
      <c r="O48" s="39"/>
      <c r="P48" s="39"/>
      <c r="R48" s="41"/>
      <c r="S48" s="40">
        <v>3870237.4132367508</v>
      </c>
      <c r="T48" s="41">
        <f t="shared" ref="T48:AY48" si="299">IF($B48&gt;=T$2,0,$S48/$D48*((S$6-$E48)&lt;$D48))</f>
        <v>0</v>
      </c>
      <c r="U48" s="41">
        <f t="shared" si="299"/>
        <v>0</v>
      </c>
      <c r="V48" s="41">
        <f t="shared" si="299"/>
        <v>0</v>
      </c>
      <c r="W48" s="41">
        <f t="shared" si="299"/>
        <v>0</v>
      </c>
      <c r="X48" s="41">
        <f t="shared" si="299"/>
        <v>0</v>
      </c>
      <c r="Y48" s="41">
        <f t="shared" si="299"/>
        <v>0</v>
      </c>
      <c r="Z48" s="41">
        <f t="shared" si="299"/>
        <v>0</v>
      </c>
      <c r="AA48" s="41">
        <f t="shared" si="299"/>
        <v>0</v>
      </c>
      <c r="AB48" s="41">
        <f t="shared" si="299"/>
        <v>0</v>
      </c>
      <c r="AC48" s="41">
        <f t="shared" si="299"/>
        <v>0</v>
      </c>
      <c r="AD48" s="41">
        <f t="shared" si="299"/>
        <v>0</v>
      </c>
      <c r="AE48" s="41">
        <f t="shared" si="299"/>
        <v>0</v>
      </c>
      <c r="AF48" s="41">
        <f t="shared" si="299"/>
        <v>0</v>
      </c>
      <c r="AG48" s="41">
        <f t="shared" si="299"/>
        <v>0</v>
      </c>
      <c r="AH48" s="41">
        <f t="shared" si="299"/>
        <v>0</v>
      </c>
      <c r="AI48" s="41">
        <f t="shared" si="299"/>
        <v>0</v>
      </c>
      <c r="AJ48" s="41">
        <f t="shared" si="299"/>
        <v>0</v>
      </c>
      <c r="AK48" s="41">
        <f t="shared" si="299"/>
        <v>0</v>
      </c>
      <c r="AL48" s="41">
        <f t="shared" si="299"/>
        <v>0</v>
      </c>
      <c r="AM48" s="41">
        <f t="shared" si="299"/>
        <v>0</v>
      </c>
      <c r="AN48" s="41">
        <f t="shared" si="299"/>
        <v>0</v>
      </c>
      <c r="AO48" s="41">
        <f t="shared" si="299"/>
        <v>0</v>
      </c>
      <c r="AP48" s="41">
        <f t="shared" si="299"/>
        <v>0</v>
      </c>
      <c r="AQ48" s="41">
        <f t="shared" si="299"/>
        <v>0</v>
      </c>
      <c r="AR48" s="41">
        <f t="shared" si="299"/>
        <v>0</v>
      </c>
      <c r="AS48" s="41">
        <f t="shared" si="299"/>
        <v>0</v>
      </c>
      <c r="AT48" s="41">
        <f t="shared" si="299"/>
        <v>0</v>
      </c>
      <c r="AU48" s="41">
        <f t="shared" si="299"/>
        <v>0</v>
      </c>
      <c r="AV48" s="41">
        <f t="shared" si="299"/>
        <v>0</v>
      </c>
      <c r="AW48" s="41">
        <f t="shared" si="299"/>
        <v>0</v>
      </c>
      <c r="AX48" s="41">
        <f t="shared" si="299"/>
        <v>64503.956887279179</v>
      </c>
      <c r="AY48" s="41">
        <f t="shared" si="299"/>
        <v>64503.956887279179</v>
      </c>
      <c r="AZ48" s="41">
        <f t="shared" ref="AZ48:CE48" si="300">IF($B48&gt;=AZ$2,0,$S48/$D48*((AY$6-$E48)&lt;$D48))</f>
        <v>64503.956887279179</v>
      </c>
      <c r="BA48" s="41">
        <f t="shared" si="300"/>
        <v>64503.956887279179</v>
      </c>
      <c r="BB48" s="41">
        <f t="shared" si="300"/>
        <v>64503.956887279179</v>
      </c>
      <c r="BC48" s="41">
        <f t="shared" si="300"/>
        <v>64503.956887279179</v>
      </c>
      <c r="BD48" s="41">
        <f t="shared" si="300"/>
        <v>64503.956887279179</v>
      </c>
      <c r="BE48" s="41">
        <f t="shared" si="300"/>
        <v>64503.956887279179</v>
      </c>
      <c r="BF48" s="41">
        <f t="shared" si="300"/>
        <v>64503.956887279179</v>
      </c>
      <c r="BG48" s="41">
        <f t="shared" si="300"/>
        <v>64503.956887279179</v>
      </c>
      <c r="BH48" s="41">
        <f t="shared" si="300"/>
        <v>64503.956887279179</v>
      </c>
      <c r="BI48" s="41">
        <f t="shared" si="300"/>
        <v>64503.956887279179</v>
      </c>
      <c r="BJ48" s="41">
        <f t="shared" si="300"/>
        <v>64503.956887279179</v>
      </c>
      <c r="BK48" s="41">
        <f t="shared" si="300"/>
        <v>64503.956887279179</v>
      </c>
      <c r="BL48" s="41">
        <f t="shared" si="300"/>
        <v>64503.956887279179</v>
      </c>
      <c r="BM48" s="41">
        <f t="shared" si="300"/>
        <v>64503.956887279179</v>
      </c>
      <c r="BN48" s="41">
        <f t="shared" si="300"/>
        <v>64503.956887279179</v>
      </c>
      <c r="BO48" s="41">
        <f t="shared" si="300"/>
        <v>64503.956887279179</v>
      </c>
      <c r="BP48" s="41">
        <f t="shared" si="300"/>
        <v>64503.956887279179</v>
      </c>
      <c r="BQ48" s="41">
        <f t="shared" si="300"/>
        <v>64503.956887279179</v>
      </c>
      <c r="BR48" s="41">
        <f t="shared" si="300"/>
        <v>64503.956887279179</v>
      </c>
      <c r="BS48" s="41">
        <f t="shared" si="300"/>
        <v>64503.956887279179</v>
      </c>
      <c r="BT48" s="41">
        <f t="shared" si="300"/>
        <v>64503.956887279179</v>
      </c>
      <c r="BU48" s="41">
        <f t="shared" si="300"/>
        <v>64503.956887279179</v>
      </c>
      <c r="BV48" s="41">
        <f t="shared" si="300"/>
        <v>64503.956887279179</v>
      </c>
      <c r="BW48" s="41">
        <f t="shared" si="300"/>
        <v>64503.956887279179</v>
      </c>
      <c r="BX48" s="41">
        <f t="shared" si="300"/>
        <v>64503.956887279179</v>
      </c>
      <c r="BY48" s="41">
        <f t="shared" si="300"/>
        <v>64503.956887279179</v>
      </c>
      <c r="BZ48" s="41">
        <f t="shared" si="300"/>
        <v>64503.956887279179</v>
      </c>
      <c r="CA48" s="41">
        <f t="shared" si="300"/>
        <v>64503.956887279179</v>
      </c>
      <c r="CB48" s="41">
        <f t="shared" si="300"/>
        <v>64503.956887279179</v>
      </c>
      <c r="CC48" s="41">
        <f t="shared" si="300"/>
        <v>64503.956887279179</v>
      </c>
      <c r="CD48" s="41">
        <f t="shared" si="300"/>
        <v>64503.956887279179</v>
      </c>
      <c r="CE48" s="41">
        <f t="shared" si="300"/>
        <v>64503.956887279179</v>
      </c>
      <c r="CF48" s="41">
        <f t="shared" ref="CF48:DK48" si="301">IF($B48&gt;=CF$2,0,$S48/$D48*((CE$6-$E48)&lt;$D48))</f>
        <v>64503.956887279179</v>
      </c>
      <c r="CG48" s="41">
        <f t="shared" si="301"/>
        <v>64503.956887279179</v>
      </c>
      <c r="CH48" s="41">
        <f t="shared" si="301"/>
        <v>64503.956887279179</v>
      </c>
      <c r="CI48" s="41">
        <f t="shared" si="301"/>
        <v>64503.956887279179</v>
      </c>
      <c r="CJ48" s="41">
        <f t="shared" si="301"/>
        <v>64503.956887279179</v>
      </c>
      <c r="CK48" s="41">
        <f t="shared" si="301"/>
        <v>64503.956887279179</v>
      </c>
      <c r="CL48" s="41">
        <f t="shared" si="301"/>
        <v>64503.956887279179</v>
      </c>
      <c r="CM48" s="41">
        <f t="shared" si="301"/>
        <v>64503.956887279179</v>
      </c>
      <c r="CN48" s="41">
        <f t="shared" si="301"/>
        <v>64503.956887279179</v>
      </c>
      <c r="CO48" s="41">
        <f t="shared" si="301"/>
        <v>64503.956887279179</v>
      </c>
      <c r="CP48" s="41">
        <f t="shared" si="301"/>
        <v>64503.956887279179</v>
      </c>
      <c r="CQ48" s="41">
        <f t="shared" si="301"/>
        <v>64503.956887279179</v>
      </c>
      <c r="CR48" s="41">
        <f t="shared" si="301"/>
        <v>64503.956887279179</v>
      </c>
      <c r="CS48" s="41">
        <f t="shared" si="301"/>
        <v>64503.956887279179</v>
      </c>
      <c r="CT48" s="41">
        <f t="shared" si="301"/>
        <v>64503.956887279179</v>
      </c>
      <c r="CU48" s="41">
        <f t="shared" si="301"/>
        <v>64503.956887279179</v>
      </c>
      <c r="CV48" s="41">
        <f t="shared" si="301"/>
        <v>64503.956887279179</v>
      </c>
      <c r="CW48" s="41">
        <f t="shared" si="301"/>
        <v>64503.956887279179</v>
      </c>
      <c r="CX48" s="41">
        <f t="shared" si="301"/>
        <v>64503.956887279179</v>
      </c>
      <c r="CY48" s="41">
        <f t="shared" si="301"/>
        <v>64503.956887279179</v>
      </c>
      <c r="CZ48" s="41">
        <f t="shared" si="301"/>
        <v>64503.956887279179</v>
      </c>
      <c r="DA48" s="41">
        <f t="shared" si="301"/>
        <v>64503.956887279179</v>
      </c>
      <c r="DB48" s="41">
        <f t="shared" si="301"/>
        <v>64503.956887279179</v>
      </c>
      <c r="DC48" s="41">
        <f t="shared" si="301"/>
        <v>64503.956887279179</v>
      </c>
      <c r="DD48" s="41">
        <f t="shared" si="301"/>
        <v>64503.956887279179</v>
      </c>
      <c r="DE48" s="41">
        <f t="shared" si="301"/>
        <v>64503.956887279179</v>
      </c>
      <c r="DF48" s="41">
        <f t="shared" si="301"/>
        <v>0</v>
      </c>
      <c r="DG48" s="41">
        <f t="shared" si="301"/>
        <v>0</v>
      </c>
      <c r="DH48" s="41">
        <f t="shared" si="301"/>
        <v>0</v>
      </c>
      <c r="DI48" s="41">
        <f t="shared" si="301"/>
        <v>0</v>
      </c>
      <c r="DJ48" s="41">
        <f t="shared" si="301"/>
        <v>0</v>
      </c>
      <c r="DK48" s="41">
        <f t="shared" si="301"/>
        <v>0</v>
      </c>
      <c r="DL48" s="41">
        <f t="shared" ref="DL48:EQ48" si="302">IF($B48&gt;=DL$2,0,$S48/$D48*((DK$6-$E48)&lt;$D48))</f>
        <v>0</v>
      </c>
      <c r="DM48" s="41">
        <f t="shared" si="302"/>
        <v>0</v>
      </c>
      <c r="DN48" s="41">
        <f t="shared" si="302"/>
        <v>0</v>
      </c>
      <c r="DO48" s="41">
        <f t="shared" si="302"/>
        <v>0</v>
      </c>
      <c r="DP48" s="41">
        <f t="shared" si="302"/>
        <v>0</v>
      </c>
      <c r="DQ48" s="41">
        <f t="shared" si="302"/>
        <v>0</v>
      </c>
      <c r="DR48" s="41">
        <f t="shared" si="302"/>
        <v>0</v>
      </c>
      <c r="DS48" s="41">
        <f t="shared" si="302"/>
        <v>0</v>
      </c>
      <c r="DT48" s="41">
        <f t="shared" si="302"/>
        <v>0</v>
      </c>
      <c r="DU48" s="41">
        <f t="shared" si="302"/>
        <v>0</v>
      </c>
      <c r="DV48" s="41">
        <f t="shared" si="302"/>
        <v>0</v>
      </c>
      <c r="DW48" s="41">
        <f t="shared" si="302"/>
        <v>0</v>
      </c>
      <c r="DX48" s="41">
        <f t="shared" si="302"/>
        <v>0</v>
      </c>
      <c r="DY48" s="41">
        <f t="shared" si="302"/>
        <v>0</v>
      </c>
      <c r="DZ48" s="41">
        <f t="shared" si="302"/>
        <v>0</v>
      </c>
      <c r="EA48" s="41">
        <f t="shared" si="302"/>
        <v>0</v>
      </c>
      <c r="EB48" s="41">
        <f t="shared" si="302"/>
        <v>0</v>
      </c>
      <c r="EC48" s="41">
        <f t="shared" si="302"/>
        <v>0</v>
      </c>
      <c r="ED48" s="41">
        <f t="shared" si="302"/>
        <v>0</v>
      </c>
      <c r="EE48" s="41">
        <f t="shared" si="302"/>
        <v>0</v>
      </c>
      <c r="EF48" s="41">
        <f t="shared" si="302"/>
        <v>0</v>
      </c>
      <c r="EG48" s="41">
        <f t="shared" si="302"/>
        <v>0</v>
      </c>
      <c r="EH48" s="41">
        <f t="shared" si="302"/>
        <v>0</v>
      </c>
      <c r="EI48" s="41">
        <f t="shared" si="302"/>
        <v>0</v>
      </c>
      <c r="EJ48" s="41">
        <f t="shared" si="302"/>
        <v>0</v>
      </c>
      <c r="EK48" s="41">
        <f t="shared" si="302"/>
        <v>0</v>
      </c>
      <c r="EL48" s="41">
        <f t="shared" si="302"/>
        <v>0</v>
      </c>
      <c r="EM48" s="41">
        <f t="shared" si="302"/>
        <v>0</v>
      </c>
      <c r="EN48" s="41">
        <f t="shared" si="302"/>
        <v>0</v>
      </c>
      <c r="EO48" s="41">
        <f t="shared" si="302"/>
        <v>0</v>
      </c>
      <c r="EP48" s="41">
        <f t="shared" si="302"/>
        <v>0</v>
      </c>
      <c r="EQ48" s="41">
        <f t="shared" si="302"/>
        <v>0</v>
      </c>
      <c r="ER48" s="41">
        <f t="shared" ref="ER48:FB48" si="303">IF($B48&gt;=ER$2,0,$S48/$D48*((EQ$6-$E48)&lt;$D48))</f>
        <v>0</v>
      </c>
      <c r="ES48" s="41">
        <f t="shared" si="303"/>
        <v>0</v>
      </c>
      <c r="ET48" s="41">
        <f t="shared" si="303"/>
        <v>0</v>
      </c>
      <c r="EU48" s="41">
        <f t="shared" si="303"/>
        <v>0</v>
      </c>
      <c r="EV48" s="41">
        <f t="shared" si="303"/>
        <v>0</v>
      </c>
      <c r="EW48" s="41">
        <f t="shared" si="303"/>
        <v>0</v>
      </c>
      <c r="EX48" s="41">
        <f t="shared" si="303"/>
        <v>0</v>
      </c>
      <c r="EY48" s="41">
        <f t="shared" si="303"/>
        <v>0</v>
      </c>
      <c r="EZ48" s="41">
        <f t="shared" si="303"/>
        <v>0</v>
      </c>
      <c r="FA48" s="41">
        <f t="shared" si="303"/>
        <v>0</v>
      </c>
      <c r="FB48" s="41">
        <f t="shared" si="303"/>
        <v>0</v>
      </c>
    </row>
    <row r="49" spans="2:158" s="38" customFormat="1" ht="11.25" hidden="1" customHeight="1" outlineLevel="1">
      <c r="B49" s="37">
        <v>2053</v>
      </c>
      <c r="C49" s="36">
        <f t="shared" si="163"/>
        <v>60</v>
      </c>
      <c r="D49" s="36">
        <f t="shared" si="157"/>
        <v>60</v>
      </c>
      <c r="E49" s="36">
        <v>31</v>
      </c>
      <c r="G49" s="3"/>
      <c r="H49" s="130"/>
      <c r="I49" s="212"/>
      <c r="J49" s="39"/>
      <c r="K49" s="39"/>
      <c r="L49" s="39"/>
      <c r="M49" s="39"/>
      <c r="N49" s="39"/>
      <c r="O49" s="39"/>
      <c r="P49" s="39"/>
      <c r="R49" s="41"/>
      <c r="S49" s="40">
        <v>3684618.6996568991</v>
      </c>
      <c r="T49" s="41">
        <f t="shared" ref="T49:AY49" si="304">IF($B49&gt;=T$2,0,$S49/$D49*((S$6-$E49)&lt;$D49))</f>
        <v>0</v>
      </c>
      <c r="U49" s="41">
        <f t="shared" si="304"/>
        <v>0</v>
      </c>
      <c r="V49" s="41">
        <f t="shared" si="304"/>
        <v>0</v>
      </c>
      <c r="W49" s="41">
        <f t="shared" si="304"/>
        <v>0</v>
      </c>
      <c r="X49" s="41">
        <f t="shared" si="304"/>
        <v>0</v>
      </c>
      <c r="Y49" s="41">
        <f t="shared" si="304"/>
        <v>0</v>
      </c>
      <c r="Z49" s="41">
        <f t="shared" si="304"/>
        <v>0</v>
      </c>
      <c r="AA49" s="41">
        <f t="shared" si="304"/>
        <v>0</v>
      </c>
      <c r="AB49" s="41">
        <f t="shared" si="304"/>
        <v>0</v>
      </c>
      <c r="AC49" s="41">
        <f t="shared" si="304"/>
        <v>0</v>
      </c>
      <c r="AD49" s="41">
        <f t="shared" si="304"/>
        <v>0</v>
      </c>
      <c r="AE49" s="41">
        <f t="shared" si="304"/>
        <v>0</v>
      </c>
      <c r="AF49" s="41">
        <f t="shared" si="304"/>
        <v>0</v>
      </c>
      <c r="AG49" s="41">
        <f t="shared" si="304"/>
        <v>0</v>
      </c>
      <c r="AH49" s="41">
        <f t="shared" si="304"/>
        <v>0</v>
      </c>
      <c r="AI49" s="41">
        <f t="shared" si="304"/>
        <v>0</v>
      </c>
      <c r="AJ49" s="41">
        <f t="shared" si="304"/>
        <v>0</v>
      </c>
      <c r="AK49" s="41">
        <f t="shared" si="304"/>
        <v>0</v>
      </c>
      <c r="AL49" s="41">
        <f t="shared" si="304"/>
        <v>0</v>
      </c>
      <c r="AM49" s="41">
        <f t="shared" si="304"/>
        <v>0</v>
      </c>
      <c r="AN49" s="41">
        <f t="shared" si="304"/>
        <v>0</v>
      </c>
      <c r="AO49" s="41">
        <f t="shared" si="304"/>
        <v>0</v>
      </c>
      <c r="AP49" s="41">
        <f t="shared" si="304"/>
        <v>0</v>
      </c>
      <c r="AQ49" s="41">
        <f t="shared" si="304"/>
        <v>0</v>
      </c>
      <c r="AR49" s="41">
        <f t="shared" si="304"/>
        <v>0</v>
      </c>
      <c r="AS49" s="41">
        <f t="shared" si="304"/>
        <v>0</v>
      </c>
      <c r="AT49" s="41">
        <f t="shared" si="304"/>
        <v>0</v>
      </c>
      <c r="AU49" s="41">
        <f t="shared" si="304"/>
        <v>0</v>
      </c>
      <c r="AV49" s="41">
        <f t="shared" si="304"/>
        <v>0</v>
      </c>
      <c r="AW49" s="41">
        <f t="shared" si="304"/>
        <v>0</v>
      </c>
      <c r="AX49" s="41">
        <f t="shared" si="304"/>
        <v>0</v>
      </c>
      <c r="AY49" s="41">
        <f t="shared" si="304"/>
        <v>61410.311660948319</v>
      </c>
      <c r="AZ49" s="41">
        <f t="shared" ref="AZ49:CE49" si="305">IF($B49&gt;=AZ$2,0,$S49/$D49*((AY$6-$E49)&lt;$D49))</f>
        <v>61410.311660948319</v>
      </c>
      <c r="BA49" s="41">
        <f t="shared" si="305"/>
        <v>61410.311660948319</v>
      </c>
      <c r="BB49" s="41">
        <f t="shared" si="305"/>
        <v>61410.311660948319</v>
      </c>
      <c r="BC49" s="41">
        <f t="shared" si="305"/>
        <v>61410.311660948319</v>
      </c>
      <c r="BD49" s="41">
        <f t="shared" si="305"/>
        <v>61410.311660948319</v>
      </c>
      <c r="BE49" s="41">
        <f t="shared" si="305"/>
        <v>61410.311660948319</v>
      </c>
      <c r="BF49" s="41">
        <f t="shared" si="305"/>
        <v>61410.311660948319</v>
      </c>
      <c r="BG49" s="41">
        <f t="shared" si="305"/>
        <v>61410.311660948319</v>
      </c>
      <c r="BH49" s="41">
        <f t="shared" si="305"/>
        <v>61410.311660948319</v>
      </c>
      <c r="BI49" s="41">
        <f t="shared" si="305"/>
        <v>61410.311660948319</v>
      </c>
      <c r="BJ49" s="41">
        <f t="shared" si="305"/>
        <v>61410.311660948319</v>
      </c>
      <c r="BK49" s="41">
        <f t="shared" si="305"/>
        <v>61410.311660948319</v>
      </c>
      <c r="BL49" s="41">
        <f t="shared" si="305"/>
        <v>61410.311660948319</v>
      </c>
      <c r="BM49" s="41">
        <f t="shared" si="305"/>
        <v>61410.311660948319</v>
      </c>
      <c r="BN49" s="41">
        <f t="shared" si="305"/>
        <v>61410.311660948319</v>
      </c>
      <c r="BO49" s="41">
        <f t="shared" si="305"/>
        <v>61410.311660948319</v>
      </c>
      <c r="BP49" s="41">
        <f t="shared" si="305"/>
        <v>61410.311660948319</v>
      </c>
      <c r="BQ49" s="41">
        <f t="shared" si="305"/>
        <v>61410.311660948319</v>
      </c>
      <c r="BR49" s="41">
        <f t="shared" si="305"/>
        <v>61410.311660948319</v>
      </c>
      <c r="BS49" s="41">
        <f t="shared" si="305"/>
        <v>61410.311660948319</v>
      </c>
      <c r="BT49" s="41">
        <f t="shared" si="305"/>
        <v>61410.311660948319</v>
      </c>
      <c r="BU49" s="41">
        <f t="shared" si="305"/>
        <v>61410.311660948319</v>
      </c>
      <c r="BV49" s="41">
        <f t="shared" si="305"/>
        <v>61410.311660948319</v>
      </c>
      <c r="BW49" s="41">
        <f t="shared" si="305"/>
        <v>61410.311660948319</v>
      </c>
      <c r="BX49" s="41">
        <f t="shared" si="305"/>
        <v>61410.311660948319</v>
      </c>
      <c r="BY49" s="41">
        <f t="shared" si="305"/>
        <v>61410.311660948319</v>
      </c>
      <c r="BZ49" s="41">
        <f t="shared" si="305"/>
        <v>61410.311660948319</v>
      </c>
      <c r="CA49" s="41">
        <f t="shared" si="305"/>
        <v>61410.311660948319</v>
      </c>
      <c r="CB49" s="41">
        <f t="shared" si="305"/>
        <v>61410.311660948319</v>
      </c>
      <c r="CC49" s="41">
        <f t="shared" si="305"/>
        <v>61410.311660948319</v>
      </c>
      <c r="CD49" s="41">
        <f t="shared" si="305"/>
        <v>61410.311660948319</v>
      </c>
      <c r="CE49" s="41">
        <f t="shared" si="305"/>
        <v>61410.311660948319</v>
      </c>
      <c r="CF49" s="41">
        <f t="shared" ref="CF49:DK49" si="306">IF($B49&gt;=CF$2,0,$S49/$D49*((CE$6-$E49)&lt;$D49))</f>
        <v>61410.311660948319</v>
      </c>
      <c r="CG49" s="41">
        <f t="shared" si="306"/>
        <v>61410.311660948319</v>
      </c>
      <c r="CH49" s="41">
        <f t="shared" si="306"/>
        <v>61410.311660948319</v>
      </c>
      <c r="CI49" s="41">
        <f t="shared" si="306"/>
        <v>61410.311660948319</v>
      </c>
      <c r="CJ49" s="41">
        <f t="shared" si="306"/>
        <v>61410.311660948319</v>
      </c>
      <c r="CK49" s="41">
        <f t="shared" si="306"/>
        <v>61410.311660948319</v>
      </c>
      <c r="CL49" s="41">
        <f t="shared" si="306"/>
        <v>61410.311660948319</v>
      </c>
      <c r="CM49" s="41">
        <f t="shared" si="306"/>
        <v>61410.311660948319</v>
      </c>
      <c r="CN49" s="41">
        <f t="shared" si="306"/>
        <v>61410.311660948319</v>
      </c>
      <c r="CO49" s="41">
        <f t="shared" si="306"/>
        <v>61410.311660948319</v>
      </c>
      <c r="CP49" s="41">
        <f t="shared" si="306"/>
        <v>61410.311660948319</v>
      </c>
      <c r="CQ49" s="41">
        <f t="shared" si="306"/>
        <v>61410.311660948319</v>
      </c>
      <c r="CR49" s="41">
        <f t="shared" si="306"/>
        <v>61410.311660948319</v>
      </c>
      <c r="CS49" s="41">
        <f t="shared" si="306"/>
        <v>61410.311660948319</v>
      </c>
      <c r="CT49" s="41">
        <f t="shared" si="306"/>
        <v>61410.311660948319</v>
      </c>
      <c r="CU49" s="41">
        <f t="shared" si="306"/>
        <v>61410.311660948319</v>
      </c>
      <c r="CV49" s="41">
        <f t="shared" si="306"/>
        <v>61410.311660948319</v>
      </c>
      <c r="CW49" s="41">
        <f t="shared" si="306"/>
        <v>61410.311660948319</v>
      </c>
      <c r="CX49" s="41">
        <f t="shared" si="306"/>
        <v>61410.311660948319</v>
      </c>
      <c r="CY49" s="41">
        <f t="shared" si="306"/>
        <v>61410.311660948319</v>
      </c>
      <c r="CZ49" s="41">
        <f t="shared" si="306"/>
        <v>61410.311660948319</v>
      </c>
      <c r="DA49" s="41">
        <f t="shared" si="306"/>
        <v>61410.311660948319</v>
      </c>
      <c r="DB49" s="41">
        <f t="shared" si="306"/>
        <v>61410.311660948319</v>
      </c>
      <c r="DC49" s="41">
        <f t="shared" si="306"/>
        <v>61410.311660948319</v>
      </c>
      <c r="DD49" s="41">
        <f t="shared" si="306"/>
        <v>61410.311660948319</v>
      </c>
      <c r="DE49" s="41">
        <f t="shared" si="306"/>
        <v>61410.311660948319</v>
      </c>
      <c r="DF49" s="41">
        <f t="shared" si="306"/>
        <v>61410.311660948319</v>
      </c>
      <c r="DG49" s="41">
        <f t="shared" si="306"/>
        <v>0</v>
      </c>
      <c r="DH49" s="41">
        <f t="shared" si="306"/>
        <v>0</v>
      </c>
      <c r="DI49" s="41">
        <f t="shared" si="306"/>
        <v>0</v>
      </c>
      <c r="DJ49" s="41">
        <f t="shared" si="306"/>
        <v>0</v>
      </c>
      <c r="DK49" s="41">
        <f t="shared" si="306"/>
        <v>0</v>
      </c>
      <c r="DL49" s="41">
        <f t="shared" ref="DL49:EQ49" si="307">IF($B49&gt;=DL$2,0,$S49/$D49*((DK$6-$E49)&lt;$D49))</f>
        <v>0</v>
      </c>
      <c r="DM49" s="41">
        <f t="shared" si="307"/>
        <v>0</v>
      </c>
      <c r="DN49" s="41">
        <f t="shared" si="307"/>
        <v>0</v>
      </c>
      <c r="DO49" s="41">
        <f t="shared" si="307"/>
        <v>0</v>
      </c>
      <c r="DP49" s="41">
        <f t="shared" si="307"/>
        <v>0</v>
      </c>
      <c r="DQ49" s="41">
        <f t="shared" si="307"/>
        <v>0</v>
      </c>
      <c r="DR49" s="41">
        <f t="shared" si="307"/>
        <v>0</v>
      </c>
      <c r="DS49" s="41">
        <f t="shared" si="307"/>
        <v>0</v>
      </c>
      <c r="DT49" s="41">
        <f t="shared" si="307"/>
        <v>0</v>
      </c>
      <c r="DU49" s="41">
        <f t="shared" si="307"/>
        <v>0</v>
      </c>
      <c r="DV49" s="41">
        <f t="shared" si="307"/>
        <v>0</v>
      </c>
      <c r="DW49" s="41">
        <f t="shared" si="307"/>
        <v>0</v>
      </c>
      <c r="DX49" s="41">
        <f t="shared" si="307"/>
        <v>0</v>
      </c>
      <c r="DY49" s="41">
        <f t="shared" si="307"/>
        <v>0</v>
      </c>
      <c r="DZ49" s="41">
        <f t="shared" si="307"/>
        <v>0</v>
      </c>
      <c r="EA49" s="41">
        <f t="shared" si="307"/>
        <v>0</v>
      </c>
      <c r="EB49" s="41">
        <f t="shared" si="307"/>
        <v>0</v>
      </c>
      <c r="EC49" s="41">
        <f t="shared" si="307"/>
        <v>0</v>
      </c>
      <c r="ED49" s="41">
        <f t="shared" si="307"/>
        <v>0</v>
      </c>
      <c r="EE49" s="41">
        <f t="shared" si="307"/>
        <v>0</v>
      </c>
      <c r="EF49" s="41">
        <f t="shared" si="307"/>
        <v>0</v>
      </c>
      <c r="EG49" s="41">
        <f t="shared" si="307"/>
        <v>0</v>
      </c>
      <c r="EH49" s="41">
        <f t="shared" si="307"/>
        <v>0</v>
      </c>
      <c r="EI49" s="41">
        <f t="shared" si="307"/>
        <v>0</v>
      </c>
      <c r="EJ49" s="41">
        <f t="shared" si="307"/>
        <v>0</v>
      </c>
      <c r="EK49" s="41">
        <f t="shared" si="307"/>
        <v>0</v>
      </c>
      <c r="EL49" s="41">
        <f t="shared" si="307"/>
        <v>0</v>
      </c>
      <c r="EM49" s="41">
        <f t="shared" si="307"/>
        <v>0</v>
      </c>
      <c r="EN49" s="41">
        <f t="shared" si="307"/>
        <v>0</v>
      </c>
      <c r="EO49" s="41">
        <f t="shared" si="307"/>
        <v>0</v>
      </c>
      <c r="EP49" s="41">
        <f t="shared" si="307"/>
        <v>0</v>
      </c>
      <c r="EQ49" s="41">
        <f t="shared" si="307"/>
        <v>0</v>
      </c>
      <c r="ER49" s="41">
        <f t="shared" ref="ER49:FB49" si="308">IF($B49&gt;=ER$2,0,$S49/$D49*((EQ$6-$E49)&lt;$D49))</f>
        <v>0</v>
      </c>
      <c r="ES49" s="41">
        <f t="shared" si="308"/>
        <v>0</v>
      </c>
      <c r="ET49" s="41">
        <f t="shared" si="308"/>
        <v>0</v>
      </c>
      <c r="EU49" s="41">
        <f t="shared" si="308"/>
        <v>0</v>
      </c>
      <c r="EV49" s="41">
        <f t="shared" si="308"/>
        <v>0</v>
      </c>
      <c r="EW49" s="41">
        <f t="shared" si="308"/>
        <v>0</v>
      </c>
      <c r="EX49" s="41">
        <f t="shared" si="308"/>
        <v>0</v>
      </c>
      <c r="EY49" s="41">
        <f t="shared" si="308"/>
        <v>0</v>
      </c>
      <c r="EZ49" s="41">
        <f t="shared" si="308"/>
        <v>0</v>
      </c>
      <c r="FA49" s="41">
        <f t="shared" si="308"/>
        <v>0</v>
      </c>
      <c r="FB49" s="41">
        <f t="shared" si="308"/>
        <v>0</v>
      </c>
    </row>
    <row r="50" spans="2:158" s="38" customFormat="1" ht="11.25" hidden="1" customHeight="1" outlineLevel="1">
      <c r="B50" s="37">
        <v>2054</v>
      </c>
      <c r="C50" s="36">
        <f t="shared" si="163"/>
        <v>60</v>
      </c>
      <c r="D50" s="36">
        <f t="shared" si="157"/>
        <v>60</v>
      </c>
      <c r="E50" s="36">
        <v>32</v>
      </c>
      <c r="G50" s="3"/>
      <c r="H50" s="130"/>
      <c r="I50" s="212"/>
      <c r="J50" s="39"/>
      <c r="K50" s="39"/>
      <c r="L50" s="39"/>
      <c r="M50" s="39"/>
      <c r="N50" s="39"/>
      <c r="O50" s="39"/>
      <c r="P50" s="39"/>
      <c r="R50" s="41"/>
      <c r="S50" s="40">
        <v>3506416.7829609229</v>
      </c>
      <c r="T50" s="41">
        <f t="shared" ref="T50:AY50" si="309">IF($B50&gt;=T$2,0,$S50/$D50*((S$6-$E50)&lt;$D50))</f>
        <v>0</v>
      </c>
      <c r="U50" s="41">
        <f t="shared" si="309"/>
        <v>0</v>
      </c>
      <c r="V50" s="41">
        <f t="shared" si="309"/>
        <v>0</v>
      </c>
      <c r="W50" s="41">
        <f t="shared" si="309"/>
        <v>0</v>
      </c>
      <c r="X50" s="41">
        <f t="shared" si="309"/>
        <v>0</v>
      </c>
      <c r="Y50" s="41">
        <f t="shared" si="309"/>
        <v>0</v>
      </c>
      <c r="Z50" s="41">
        <f t="shared" si="309"/>
        <v>0</v>
      </c>
      <c r="AA50" s="41">
        <f t="shared" si="309"/>
        <v>0</v>
      </c>
      <c r="AB50" s="41">
        <f t="shared" si="309"/>
        <v>0</v>
      </c>
      <c r="AC50" s="41">
        <f t="shared" si="309"/>
        <v>0</v>
      </c>
      <c r="AD50" s="41">
        <f t="shared" si="309"/>
        <v>0</v>
      </c>
      <c r="AE50" s="41">
        <f t="shared" si="309"/>
        <v>0</v>
      </c>
      <c r="AF50" s="41">
        <f t="shared" si="309"/>
        <v>0</v>
      </c>
      <c r="AG50" s="41">
        <f t="shared" si="309"/>
        <v>0</v>
      </c>
      <c r="AH50" s="41">
        <f t="shared" si="309"/>
        <v>0</v>
      </c>
      <c r="AI50" s="41">
        <f t="shared" si="309"/>
        <v>0</v>
      </c>
      <c r="AJ50" s="41">
        <f t="shared" si="309"/>
        <v>0</v>
      </c>
      <c r="AK50" s="41">
        <f t="shared" si="309"/>
        <v>0</v>
      </c>
      <c r="AL50" s="41">
        <f t="shared" si="309"/>
        <v>0</v>
      </c>
      <c r="AM50" s="41">
        <f t="shared" si="309"/>
        <v>0</v>
      </c>
      <c r="AN50" s="41">
        <f t="shared" si="309"/>
        <v>0</v>
      </c>
      <c r="AO50" s="41">
        <f t="shared" si="309"/>
        <v>0</v>
      </c>
      <c r="AP50" s="41">
        <f t="shared" si="309"/>
        <v>0</v>
      </c>
      <c r="AQ50" s="41">
        <f t="shared" si="309"/>
        <v>0</v>
      </c>
      <c r="AR50" s="41">
        <f t="shared" si="309"/>
        <v>0</v>
      </c>
      <c r="AS50" s="41">
        <f t="shared" si="309"/>
        <v>0</v>
      </c>
      <c r="AT50" s="41">
        <f t="shared" si="309"/>
        <v>0</v>
      </c>
      <c r="AU50" s="41">
        <f t="shared" si="309"/>
        <v>0</v>
      </c>
      <c r="AV50" s="41">
        <f t="shared" si="309"/>
        <v>0</v>
      </c>
      <c r="AW50" s="41">
        <f t="shared" si="309"/>
        <v>0</v>
      </c>
      <c r="AX50" s="41">
        <f t="shared" si="309"/>
        <v>0</v>
      </c>
      <c r="AY50" s="41">
        <f t="shared" si="309"/>
        <v>0</v>
      </c>
      <c r="AZ50" s="41">
        <f t="shared" ref="AZ50:CE50" si="310">IF($B50&gt;=AZ$2,0,$S50/$D50*((AY$6-$E50)&lt;$D50))</f>
        <v>58440.279716015379</v>
      </c>
      <c r="BA50" s="41">
        <f t="shared" si="310"/>
        <v>58440.279716015379</v>
      </c>
      <c r="BB50" s="41">
        <f t="shared" si="310"/>
        <v>58440.279716015379</v>
      </c>
      <c r="BC50" s="41">
        <f t="shared" si="310"/>
        <v>58440.279716015379</v>
      </c>
      <c r="BD50" s="41">
        <f t="shared" si="310"/>
        <v>58440.279716015379</v>
      </c>
      <c r="BE50" s="41">
        <f t="shared" si="310"/>
        <v>58440.279716015379</v>
      </c>
      <c r="BF50" s="41">
        <f t="shared" si="310"/>
        <v>58440.279716015379</v>
      </c>
      <c r="BG50" s="41">
        <f t="shared" si="310"/>
        <v>58440.279716015379</v>
      </c>
      <c r="BH50" s="41">
        <f t="shared" si="310"/>
        <v>58440.279716015379</v>
      </c>
      <c r="BI50" s="41">
        <f t="shared" si="310"/>
        <v>58440.279716015379</v>
      </c>
      <c r="BJ50" s="41">
        <f t="shared" si="310"/>
        <v>58440.279716015379</v>
      </c>
      <c r="BK50" s="41">
        <f t="shared" si="310"/>
        <v>58440.279716015379</v>
      </c>
      <c r="BL50" s="41">
        <f t="shared" si="310"/>
        <v>58440.279716015379</v>
      </c>
      <c r="BM50" s="41">
        <f t="shared" si="310"/>
        <v>58440.279716015379</v>
      </c>
      <c r="BN50" s="41">
        <f t="shared" si="310"/>
        <v>58440.279716015379</v>
      </c>
      <c r="BO50" s="41">
        <f t="shared" si="310"/>
        <v>58440.279716015379</v>
      </c>
      <c r="BP50" s="41">
        <f t="shared" si="310"/>
        <v>58440.279716015379</v>
      </c>
      <c r="BQ50" s="41">
        <f t="shared" si="310"/>
        <v>58440.279716015379</v>
      </c>
      <c r="BR50" s="41">
        <f t="shared" si="310"/>
        <v>58440.279716015379</v>
      </c>
      <c r="BS50" s="41">
        <f t="shared" si="310"/>
        <v>58440.279716015379</v>
      </c>
      <c r="BT50" s="41">
        <f t="shared" si="310"/>
        <v>58440.279716015379</v>
      </c>
      <c r="BU50" s="41">
        <f t="shared" si="310"/>
        <v>58440.279716015379</v>
      </c>
      <c r="BV50" s="41">
        <f t="shared" si="310"/>
        <v>58440.279716015379</v>
      </c>
      <c r="BW50" s="41">
        <f t="shared" si="310"/>
        <v>58440.279716015379</v>
      </c>
      <c r="BX50" s="41">
        <f t="shared" si="310"/>
        <v>58440.279716015379</v>
      </c>
      <c r="BY50" s="41">
        <f t="shared" si="310"/>
        <v>58440.279716015379</v>
      </c>
      <c r="BZ50" s="41">
        <f t="shared" si="310"/>
        <v>58440.279716015379</v>
      </c>
      <c r="CA50" s="41">
        <f t="shared" si="310"/>
        <v>58440.279716015379</v>
      </c>
      <c r="CB50" s="41">
        <f t="shared" si="310"/>
        <v>58440.279716015379</v>
      </c>
      <c r="CC50" s="41">
        <f t="shared" si="310"/>
        <v>58440.279716015379</v>
      </c>
      <c r="CD50" s="41">
        <f t="shared" si="310"/>
        <v>58440.279716015379</v>
      </c>
      <c r="CE50" s="41">
        <f t="shared" si="310"/>
        <v>58440.279716015379</v>
      </c>
      <c r="CF50" s="41">
        <f t="shared" ref="CF50:DK50" si="311">IF($B50&gt;=CF$2,0,$S50/$D50*((CE$6-$E50)&lt;$D50))</f>
        <v>58440.279716015379</v>
      </c>
      <c r="CG50" s="41">
        <f t="shared" si="311"/>
        <v>58440.279716015379</v>
      </c>
      <c r="CH50" s="41">
        <f t="shared" si="311"/>
        <v>58440.279716015379</v>
      </c>
      <c r="CI50" s="41">
        <f t="shared" si="311"/>
        <v>58440.279716015379</v>
      </c>
      <c r="CJ50" s="41">
        <f t="shared" si="311"/>
        <v>58440.279716015379</v>
      </c>
      <c r="CK50" s="41">
        <f t="shared" si="311"/>
        <v>58440.279716015379</v>
      </c>
      <c r="CL50" s="41">
        <f t="shared" si="311"/>
        <v>58440.279716015379</v>
      </c>
      <c r="CM50" s="41">
        <f t="shared" si="311"/>
        <v>58440.279716015379</v>
      </c>
      <c r="CN50" s="41">
        <f t="shared" si="311"/>
        <v>58440.279716015379</v>
      </c>
      <c r="CO50" s="41">
        <f t="shared" si="311"/>
        <v>58440.279716015379</v>
      </c>
      <c r="CP50" s="41">
        <f t="shared" si="311"/>
        <v>58440.279716015379</v>
      </c>
      <c r="CQ50" s="41">
        <f t="shared" si="311"/>
        <v>58440.279716015379</v>
      </c>
      <c r="CR50" s="41">
        <f t="shared" si="311"/>
        <v>58440.279716015379</v>
      </c>
      <c r="CS50" s="41">
        <f t="shared" si="311"/>
        <v>58440.279716015379</v>
      </c>
      <c r="CT50" s="41">
        <f t="shared" si="311"/>
        <v>58440.279716015379</v>
      </c>
      <c r="CU50" s="41">
        <f t="shared" si="311"/>
        <v>58440.279716015379</v>
      </c>
      <c r="CV50" s="41">
        <f t="shared" si="311"/>
        <v>58440.279716015379</v>
      </c>
      <c r="CW50" s="41">
        <f t="shared" si="311"/>
        <v>58440.279716015379</v>
      </c>
      <c r="CX50" s="41">
        <f t="shared" si="311"/>
        <v>58440.279716015379</v>
      </c>
      <c r="CY50" s="41">
        <f t="shared" si="311"/>
        <v>58440.279716015379</v>
      </c>
      <c r="CZ50" s="41">
        <f t="shared" si="311"/>
        <v>58440.279716015379</v>
      </c>
      <c r="DA50" s="41">
        <f t="shared" si="311"/>
        <v>58440.279716015379</v>
      </c>
      <c r="DB50" s="41">
        <f t="shared" si="311"/>
        <v>58440.279716015379</v>
      </c>
      <c r="DC50" s="41">
        <f t="shared" si="311"/>
        <v>58440.279716015379</v>
      </c>
      <c r="DD50" s="41">
        <f t="shared" si="311"/>
        <v>58440.279716015379</v>
      </c>
      <c r="DE50" s="41">
        <f t="shared" si="311"/>
        <v>58440.279716015379</v>
      </c>
      <c r="DF50" s="41">
        <f t="shared" si="311"/>
        <v>58440.279716015379</v>
      </c>
      <c r="DG50" s="41">
        <f t="shared" si="311"/>
        <v>58440.279716015379</v>
      </c>
      <c r="DH50" s="41">
        <f t="shared" si="311"/>
        <v>0</v>
      </c>
      <c r="DI50" s="41">
        <f t="shared" si="311"/>
        <v>0</v>
      </c>
      <c r="DJ50" s="41">
        <f t="shared" si="311"/>
        <v>0</v>
      </c>
      <c r="DK50" s="41">
        <f t="shared" si="311"/>
        <v>0</v>
      </c>
      <c r="DL50" s="41">
        <f t="shared" ref="DL50:EQ50" si="312">IF($B50&gt;=DL$2,0,$S50/$D50*((DK$6-$E50)&lt;$D50))</f>
        <v>0</v>
      </c>
      <c r="DM50" s="41">
        <f t="shared" si="312"/>
        <v>0</v>
      </c>
      <c r="DN50" s="41">
        <f t="shared" si="312"/>
        <v>0</v>
      </c>
      <c r="DO50" s="41">
        <f t="shared" si="312"/>
        <v>0</v>
      </c>
      <c r="DP50" s="41">
        <f t="shared" si="312"/>
        <v>0</v>
      </c>
      <c r="DQ50" s="41">
        <f t="shared" si="312"/>
        <v>0</v>
      </c>
      <c r="DR50" s="41">
        <f t="shared" si="312"/>
        <v>0</v>
      </c>
      <c r="DS50" s="41">
        <f t="shared" si="312"/>
        <v>0</v>
      </c>
      <c r="DT50" s="41">
        <f t="shared" si="312"/>
        <v>0</v>
      </c>
      <c r="DU50" s="41">
        <f t="shared" si="312"/>
        <v>0</v>
      </c>
      <c r="DV50" s="41">
        <f t="shared" si="312"/>
        <v>0</v>
      </c>
      <c r="DW50" s="41">
        <f t="shared" si="312"/>
        <v>0</v>
      </c>
      <c r="DX50" s="41">
        <f t="shared" si="312"/>
        <v>0</v>
      </c>
      <c r="DY50" s="41">
        <f t="shared" si="312"/>
        <v>0</v>
      </c>
      <c r="DZ50" s="41">
        <f t="shared" si="312"/>
        <v>0</v>
      </c>
      <c r="EA50" s="41">
        <f t="shared" si="312"/>
        <v>0</v>
      </c>
      <c r="EB50" s="41">
        <f t="shared" si="312"/>
        <v>0</v>
      </c>
      <c r="EC50" s="41">
        <f t="shared" si="312"/>
        <v>0</v>
      </c>
      <c r="ED50" s="41">
        <f t="shared" si="312"/>
        <v>0</v>
      </c>
      <c r="EE50" s="41">
        <f t="shared" si="312"/>
        <v>0</v>
      </c>
      <c r="EF50" s="41">
        <f t="shared" si="312"/>
        <v>0</v>
      </c>
      <c r="EG50" s="41">
        <f t="shared" si="312"/>
        <v>0</v>
      </c>
      <c r="EH50" s="41">
        <f t="shared" si="312"/>
        <v>0</v>
      </c>
      <c r="EI50" s="41">
        <f t="shared" si="312"/>
        <v>0</v>
      </c>
      <c r="EJ50" s="41">
        <f t="shared" si="312"/>
        <v>0</v>
      </c>
      <c r="EK50" s="41">
        <f t="shared" si="312"/>
        <v>0</v>
      </c>
      <c r="EL50" s="41">
        <f t="shared" si="312"/>
        <v>0</v>
      </c>
      <c r="EM50" s="41">
        <f t="shared" si="312"/>
        <v>0</v>
      </c>
      <c r="EN50" s="41">
        <f t="shared" si="312"/>
        <v>0</v>
      </c>
      <c r="EO50" s="41">
        <f t="shared" si="312"/>
        <v>0</v>
      </c>
      <c r="EP50" s="41">
        <f t="shared" si="312"/>
        <v>0</v>
      </c>
      <c r="EQ50" s="41">
        <f t="shared" si="312"/>
        <v>0</v>
      </c>
      <c r="ER50" s="41">
        <f t="shared" ref="ER50:FB50" si="313">IF($B50&gt;=ER$2,0,$S50/$D50*((EQ$6-$E50)&lt;$D50))</f>
        <v>0</v>
      </c>
      <c r="ES50" s="41">
        <f t="shared" si="313"/>
        <v>0</v>
      </c>
      <c r="ET50" s="41">
        <f t="shared" si="313"/>
        <v>0</v>
      </c>
      <c r="EU50" s="41">
        <f t="shared" si="313"/>
        <v>0</v>
      </c>
      <c r="EV50" s="41">
        <f t="shared" si="313"/>
        <v>0</v>
      </c>
      <c r="EW50" s="41">
        <f t="shared" si="313"/>
        <v>0</v>
      </c>
      <c r="EX50" s="41">
        <f t="shared" si="313"/>
        <v>0</v>
      </c>
      <c r="EY50" s="41">
        <f t="shared" si="313"/>
        <v>0</v>
      </c>
      <c r="EZ50" s="41">
        <f t="shared" si="313"/>
        <v>0</v>
      </c>
      <c r="FA50" s="41">
        <f t="shared" si="313"/>
        <v>0</v>
      </c>
      <c r="FB50" s="41">
        <f t="shared" si="313"/>
        <v>0</v>
      </c>
    </row>
    <row r="51" spans="2:158" s="38" customFormat="1" ht="11.25" hidden="1" customHeight="1" outlineLevel="1">
      <c r="B51" s="37">
        <v>2055</v>
      </c>
      <c r="C51" s="36">
        <f t="shared" si="163"/>
        <v>60</v>
      </c>
      <c r="D51" s="36">
        <f t="shared" si="157"/>
        <v>60</v>
      </c>
      <c r="E51" s="36">
        <v>33</v>
      </c>
      <c r="G51" s="3"/>
      <c r="H51" s="130"/>
      <c r="I51" s="212"/>
      <c r="J51" s="39"/>
      <c r="K51" s="39"/>
      <c r="L51" s="39"/>
      <c r="M51" s="39"/>
      <c r="N51" s="39"/>
      <c r="O51" s="39"/>
      <c r="P51" s="39"/>
      <c r="R51" s="41"/>
      <c r="S51" s="40">
        <v>3340483.9113725019</v>
      </c>
      <c r="T51" s="41">
        <f t="shared" ref="T51:AY51" si="314">IF($B51&gt;=T$2,0,$S51/$D51*((S$6-$E51)&lt;$D51))</f>
        <v>0</v>
      </c>
      <c r="U51" s="41">
        <f t="shared" si="314"/>
        <v>0</v>
      </c>
      <c r="V51" s="41">
        <f t="shared" si="314"/>
        <v>0</v>
      </c>
      <c r="W51" s="41">
        <f t="shared" si="314"/>
        <v>0</v>
      </c>
      <c r="X51" s="41">
        <f t="shared" si="314"/>
        <v>0</v>
      </c>
      <c r="Y51" s="41">
        <f t="shared" si="314"/>
        <v>0</v>
      </c>
      <c r="Z51" s="41">
        <f t="shared" si="314"/>
        <v>0</v>
      </c>
      <c r="AA51" s="41">
        <f t="shared" si="314"/>
        <v>0</v>
      </c>
      <c r="AB51" s="41">
        <f t="shared" si="314"/>
        <v>0</v>
      </c>
      <c r="AC51" s="41">
        <f t="shared" si="314"/>
        <v>0</v>
      </c>
      <c r="AD51" s="41">
        <f t="shared" si="314"/>
        <v>0</v>
      </c>
      <c r="AE51" s="41">
        <f t="shared" si="314"/>
        <v>0</v>
      </c>
      <c r="AF51" s="41">
        <f t="shared" si="314"/>
        <v>0</v>
      </c>
      <c r="AG51" s="41">
        <f t="shared" si="314"/>
        <v>0</v>
      </c>
      <c r="AH51" s="41">
        <f t="shared" si="314"/>
        <v>0</v>
      </c>
      <c r="AI51" s="41">
        <f t="shared" si="314"/>
        <v>0</v>
      </c>
      <c r="AJ51" s="41">
        <f t="shared" si="314"/>
        <v>0</v>
      </c>
      <c r="AK51" s="41">
        <f t="shared" si="314"/>
        <v>0</v>
      </c>
      <c r="AL51" s="41">
        <f t="shared" si="314"/>
        <v>0</v>
      </c>
      <c r="AM51" s="41">
        <f t="shared" si="314"/>
        <v>0</v>
      </c>
      <c r="AN51" s="41">
        <f t="shared" si="314"/>
        <v>0</v>
      </c>
      <c r="AO51" s="41">
        <f t="shared" si="314"/>
        <v>0</v>
      </c>
      <c r="AP51" s="41">
        <f t="shared" si="314"/>
        <v>0</v>
      </c>
      <c r="AQ51" s="41">
        <f t="shared" si="314"/>
        <v>0</v>
      </c>
      <c r="AR51" s="41">
        <f t="shared" si="314"/>
        <v>0</v>
      </c>
      <c r="AS51" s="41">
        <f t="shared" si="314"/>
        <v>0</v>
      </c>
      <c r="AT51" s="41">
        <f t="shared" si="314"/>
        <v>0</v>
      </c>
      <c r="AU51" s="41">
        <f t="shared" si="314"/>
        <v>0</v>
      </c>
      <c r="AV51" s="41">
        <f t="shared" si="314"/>
        <v>0</v>
      </c>
      <c r="AW51" s="41">
        <f t="shared" si="314"/>
        <v>0</v>
      </c>
      <c r="AX51" s="41">
        <f t="shared" si="314"/>
        <v>0</v>
      </c>
      <c r="AY51" s="41">
        <f t="shared" si="314"/>
        <v>0</v>
      </c>
      <c r="AZ51" s="41">
        <f t="shared" ref="AZ51:CE51" si="315">IF($B51&gt;=AZ$2,0,$S51/$D51*((AY$6-$E51)&lt;$D51))</f>
        <v>0</v>
      </c>
      <c r="BA51" s="41">
        <f t="shared" si="315"/>
        <v>55674.731856208367</v>
      </c>
      <c r="BB51" s="41">
        <f t="shared" si="315"/>
        <v>55674.731856208367</v>
      </c>
      <c r="BC51" s="41">
        <f t="shared" si="315"/>
        <v>55674.731856208367</v>
      </c>
      <c r="BD51" s="41">
        <f t="shared" si="315"/>
        <v>55674.731856208367</v>
      </c>
      <c r="BE51" s="41">
        <f t="shared" si="315"/>
        <v>55674.731856208367</v>
      </c>
      <c r="BF51" s="41">
        <f t="shared" si="315"/>
        <v>55674.731856208367</v>
      </c>
      <c r="BG51" s="41">
        <f t="shared" si="315"/>
        <v>55674.731856208367</v>
      </c>
      <c r="BH51" s="41">
        <f t="shared" si="315"/>
        <v>55674.731856208367</v>
      </c>
      <c r="BI51" s="41">
        <f t="shared" si="315"/>
        <v>55674.731856208367</v>
      </c>
      <c r="BJ51" s="41">
        <f t="shared" si="315"/>
        <v>55674.731856208367</v>
      </c>
      <c r="BK51" s="41">
        <f t="shared" si="315"/>
        <v>55674.731856208367</v>
      </c>
      <c r="BL51" s="41">
        <f t="shared" si="315"/>
        <v>55674.731856208367</v>
      </c>
      <c r="BM51" s="41">
        <f t="shared" si="315"/>
        <v>55674.731856208367</v>
      </c>
      <c r="BN51" s="41">
        <f t="shared" si="315"/>
        <v>55674.731856208367</v>
      </c>
      <c r="BO51" s="41">
        <f t="shared" si="315"/>
        <v>55674.731856208367</v>
      </c>
      <c r="BP51" s="41">
        <f t="shared" si="315"/>
        <v>55674.731856208367</v>
      </c>
      <c r="BQ51" s="41">
        <f t="shared" si="315"/>
        <v>55674.731856208367</v>
      </c>
      <c r="BR51" s="41">
        <f t="shared" si="315"/>
        <v>55674.731856208367</v>
      </c>
      <c r="BS51" s="41">
        <f t="shared" si="315"/>
        <v>55674.731856208367</v>
      </c>
      <c r="BT51" s="41">
        <f t="shared" si="315"/>
        <v>55674.731856208367</v>
      </c>
      <c r="BU51" s="41">
        <f t="shared" si="315"/>
        <v>55674.731856208367</v>
      </c>
      <c r="BV51" s="41">
        <f t="shared" si="315"/>
        <v>55674.731856208367</v>
      </c>
      <c r="BW51" s="41">
        <f t="shared" si="315"/>
        <v>55674.731856208367</v>
      </c>
      <c r="BX51" s="41">
        <f t="shared" si="315"/>
        <v>55674.731856208367</v>
      </c>
      <c r="BY51" s="41">
        <f t="shared" si="315"/>
        <v>55674.731856208367</v>
      </c>
      <c r="BZ51" s="41">
        <f t="shared" si="315"/>
        <v>55674.731856208367</v>
      </c>
      <c r="CA51" s="41">
        <f t="shared" si="315"/>
        <v>55674.731856208367</v>
      </c>
      <c r="CB51" s="41">
        <f t="shared" si="315"/>
        <v>55674.731856208367</v>
      </c>
      <c r="CC51" s="41">
        <f t="shared" si="315"/>
        <v>55674.731856208367</v>
      </c>
      <c r="CD51" s="41">
        <f t="shared" si="315"/>
        <v>55674.731856208367</v>
      </c>
      <c r="CE51" s="41">
        <f t="shared" si="315"/>
        <v>55674.731856208367</v>
      </c>
      <c r="CF51" s="41">
        <f t="shared" ref="CF51:DK51" si="316">IF($B51&gt;=CF$2,0,$S51/$D51*((CE$6-$E51)&lt;$D51))</f>
        <v>55674.731856208367</v>
      </c>
      <c r="CG51" s="41">
        <f t="shared" si="316"/>
        <v>55674.731856208367</v>
      </c>
      <c r="CH51" s="41">
        <f t="shared" si="316"/>
        <v>55674.731856208367</v>
      </c>
      <c r="CI51" s="41">
        <f t="shared" si="316"/>
        <v>55674.731856208367</v>
      </c>
      <c r="CJ51" s="41">
        <f t="shared" si="316"/>
        <v>55674.731856208367</v>
      </c>
      <c r="CK51" s="41">
        <f t="shared" si="316"/>
        <v>55674.731856208367</v>
      </c>
      <c r="CL51" s="41">
        <f t="shared" si="316"/>
        <v>55674.731856208367</v>
      </c>
      <c r="CM51" s="41">
        <f t="shared" si="316"/>
        <v>55674.731856208367</v>
      </c>
      <c r="CN51" s="41">
        <f t="shared" si="316"/>
        <v>55674.731856208367</v>
      </c>
      <c r="CO51" s="41">
        <f t="shared" si="316"/>
        <v>55674.731856208367</v>
      </c>
      <c r="CP51" s="41">
        <f t="shared" si="316"/>
        <v>55674.731856208367</v>
      </c>
      <c r="CQ51" s="41">
        <f t="shared" si="316"/>
        <v>55674.731856208367</v>
      </c>
      <c r="CR51" s="41">
        <f t="shared" si="316"/>
        <v>55674.731856208367</v>
      </c>
      <c r="CS51" s="41">
        <f t="shared" si="316"/>
        <v>55674.731856208367</v>
      </c>
      <c r="CT51" s="41">
        <f t="shared" si="316"/>
        <v>55674.731856208367</v>
      </c>
      <c r="CU51" s="41">
        <f t="shared" si="316"/>
        <v>55674.731856208367</v>
      </c>
      <c r="CV51" s="41">
        <f t="shared" si="316"/>
        <v>55674.731856208367</v>
      </c>
      <c r="CW51" s="41">
        <f t="shared" si="316"/>
        <v>55674.731856208367</v>
      </c>
      <c r="CX51" s="41">
        <f t="shared" si="316"/>
        <v>55674.731856208367</v>
      </c>
      <c r="CY51" s="41">
        <f t="shared" si="316"/>
        <v>55674.731856208367</v>
      </c>
      <c r="CZ51" s="41">
        <f t="shared" si="316"/>
        <v>55674.731856208367</v>
      </c>
      <c r="DA51" s="41">
        <f t="shared" si="316"/>
        <v>55674.731856208367</v>
      </c>
      <c r="DB51" s="41">
        <f t="shared" si="316"/>
        <v>55674.731856208367</v>
      </c>
      <c r="DC51" s="41">
        <f t="shared" si="316"/>
        <v>55674.731856208367</v>
      </c>
      <c r="DD51" s="41">
        <f t="shared" si="316"/>
        <v>55674.731856208367</v>
      </c>
      <c r="DE51" s="41">
        <f t="shared" si="316"/>
        <v>55674.731856208367</v>
      </c>
      <c r="DF51" s="41">
        <f t="shared" si="316"/>
        <v>55674.731856208367</v>
      </c>
      <c r="DG51" s="41">
        <f t="shared" si="316"/>
        <v>55674.731856208367</v>
      </c>
      <c r="DH51" s="41">
        <f t="shared" si="316"/>
        <v>55674.731856208367</v>
      </c>
      <c r="DI51" s="41">
        <f t="shared" si="316"/>
        <v>0</v>
      </c>
      <c r="DJ51" s="41">
        <f t="shared" si="316"/>
        <v>0</v>
      </c>
      <c r="DK51" s="41">
        <f t="shared" si="316"/>
        <v>0</v>
      </c>
      <c r="DL51" s="41">
        <f t="shared" ref="DL51:EQ51" si="317">IF($B51&gt;=DL$2,0,$S51/$D51*((DK$6-$E51)&lt;$D51))</f>
        <v>0</v>
      </c>
      <c r="DM51" s="41">
        <f t="shared" si="317"/>
        <v>0</v>
      </c>
      <c r="DN51" s="41">
        <f t="shared" si="317"/>
        <v>0</v>
      </c>
      <c r="DO51" s="41">
        <f t="shared" si="317"/>
        <v>0</v>
      </c>
      <c r="DP51" s="41">
        <f t="shared" si="317"/>
        <v>0</v>
      </c>
      <c r="DQ51" s="41">
        <f t="shared" si="317"/>
        <v>0</v>
      </c>
      <c r="DR51" s="41">
        <f t="shared" si="317"/>
        <v>0</v>
      </c>
      <c r="DS51" s="41">
        <f t="shared" si="317"/>
        <v>0</v>
      </c>
      <c r="DT51" s="41">
        <f t="shared" si="317"/>
        <v>0</v>
      </c>
      <c r="DU51" s="41">
        <f t="shared" si="317"/>
        <v>0</v>
      </c>
      <c r="DV51" s="41">
        <f t="shared" si="317"/>
        <v>0</v>
      </c>
      <c r="DW51" s="41">
        <f t="shared" si="317"/>
        <v>0</v>
      </c>
      <c r="DX51" s="41">
        <f t="shared" si="317"/>
        <v>0</v>
      </c>
      <c r="DY51" s="41">
        <f t="shared" si="317"/>
        <v>0</v>
      </c>
      <c r="DZ51" s="41">
        <f t="shared" si="317"/>
        <v>0</v>
      </c>
      <c r="EA51" s="41">
        <f t="shared" si="317"/>
        <v>0</v>
      </c>
      <c r="EB51" s="41">
        <f t="shared" si="317"/>
        <v>0</v>
      </c>
      <c r="EC51" s="41">
        <f t="shared" si="317"/>
        <v>0</v>
      </c>
      <c r="ED51" s="41">
        <f t="shared" si="317"/>
        <v>0</v>
      </c>
      <c r="EE51" s="41">
        <f t="shared" si="317"/>
        <v>0</v>
      </c>
      <c r="EF51" s="41">
        <f t="shared" si="317"/>
        <v>0</v>
      </c>
      <c r="EG51" s="41">
        <f t="shared" si="317"/>
        <v>0</v>
      </c>
      <c r="EH51" s="41">
        <f t="shared" si="317"/>
        <v>0</v>
      </c>
      <c r="EI51" s="41">
        <f t="shared" si="317"/>
        <v>0</v>
      </c>
      <c r="EJ51" s="41">
        <f t="shared" si="317"/>
        <v>0</v>
      </c>
      <c r="EK51" s="41">
        <f t="shared" si="317"/>
        <v>0</v>
      </c>
      <c r="EL51" s="41">
        <f t="shared" si="317"/>
        <v>0</v>
      </c>
      <c r="EM51" s="41">
        <f t="shared" si="317"/>
        <v>0</v>
      </c>
      <c r="EN51" s="41">
        <f t="shared" si="317"/>
        <v>0</v>
      </c>
      <c r="EO51" s="41">
        <f t="shared" si="317"/>
        <v>0</v>
      </c>
      <c r="EP51" s="41">
        <f t="shared" si="317"/>
        <v>0</v>
      </c>
      <c r="EQ51" s="41">
        <f t="shared" si="317"/>
        <v>0</v>
      </c>
      <c r="ER51" s="41">
        <f t="shared" ref="ER51:FB51" si="318">IF($B51&gt;=ER$2,0,$S51/$D51*((EQ$6-$E51)&lt;$D51))</f>
        <v>0</v>
      </c>
      <c r="ES51" s="41">
        <f t="shared" si="318"/>
        <v>0</v>
      </c>
      <c r="ET51" s="41">
        <f t="shared" si="318"/>
        <v>0</v>
      </c>
      <c r="EU51" s="41">
        <f t="shared" si="318"/>
        <v>0</v>
      </c>
      <c r="EV51" s="41">
        <f t="shared" si="318"/>
        <v>0</v>
      </c>
      <c r="EW51" s="41">
        <f t="shared" si="318"/>
        <v>0</v>
      </c>
      <c r="EX51" s="41">
        <f t="shared" si="318"/>
        <v>0</v>
      </c>
      <c r="EY51" s="41">
        <f t="shared" si="318"/>
        <v>0</v>
      </c>
      <c r="EZ51" s="41">
        <f t="shared" si="318"/>
        <v>0</v>
      </c>
      <c r="FA51" s="41">
        <f t="shared" si="318"/>
        <v>0</v>
      </c>
      <c r="FB51" s="41">
        <f t="shared" si="318"/>
        <v>0</v>
      </c>
    </row>
    <row r="52" spans="2:158" s="38" customFormat="1" ht="11.25" hidden="1" customHeight="1" outlineLevel="1">
      <c r="B52" s="37">
        <v>2056</v>
      </c>
      <c r="C52" s="36">
        <f t="shared" si="163"/>
        <v>60</v>
      </c>
      <c r="D52" s="36">
        <f t="shared" si="157"/>
        <v>60</v>
      </c>
      <c r="E52" s="36">
        <v>34</v>
      </c>
      <c r="G52" s="3"/>
      <c r="H52" s="130"/>
      <c r="I52" s="212"/>
      <c r="J52" s="39"/>
      <c r="K52" s="39"/>
      <c r="L52" s="39"/>
      <c r="M52" s="39"/>
      <c r="N52" s="39"/>
      <c r="O52" s="39"/>
      <c r="P52" s="39"/>
      <c r="R52" s="41"/>
      <c r="S52" s="40">
        <v>3186509.4080485241</v>
      </c>
      <c r="T52" s="41">
        <f t="shared" ref="T52:AY52" si="319">IF($B52&gt;=T$2,0,$S52/$D52*((S$6-$E52)&lt;$D52))</f>
        <v>0</v>
      </c>
      <c r="U52" s="41">
        <f t="shared" si="319"/>
        <v>0</v>
      </c>
      <c r="V52" s="41">
        <f t="shared" si="319"/>
        <v>0</v>
      </c>
      <c r="W52" s="41">
        <f t="shared" si="319"/>
        <v>0</v>
      </c>
      <c r="X52" s="41">
        <f t="shared" si="319"/>
        <v>0</v>
      </c>
      <c r="Y52" s="41">
        <f t="shared" si="319"/>
        <v>0</v>
      </c>
      <c r="Z52" s="41">
        <f t="shared" si="319"/>
        <v>0</v>
      </c>
      <c r="AA52" s="41">
        <f t="shared" si="319"/>
        <v>0</v>
      </c>
      <c r="AB52" s="41">
        <f t="shared" si="319"/>
        <v>0</v>
      </c>
      <c r="AC52" s="41">
        <f t="shared" si="319"/>
        <v>0</v>
      </c>
      <c r="AD52" s="41">
        <f t="shared" si="319"/>
        <v>0</v>
      </c>
      <c r="AE52" s="41">
        <f t="shared" si="319"/>
        <v>0</v>
      </c>
      <c r="AF52" s="41">
        <f t="shared" si="319"/>
        <v>0</v>
      </c>
      <c r="AG52" s="41">
        <f t="shared" si="319"/>
        <v>0</v>
      </c>
      <c r="AH52" s="41">
        <f t="shared" si="319"/>
        <v>0</v>
      </c>
      <c r="AI52" s="41">
        <f t="shared" si="319"/>
        <v>0</v>
      </c>
      <c r="AJ52" s="41">
        <f t="shared" si="319"/>
        <v>0</v>
      </c>
      <c r="AK52" s="41">
        <f t="shared" si="319"/>
        <v>0</v>
      </c>
      <c r="AL52" s="41">
        <f t="shared" si="319"/>
        <v>0</v>
      </c>
      <c r="AM52" s="41">
        <f t="shared" si="319"/>
        <v>0</v>
      </c>
      <c r="AN52" s="41">
        <f t="shared" si="319"/>
        <v>0</v>
      </c>
      <c r="AO52" s="41">
        <f t="shared" si="319"/>
        <v>0</v>
      </c>
      <c r="AP52" s="41">
        <f t="shared" si="319"/>
        <v>0</v>
      </c>
      <c r="AQ52" s="41">
        <f t="shared" si="319"/>
        <v>0</v>
      </c>
      <c r="AR52" s="41">
        <f t="shared" si="319"/>
        <v>0</v>
      </c>
      <c r="AS52" s="41">
        <f t="shared" si="319"/>
        <v>0</v>
      </c>
      <c r="AT52" s="41">
        <f t="shared" si="319"/>
        <v>0</v>
      </c>
      <c r="AU52" s="41">
        <f t="shared" si="319"/>
        <v>0</v>
      </c>
      <c r="AV52" s="41">
        <f t="shared" si="319"/>
        <v>0</v>
      </c>
      <c r="AW52" s="41">
        <f t="shared" si="319"/>
        <v>0</v>
      </c>
      <c r="AX52" s="41">
        <f t="shared" si="319"/>
        <v>0</v>
      </c>
      <c r="AY52" s="41">
        <f t="shared" si="319"/>
        <v>0</v>
      </c>
      <c r="AZ52" s="41">
        <f t="shared" ref="AZ52:CE52" si="320">IF($B52&gt;=AZ$2,0,$S52/$D52*((AY$6-$E52)&lt;$D52))</f>
        <v>0</v>
      </c>
      <c r="BA52" s="41">
        <f t="shared" si="320"/>
        <v>0</v>
      </c>
      <c r="BB52" s="41">
        <f t="shared" si="320"/>
        <v>53108.49013414207</v>
      </c>
      <c r="BC52" s="41">
        <f t="shared" si="320"/>
        <v>53108.49013414207</v>
      </c>
      <c r="BD52" s="41">
        <f t="shared" si="320"/>
        <v>53108.49013414207</v>
      </c>
      <c r="BE52" s="41">
        <f t="shared" si="320"/>
        <v>53108.49013414207</v>
      </c>
      <c r="BF52" s="41">
        <f t="shared" si="320"/>
        <v>53108.49013414207</v>
      </c>
      <c r="BG52" s="41">
        <f t="shared" si="320"/>
        <v>53108.49013414207</v>
      </c>
      <c r="BH52" s="41">
        <f t="shared" si="320"/>
        <v>53108.49013414207</v>
      </c>
      <c r="BI52" s="41">
        <f t="shared" si="320"/>
        <v>53108.49013414207</v>
      </c>
      <c r="BJ52" s="41">
        <f t="shared" si="320"/>
        <v>53108.49013414207</v>
      </c>
      <c r="BK52" s="41">
        <f t="shared" si="320"/>
        <v>53108.49013414207</v>
      </c>
      <c r="BL52" s="41">
        <f t="shared" si="320"/>
        <v>53108.49013414207</v>
      </c>
      <c r="BM52" s="41">
        <f t="shared" si="320"/>
        <v>53108.49013414207</v>
      </c>
      <c r="BN52" s="41">
        <f t="shared" si="320"/>
        <v>53108.49013414207</v>
      </c>
      <c r="BO52" s="41">
        <f t="shared" si="320"/>
        <v>53108.49013414207</v>
      </c>
      <c r="BP52" s="41">
        <f t="shared" si="320"/>
        <v>53108.49013414207</v>
      </c>
      <c r="BQ52" s="41">
        <f t="shared" si="320"/>
        <v>53108.49013414207</v>
      </c>
      <c r="BR52" s="41">
        <f t="shared" si="320"/>
        <v>53108.49013414207</v>
      </c>
      <c r="BS52" s="41">
        <f t="shared" si="320"/>
        <v>53108.49013414207</v>
      </c>
      <c r="BT52" s="41">
        <f t="shared" si="320"/>
        <v>53108.49013414207</v>
      </c>
      <c r="BU52" s="41">
        <f t="shared" si="320"/>
        <v>53108.49013414207</v>
      </c>
      <c r="BV52" s="41">
        <f t="shared" si="320"/>
        <v>53108.49013414207</v>
      </c>
      <c r="BW52" s="41">
        <f t="shared" si="320"/>
        <v>53108.49013414207</v>
      </c>
      <c r="BX52" s="41">
        <f t="shared" si="320"/>
        <v>53108.49013414207</v>
      </c>
      <c r="BY52" s="41">
        <f t="shared" si="320"/>
        <v>53108.49013414207</v>
      </c>
      <c r="BZ52" s="41">
        <f t="shared" si="320"/>
        <v>53108.49013414207</v>
      </c>
      <c r="CA52" s="41">
        <f t="shared" si="320"/>
        <v>53108.49013414207</v>
      </c>
      <c r="CB52" s="41">
        <f t="shared" si="320"/>
        <v>53108.49013414207</v>
      </c>
      <c r="CC52" s="41">
        <f t="shared" si="320"/>
        <v>53108.49013414207</v>
      </c>
      <c r="CD52" s="41">
        <f t="shared" si="320"/>
        <v>53108.49013414207</v>
      </c>
      <c r="CE52" s="41">
        <f t="shared" si="320"/>
        <v>53108.49013414207</v>
      </c>
      <c r="CF52" s="41">
        <f t="shared" ref="CF52:DK52" si="321">IF($B52&gt;=CF$2,0,$S52/$D52*((CE$6-$E52)&lt;$D52))</f>
        <v>53108.49013414207</v>
      </c>
      <c r="CG52" s="41">
        <f t="shared" si="321"/>
        <v>53108.49013414207</v>
      </c>
      <c r="CH52" s="41">
        <f t="shared" si="321"/>
        <v>53108.49013414207</v>
      </c>
      <c r="CI52" s="41">
        <f t="shared" si="321"/>
        <v>53108.49013414207</v>
      </c>
      <c r="CJ52" s="41">
        <f t="shared" si="321"/>
        <v>53108.49013414207</v>
      </c>
      <c r="CK52" s="41">
        <f t="shared" si="321"/>
        <v>53108.49013414207</v>
      </c>
      <c r="CL52" s="41">
        <f t="shared" si="321"/>
        <v>53108.49013414207</v>
      </c>
      <c r="CM52" s="41">
        <f t="shared" si="321"/>
        <v>53108.49013414207</v>
      </c>
      <c r="CN52" s="41">
        <f t="shared" si="321"/>
        <v>53108.49013414207</v>
      </c>
      <c r="CO52" s="41">
        <f t="shared" si="321"/>
        <v>53108.49013414207</v>
      </c>
      <c r="CP52" s="41">
        <f t="shared" si="321"/>
        <v>53108.49013414207</v>
      </c>
      <c r="CQ52" s="41">
        <f t="shared" si="321"/>
        <v>53108.49013414207</v>
      </c>
      <c r="CR52" s="41">
        <f t="shared" si="321"/>
        <v>53108.49013414207</v>
      </c>
      <c r="CS52" s="41">
        <f t="shared" si="321"/>
        <v>53108.49013414207</v>
      </c>
      <c r="CT52" s="41">
        <f t="shared" si="321"/>
        <v>53108.49013414207</v>
      </c>
      <c r="CU52" s="41">
        <f t="shared" si="321"/>
        <v>53108.49013414207</v>
      </c>
      <c r="CV52" s="41">
        <f t="shared" si="321"/>
        <v>53108.49013414207</v>
      </c>
      <c r="CW52" s="41">
        <f t="shared" si="321"/>
        <v>53108.49013414207</v>
      </c>
      <c r="CX52" s="41">
        <f t="shared" si="321"/>
        <v>53108.49013414207</v>
      </c>
      <c r="CY52" s="41">
        <f t="shared" si="321"/>
        <v>53108.49013414207</v>
      </c>
      <c r="CZ52" s="41">
        <f t="shared" si="321"/>
        <v>53108.49013414207</v>
      </c>
      <c r="DA52" s="41">
        <f t="shared" si="321"/>
        <v>53108.49013414207</v>
      </c>
      <c r="DB52" s="41">
        <f t="shared" si="321"/>
        <v>53108.49013414207</v>
      </c>
      <c r="DC52" s="41">
        <f t="shared" si="321"/>
        <v>53108.49013414207</v>
      </c>
      <c r="DD52" s="41">
        <f t="shared" si="321"/>
        <v>53108.49013414207</v>
      </c>
      <c r="DE52" s="41">
        <f t="shared" si="321"/>
        <v>53108.49013414207</v>
      </c>
      <c r="DF52" s="41">
        <f t="shared" si="321"/>
        <v>53108.49013414207</v>
      </c>
      <c r="DG52" s="41">
        <f t="shared" si="321"/>
        <v>53108.49013414207</v>
      </c>
      <c r="DH52" s="41">
        <f t="shared" si="321"/>
        <v>53108.49013414207</v>
      </c>
      <c r="DI52" s="41">
        <f t="shared" si="321"/>
        <v>53108.49013414207</v>
      </c>
      <c r="DJ52" s="41">
        <f t="shared" si="321"/>
        <v>0</v>
      </c>
      <c r="DK52" s="41">
        <f t="shared" si="321"/>
        <v>0</v>
      </c>
      <c r="DL52" s="41">
        <f t="shared" ref="DL52:EQ52" si="322">IF($B52&gt;=DL$2,0,$S52/$D52*((DK$6-$E52)&lt;$D52))</f>
        <v>0</v>
      </c>
      <c r="DM52" s="41">
        <f t="shared" si="322"/>
        <v>0</v>
      </c>
      <c r="DN52" s="41">
        <f t="shared" si="322"/>
        <v>0</v>
      </c>
      <c r="DO52" s="41">
        <f t="shared" si="322"/>
        <v>0</v>
      </c>
      <c r="DP52" s="41">
        <f t="shared" si="322"/>
        <v>0</v>
      </c>
      <c r="DQ52" s="41">
        <f t="shared" si="322"/>
        <v>0</v>
      </c>
      <c r="DR52" s="41">
        <f t="shared" si="322"/>
        <v>0</v>
      </c>
      <c r="DS52" s="41">
        <f t="shared" si="322"/>
        <v>0</v>
      </c>
      <c r="DT52" s="41">
        <f t="shared" si="322"/>
        <v>0</v>
      </c>
      <c r="DU52" s="41">
        <f t="shared" si="322"/>
        <v>0</v>
      </c>
      <c r="DV52" s="41">
        <f t="shared" si="322"/>
        <v>0</v>
      </c>
      <c r="DW52" s="41">
        <f t="shared" si="322"/>
        <v>0</v>
      </c>
      <c r="DX52" s="41">
        <f t="shared" si="322"/>
        <v>0</v>
      </c>
      <c r="DY52" s="41">
        <f t="shared" si="322"/>
        <v>0</v>
      </c>
      <c r="DZ52" s="41">
        <f t="shared" si="322"/>
        <v>0</v>
      </c>
      <c r="EA52" s="41">
        <f t="shared" si="322"/>
        <v>0</v>
      </c>
      <c r="EB52" s="41">
        <f t="shared" si="322"/>
        <v>0</v>
      </c>
      <c r="EC52" s="41">
        <f t="shared" si="322"/>
        <v>0</v>
      </c>
      <c r="ED52" s="41">
        <f t="shared" si="322"/>
        <v>0</v>
      </c>
      <c r="EE52" s="41">
        <f t="shared" si="322"/>
        <v>0</v>
      </c>
      <c r="EF52" s="41">
        <f t="shared" si="322"/>
        <v>0</v>
      </c>
      <c r="EG52" s="41">
        <f t="shared" si="322"/>
        <v>0</v>
      </c>
      <c r="EH52" s="41">
        <f t="shared" si="322"/>
        <v>0</v>
      </c>
      <c r="EI52" s="41">
        <f t="shared" si="322"/>
        <v>0</v>
      </c>
      <c r="EJ52" s="41">
        <f t="shared" si="322"/>
        <v>0</v>
      </c>
      <c r="EK52" s="41">
        <f t="shared" si="322"/>
        <v>0</v>
      </c>
      <c r="EL52" s="41">
        <f t="shared" si="322"/>
        <v>0</v>
      </c>
      <c r="EM52" s="41">
        <f t="shared" si="322"/>
        <v>0</v>
      </c>
      <c r="EN52" s="41">
        <f t="shared" si="322"/>
        <v>0</v>
      </c>
      <c r="EO52" s="41">
        <f t="shared" si="322"/>
        <v>0</v>
      </c>
      <c r="EP52" s="41">
        <f t="shared" si="322"/>
        <v>0</v>
      </c>
      <c r="EQ52" s="41">
        <f t="shared" si="322"/>
        <v>0</v>
      </c>
      <c r="ER52" s="41">
        <f t="shared" ref="ER52:FB52" si="323">IF($B52&gt;=ER$2,0,$S52/$D52*((EQ$6-$E52)&lt;$D52))</f>
        <v>0</v>
      </c>
      <c r="ES52" s="41">
        <f t="shared" si="323"/>
        <v>0</v>
      </c>
      <c r="ET52" s="41">
        <f t="shared" si="323"/>
        <v>0</v>
      </c>
      <c r="EU52" s="41">
        <f t="shared" si="323"/>
        <v>0</v>
      </c>
      <c r="EV52" s="41">
        <f t="shared" si="323"/>
        <v>0</v>
      </c>
      <c r="EW52" s="41">
        <f t="shared" si="323"/>
        <v>0</v>
      </c>
      <c r="EX52" s="41">
        <f t="shared" si="323"/>
        <v>0</v>
      </c>
      <c r="EY52" s="41">
        <f t="shared" si="323"/>
        <v>0</v>
      </c>
      <c r="EZ52" s="41">
        <f t="shared" si="323"/>
        <v>0</v>
      </c>
      <c r="FA52" s="41">
        <f t="shared" si="323"/>
        <v>0</v>
      </c>
      <c r="FB52" s="41">
        <f t="shared" si="323"/>
        <v>0</v>
      </c>
    </row>
    <row r="53" spans="2:158" s="38" customFormat="1" ht="11.25" hidden="1" customHeight="1" outlineLevel="1">
      <c r="B53" s="37">
        <v>2057</v>
      </c>
      <c r="C53" s="36">
        <f t="shared" si="163"/>
        <v>60</v>
      </c>
      <c r="D53" s="36">
        <f t="shared" si="157"/>
        <v>60</v>
      </c>
      <c r="E53" s="36">
        <v>35</v>
      </c>
      <c r="G53" s="3"/>
      <c r="H53" s="130"/>
      <c r="I53" s="212"/>
      <c r="J53" s="39"/>
      <c r="K53" s="39"/>
      <c r="L53" s="39"/>
      <c r="M53" s="39"/>
      <c r="N53" s="39"/>
      <c r="O53" s="39"/>
      <c r="P53" s="39"/>
      <c r="R53" s="41"/>
      <c r="S53" s="40">
        <v>3043521.2923028679</v>
      </c>
      <c r="T53" s="41">
        <f t="shared" ref="T53:AY53" si="324">IF($B53&gt;=T$2,0,$S53/$D53*((S$6-$E53)&lt;$D53))</f>
        <v>0</v>
      </c>
      <c r="U53" s="41">
        <f t="shared" si="324"/>
        <v>0</v>
      </c>
      <c r="V53" s="41">
        <f t="shared" si="324"/>
        <v>0</v>
      </c>
      <c r="W53" s="41">
        <f t="shared" si="324"/>
        <v>0</v>
      </c>
      <c r="X53" s="41">
        <f t="shared" si="324"/>
        <v>0</v>
      </c>
      <c r="Y53" s="41">
        <f t="shared" si="324"/>
        <v>0</v>
      </c>
      <c r="Z53" s="41">
        <f t="shared" si="324"/>
        <v>0</v>
      </c>
      <c r="AA53" s="41">
        <f t="shared" si="324"/>
        <v>0</v>
      </c>
      <c r="AB53" s="41">
        <f t="shared" si="324"/>
        <v>0</v>
      </c>
      <c r="AC53" s="41">
        <f t="shared" si="324"/>
        <v>0</v>
      </c>
      <c r="AD53" s="41">
        <f t="shared" si="324"/>
        <v>0</v>
      </c>
      <c r="AE53" s="41">
        <f t="shared" si="324"/>
        <v>0</v>
      </c>
      <c r="AF53" s="41">
        <f t="shared" si="324"/>
        <v>0</v>
      </c>
      <c r="AG53" s="41">
        <f t="shared" si="324"/>
        <v>0</v>
      </c>
      <c r="AH53" s="41">
        <f t="shared" si="324"/>
        <v>0</v>
      </c>
      <c r="AI53" s="41">
        <f t="shared" si="324"/>
        <v>0</v>
      </c>
      <c r="AJ53" s="41">
        <f t="shared" si="324"/>
        <v>0</v>
      </c>
      <c r="AK53" s="41">
        <f t="shared" si="324"/>
        <v>0</v>
      </c>
      <c r="AL53" s="41">
        <f t="shared" si="324"/>
        <v>0</v>
      </c>
      <c r="AM53" s="41">
        <f t="shared" si="324"/>
        <v>0</v>
      </c>
      <c r="AN53" s="41">
        <f t="shared" si="324"/>
        <v>0</v>
      </c>
      <c r="AO53" s="41">
        <f t="shared" si="324"/>
        <v>0</v>
      </c>
      <c r="AP53" s="41">
        <f t="shared" si="324"/>
        <v>0</v>
      </c>
      <c r="AQ53" s="41">
        <f t="shared" si="324"/>
        <v>0</v>
      </c>
      <c r="AR53" s="41">
        <f t="shared" si="324"/>
        <v>0</v>
      </c>
      <c r="AS53" s="41">
        <f t="shared" si="324"/>
        <v>0</v>
      </c>
      <c r="AT53" s="41">
        <f t="shared" si="324"/>
        <v>0</v>
      </c>
      <c r="AU53" s="41">
        <f t="shared" si="324"/>
        <v>0</v>
      </c>
      <c r="AV53" s="41">
        <f t="shared" si="324"/>
        <v>0</v>
      </c>
      <c r="AW53" s="41">
        <f t="shared" si="324"/>
        <v>0</v>
      </c>
      <c r="AX53" s="41">
        <f t="shared" si="324"/>
        <v>0</v>
      </c>
      <c r="AY53" s="41">
        <f t="shared" si="324"/>
        <v>0</v>
      </c>
      <c r="AZ53" s="41">
        <f t="shared" ref="AZ53:CE53" si="325">IF($B53&gt;=AZ$2,0,$S53/$D53*((AY$6-$E53)&lt;$D53))</f>
        <v>0</v>
      </c>
      <c r="BA53" s="41">
        <f t="shared" si="325"/>
        <v>0</v>
      </c>
      <c r="BB53" s="41">
        <f t="shared" si="325"/>
        <v>0</v>
      </c>
      <c r="BC53" s="41">
        <f t="shared" si="325"/>
        <v>50725.354871714466</v>
      </c>
      <c r="BD53" s="41">
        <f t="shared" si="325"/>
        <v>50725.354871714466</v>
      </c>
      <c r="BE53" s="41">
        <f t="shared" si="325"/>
        <v>50725.354871714466</v>
      </c>
      <c r="BF53" s="41">
        <f t="shared" si="325"/>
        <v>50725.354871714466</v>
      </c>
      <c r="BG53" s="41">
        <f t="shared" si="325"/>
        <v>50725.354871714466</v>
      </c>
      <c r="BH53" s="41">
        <f t="shared" si="325"/>
        <v>50725.354871714466</v>
      </c>
      <c r="BI53" s="41">
        <f t="shared" si="325"/>
        <v>50725.354871714466</v>
      </c>
      <c r="BJ53" s="41">
        <f t="shared" si="325"/>
        <v>50725.354871714466</v>
      </c>
      <c r="BK53" s="41">
        <f t="shared" si="325"/>
        <v>50725.354871714466</v>
      </c>
      <c r="BL53" s="41">
        <f t="shared" si="325"/>
        <v>50725.354871714466</v>
      </c>
      <c r="BM53" s="41">
        <f t="shared" si="325"/>
        <v>50725.354871714466</v>
      </c>
      <c r="BN53" s="41">
        <f t="shared" si="325"/>
        <v>50725.354871714466</v>
      </c>
      <c r="BO53" s="41">
        <f t="shared" si="325"/>
        <v>50725.354871714466</v>
      </c>
      <c r="BP53" s="41">
        <f t="shared" si="325"/>
        <v>50725.354871714466</v>
      </c>
      <c r="BQ53" s="41">
        <f t="shared" si="325"/>
        <v>50725.354871714466</v>
      </c>
      <c r="BR53" s="41">
        <f t="shared" si="325"/>
        <v>50725.354871714466</v>
      </c>
      <c r="BS53" s="41">
        <f t="shared" si="325"/>
        <v>50725.354871714466</v>
      </c>
      <c r="BT53" s="41">
        <f t="shared" si="325"/>
        <v>50725.354871714466</v>
      </c>
      <c r="BU53" s="41">
        <f t="shared" si="325"/>
        <v>50725.354871714466</v>
      </c>
      <c r="BV53" s="41">
        <f t="shared" si="325"/>
        <v>50725.354871714466</v>
      </c>
      <c r="BW53" s="41">
        <f t="shared" si="325"/>
        <v>50725.354871714466</v>
      </c>
      <c r="BX53" s="41">
        <f t="shared" si="325"/>
        <v>50725.354871714466</v>
      </c>
      <c r="BY53" s="41">
        <f t="shared" si="325"/>
        <v>50725.354871714466</v>
      </c>
      <c r="BZ53" s="41">
        <f t="shared" si="325"/>
        <v>50725.354871714466</v>
      </c>
      <c r="CA53" s="41">
        <f t="shared" si="325"/>
        <v>50725.354871714466</v>
      </c>
      <c r="CB53" s="41">
        <f t="shared" si="325"/>
        <v>50725.354871714466</v>
      </c>
      <c r="CC53" s="41">
        <f t="shared" si="325"/>
        <v>50725.354871714466</v>
      </c>
      <c r="CD53" s="41">
        <f t="shared" si="325"/>
        <v>50725.354871714466</v>
      </c>
      <c r="CE53" s="41">
        <f t="shared" si="325"/>
        <v>50725.354871714466</v>
      </c>
      <c r="CF53" s="41">
        <f t="shared" ref="CF53:DK53" si="326">IF($B53&gt;=CF$2,0,$S53/$D53*((CE$6-$E53)&lt;$D53))</f>
        <v>50725.354871714466</v>
      </c>
      <c r="CG53" s="41">
        <f t="shared" si="326"/>
        <v>50725.354871714466</v>
      </c>
      <c r="CH53" s="41">
        <f t="shared" si="326"/>
        <v>50725.354871714466</v>
      </c>
      <c r="CI53" s="41">
        <f t="shared" si="326"/>
        <v>50725.354871714466</v>
      </c>
      <c r="CJ53" s="41">
        <f t="shared" si="326"/>
        <v>50725.354871714466</v>
      </c>
      <c r="CK53" s="41">
        <f t="shared" si="326"/>
        <v>50725.354871714466</v>
      </c>
      <c r="CL53" s="41">
        <f t="shared" si="326"/>
        <v>50725.354871714466</v>
      </c>
      <c r="CM53" s="41">
        <f t="shared" si="326"/>
        <v>50725.354871714466</v>
      </c>
      <c r="CN53" s="41">
        <f t="shared" si="326"/>
        <v>50725.354871714466</v>
      </c>
      <c r="CO53" s="41">
        <f t="shared" si="326"/>
        <v>50725.354871714466</v>
      </c>
      <c r="CP53" s="41">
        <f t="shared" si="326"/>
        <v>50725.354871714466</v>
      </c>
      <c r="CQ53" s="41">
        <f t="shared" si="326"/>
        <v>50725.354871714466</v>
      </c>
      <c r="CR53" s="41">
        <f t="shared" si="326"/>
        <v>50725.354871714466</v>
      </c>
      <c r="CS53" s="41">
        <f t="shared" si="326"/>
        <v>50725.354871714466</v>
      </c>
      <c r="CT53" s="41">
        <f t="shared" si="326"/>
        <v>50725.354871714466</v>
      </c>
      <c r="CU53" s="41">
        <f t="shared" si="326"/>
        <v>50725.354871714466</v>
      </c>
      <c r="CV53" s="41">
        <f t="shared" si="326"/>
        <v>50725.354871714466</v>
      </c>
      <c r="CW53" s="41">
        <f t="shared" si="326"/>
        <v>50725.354871714466</v>
      </c>
      <c r="CX53" s="41">
        <f t="shared" si="326"/>
        <v>50725.354871714466</v>
      </c>
      <c r="CY53" s="41">
        <f t="shared" si="326"/>
        <v>50725.354871714466</v>
      </c>
      <c r="CZ53" s="41">
        <f t="shared" si="326"/>
        <v>50725.354871714466</v>
      </c>
      <c r="DA53" s="41">
        <f t="shared" si="326"/>
        <v>50725.354871714466</v>
      </c>
      <c r="DB53" s="41">
        <f t="shared" si="326"/>
        <v>50725.354871714466</v>
      </c>
      <c r="DC53" s="41">
        <f t="shared" si="326"/>
        <v>50725.354871714466</v>
      </c>
      <c r="DD53" s="41">
        <f t="shared" si="326"/>
        <v>50725.354871714466</v>
      </c>
      <c r="DE53" s="41">
        <f t="shared" si="326"/>
        <v>50725.354871714466</v>
      </c>
      <c r="DF53" s="41">
        <f t="shared" si="326"/>
        <v>50725.354871714466</v>
      </c>
      <c r="DG53" s="41">
        <f t="shared" si="326"/>
        <v>50725.354871714466</v>
      </c>
      <c r="DH53" s="41">
        <f t="shared" si="326"/>
        <v>50725.354871714466</v>
      </c>
      <c r="DI53" s="41">
        <f t="shared" si="326"/>
        <v>50725.354871714466</v>
      </c>
      <c r="DJ53" s="41">
        <f t="shared" si="326"/>
        <v>50725.354871714466</v>
      </c>
      <c r="DK53" s="41">
        <f t="shared" si="326"/>
        <v>0</v>
      </c>
      <c r="DL53" s="41">
        <f t="shared" ref="DL53:EQ53" si="327">IF($B53&gt;=DL$2,0,$S53/$D53*((DK$6-$E53)&lt;$D53))</f>
        <v>0</v>
      </c>
      <c r="DM53" s="41">
        <f t="shared" si="327"/>
        <v>0</v>
      </c>
      <c r="DN53" s="41">
        <f t="shared" si="327"/>
        <v>0</v>
      </c>
      <c r="DO53" s="41">
        <f t="shared" si="327"/>
        <v>0</v>
      </c>
      <c r="DP53" s="41">
        <f t="shared" si="327"/>
        <v>0</v>
      </c>
      <c r="DQ53" s="41">
        <f t="shared" si="327"/>
        <v>0</v>
      </c>
      <c r="DR53" s="41">
        <f t="shared" si="327"/>
        <v>0</v>
      </c>
      <c r="DS53" s="41">
        <f t="shared" si="327"/>
        <v>0</v>
      </c>
      <c r="DT53" s="41">
        <f t="shared" si="327"/>
        <v>0</v>
      </c>
      <c r="DU53" s="41">
        <f t="shared" si="327"/>
        <v>0</v>
      </c>
      <c r="DV53" s="41">
        <f t="shared" si="327"/>
        <v>0</v>
      </c>
      <c r="DW53" s="41">
        <f t="shared" si="327"/>
        <v>0</v>
      </c>
      <c r="DX53" s="41">
        <f t="shared" si="327"/>
        <v>0</v>
      </c>
      <c r="DY53" s="41">
        <f t="shared" si="327"/>
        <v>0</v>
      </c>
      <c r="DZ53" s="41">
        <f t="shared" si="327"/>
        <v>0</v>
      </c>
      <c r="EA53" s="41">
        <f t="shared" si="327"/>
        <v>0</v>
      </c>
      <c r="EB53" s="41">
        <f t="shared" si="327"/>
        <v>0</v>
      </c>
      <c r="EC53" s="41">
        <f t="shared" si="327"/>
        <v>0</v>
      </c>
      <c r="ED53" s="41">
        <f t="shared" si="327"/>
        <v>0</v>
      </c>
      <c r="EE53" s="41">
        <f t="shared" si="327"/>
        <v>0</v>
      </c>
      <c r="EF53" s="41">
        <f t="shared" si="327"/>
        <v>0</v>
      </c>
      <c r="EG53" s="41">
        <f t="shared" si="327"/>
        <v>0</v>
      </c>
      <c r="EH53" s="41">
        <f t="shared" si="327"/>
        <v>0</v>
      </c>
      <c r="EI53" s="41">
        <f t="shared" si="327"/>
        <v>0</v>
      </c>
      <c r="EJ53" s="41">
        <f t="shared" si="327"/>
        <v>0</v>
      </c>
      <c r="EK53" s="41">
        <f t="shared" si="327"/>
        <v>0</v>
      </c>
      <c r="EL53" s="41">
        <f t="shared" si="327"/>
        <v>0</v>
      </c>
      <c r="EM53" s="41">
        <f t="shared" si="327"/>
        <v>0</v>
      </c>
      <c r="EN53" s="41">
        <f t="shared" si="327"/>
        <v>0</v>
      </c>
      <c r="EO53" s="41">
        <f t="shared" si="327"/>
        <v>0</v>
      </c>
      <c r="EP53" s="41">
        <f t="shared" si="327"/>
        <v>0</v>
      </c>
      <c r="EQ53" s="41">
        <f t="shared" si="327"/>
        <v>0</v>
      </c>
      <c r="ER53" s="41">
        <f t="shared" ref="ER53:FB53" si="328">IF($B53&gt;=ER$2,0,$S53/$D53*((EQ$6-$E53)&lt;$D53))</f>
        <v>0</v>
      </c>
      <c r="ES53" s="41">
        <f t="shared" si="328"/>
        <v>0</v>
      </c>
      <c r="ET53" s="41">
        <f t="shared" si="328"/>
        <v>0</v>
      </c>
      <c r="EU53" s="41">
        <f t="shared" si="328"/>
        <v>0</v>
      </c>
      <c r="EV53" s="41">
        <f t="shared" si="328"/>
        <v>0</v>
      </c>
      <c r="EW53" s="41">
        <f t="shared" si="328"/>
        <v>0</v>
      </c>
      <c r="EX53" s="41">
        <f t="shared" si="328"/>
        <v>0</v>
      </c>
      <c r="EY53" s="41">
        <f t="shared" si="328"/>
        <v>0</v>
      </c>
      <c r="EZ53" s="41">
        <f t="shared" si="328"/>
        <v>0</v>
      </c>
      <c r="FA53" s="41">
        <f t="shared" si="328"/>
        <v>0</v>
      </c>
      <c r="FB53" s="41">
        <f t="shared" si="328"/>
        <v>0</v>
      </c>
    </row>
    <row r="54" spans="2:158" s="38" customFormat="1" ht="11.25" hidden="1" customHeight="1" outlineLevel="1">
      <c r="B54" s="37">
        <v>2058</v>
      </c>
      <c r="C54" s="36">
        <f t="shared" si="163"/>
        <v>60</v>
      </c>
      <c r="D54" s="36">
        <f t="shared" si="157"/>
        <v>60</v>
      </c>
      <c r="E54" s="36">
        <v>36</v>
      </c>
      <c r="G54" s="3"/>
      <c r="H54" s="130"/>
      <c r="I54" s="212"/>
      <c r="J54" s="39"/>
      <c r="K54" s="39"/>
      <c r="L54" s="39"/>
      <c r="M54" s="39"/>
      <c r="N54" s="39"/>
      <c r="O54" s="39"/>
      <c r="P54" s="39"/>
      <c r="R54" s="41"/>
      <c r="S54" s="40">
        <v>2910880.8313369765</v>
      </c>
      <c r="T54" s="41">
        <f t="shared" ref="T54:AY54" si="329">IF($B54&gt;=T$2,0,$S54/$D54*((S$6-$E54)&lt;$D54))</f>
        <v>0</v>
      </c>
      <c r="U54" s="41">
        <f t="shared" si="329"/>
        <v>0</v>
      </c>
      <c r="V54" s="41">
        <f t="shared" si="329"/>
        <v>0</v>
      </c>
      <c r="W54" s="41">
        <f t="shared" si="329"/>
        <v>0</v>
      </c>
      <c r="X54" s="41">
        <f t="shared" si="329"/>
        <v>0</v>
      </c>
      <c r="Y54" s="41">
        <f t="shared" si="329"/>
        <v>0</v>
      </c>
      <c r="Z54" s="41">
        <f t="shared" si="329"/>
        <v>0</v>
      </c>
      <c r="AA54" s="41">
        <f t="shared" si="329"/>
        <v>0</v>
      </c>
      <c r="AB54" s="41">
        <f t="shared" si="329"/>
        <v>0</v>
      </c>
      <c r="AC54" s="41">
        <f t="shared" si="329"/>
        <v>0</v>
      </c>
      <c r="AD54" s="41">
        <f t="shared" si="329"/>
        <v>0</v>
      </c>
      <c r="AE54" s="41">
        <f t="shared" si="329"/>
        <v>0</v>
      </c>
      <c r="AF54" s="41">
        <f t="shared" si="329"/>
        <v>0</v>
      </c>
      <c r="AG54" s="41">
        <f t="shared" si="329"/>
        <v>0</v>
      </c>
      <c r="AH54" s="41">
        <f t="shared" si="329"/>
        <v>0</v>
      </c>
      <c r="AI54" s="41">
        <f t="shared" si="329"/>
        <v>0</v>
      </c>
      <c r="AJ54" s="41">
        <f t="shared" si="329"/>
        <v>0</v>
      </c>
      <c r="AK54" s="41">
        <f t="shared" si="329"/>
        <v>0</v>
      </c>
      <c r="AL54" s="41">
        <f t="shared" si="329"/>
        <v>0</v>
      </c>
      <c r="AM54" s="41">
        <f t="shared" si="329"/>
        <v>0</v>
      </c>
      <c r="AN54" s="41">
        <f t="shared" si="329"/>
        <v>0</v>
      </c>
      <c r="AO54" s="41">
        <f t="shared" si="329"/>
        <v>0</v>
      </c>
      <c r="AP54" s="41">
        <f t="shared" si="329"/>
        <v>0</v>
      </c>
      <c r="AQ54" s="41">
        <f t="shared" si="329"/>
        <v>0</v>
      </c>
      <c r="AR54" s="41">
        <f t="shared" si="329"/>
        <v>0</v>
      </c>
      <c r="AS54" s="41">
        <f t="shared" si="329"/>
        <v>0</v>
      </c>
      <c r="AT54" s="41">
        <f t="shared" si="329"/>
        <v>0</v>
      </c>
      <c r="AU54" s="41">
        <f t="shared" si="329"/>
        <v>0</v>
      </c>
      <c r="AV54" s="41">
        <f t="shared" si="329"/>
        <v>0</v>
      </c>
      <c r="AW54" s="41">
        <f t="shared" si="329"/>
        <v>0</v>
      </c>
      <c r="AX54" s="41">
        <f t="shared" si="329"/>
        <v>0</v>
      </c>
      <c r="AY54" s="41">
        <f t="shared" si="329"/>
        <v>0</v>
      </c>
      <c r="AZ54" s="41">
        <f t="shared" ref="AZ54:CE54" si="330">IF($B54&gt;=AZ$2,0,$S54/$D54*((AY$6-$E54)&lt;$D54))</f>
        <v>0</v>
      </c>
      <c r="BA54" s="41">
        <f t="shared" si="330"/>
        <v>0</v>
      </c>
      <c r="BB54" s="41">
        <f t="shared" si="330"/>
        <v>0</v>
      </c>
      <c r="BC54" s="41">
        <f t="shared" si="330"/>
        <v>0</v>
      </c>
      <c r="BD54" s="41">
        <f t="shared" si="330"/>
        <v>48514.680522282943</v>
      </c>
      <c r="BE54" s="41">
        <f t="shared" si="330"/>
        <v>48514.680522282943</v>
      </c>
      <c r="BF54" s="41">
        <f t="shared" si="330"/>
        <v>48514.680522282943</v>
      </c>
      <c r="BG54" s="41">
        <f t="shared" si="330"/>
        <v>48514.680522282943</v>
      </c>
      <c r="BH54" s="41">
        <f t="shared" si="330"/>
        <v>48514.680522282943</v>
      </c>
      <c r="BI54" s="41">
        <f t="shared" si="330"/>
        <v>48514.680522282943</v>
      </c>
      <c r="BJ54" s="41">
        <f t="shared" si="330"/>
        <v>48514.680522282943</v>
      </c>
      <c r="BK54" s="41">
        <f t="shared" si="330"/>
        <v>48514.680522282943</v>
      </c>
      <c r="BL54" s="41">
        <f t="shared" si="330"/>
        <v>48514.680522282943</v>
      </c>
      <c r="BM54" s="41">
        <f t="shared" si="330"/>
        <v>48514.680522282943</v>
      </c>
      <c r="BN54" s="41">
        <f t="shared" si="330"/>
        <v>48514.680522282943</v>
      </c>
      <c r="BO54" s="41">
        <f t="shared" si="330"/>
        <v>48514.680522282943</v>
      </c>
      <c r="BP54" s="41">
        <f t="shared" si="330"/>
        <v>48514.680522282943</v>
      </c>
      <c r="BQ54" s="41">
        <f t="shared" si="330"/>
        <v>48514.680522282943</v>
      </c>
      <c r="BR54" s="41">
        <f t="shared" si="330"/>
        <v>48514.680522282943</v>
      </c>
      <c r="BS54" s="41">
        <f t="shared" si="330"/>
        <v>48514.680522282943</v>
      </c>
      <c r="BT54" s="41">
        <f t="shared" si="330"/>
        <v>48514.680522282943</v>
      </c>
      <c r="BU54" s="41">
        <f t="shared" si="330"/>
        <v>48514.680522282943</v>
      </c>
      <c r="BV54" s="41">
        <f t="shared" si="330"/>
        <v>48514.680522282943</v>
      </c>
      <c r="BW54" s="41">
        <f t="shared" si="330"/>
        <v>48514.680522282943</v>
      </c>
      <c r="BX54" s="41">
        <f t="shared" si="330"/>
        <v>48514.680522282943</v>
      </c>
      <c r="BY54" s="41">
        <f t="shared" si="330"/>
        <v>48514.680522282943</v>
      </c>
      <c r="BZ54" s="41">
        <f t="shared" si="330"/>
        <v>48514.680522282943</v>
      </c>
      <c r="CA54" s="41">
        <f t="shared" si="330"/>
        <v>48514.680522282943</v>
      </c>
      <c r="CB54" s="41">
        <f t="shared" si="330"/>
        <v>48514.680522282943</v>
      </c>
      <c r="CC54" s="41">
        <f t="shared" si="330"/>
        <v>48514.680522282943</v>
      </c>
      <c r="CD54" s="41">
        <f t="shared" si="330"/>
        <v>48514.680522282943</v>
      </c>
      <c r="CE54" s="41">
        <f t="shared" si="330"/>
        <v>48514.680522282943</v>
      </c>
      <c r="CF54" s="41">
        <f t="shared" ref="CF54:DK54" si="331">IF($B54&gt;=CF$2,0,$S54/$D54*((CE$6-$E54)&lt;$D54))</f>
        <v>48514.680522282943</v>
      </c>
      <c r="CG54" s="41">
        <f t="shared" si="331"/>
        <v>48514.680522282943</v>
      </c>
      <c r="CH54" s="41">
        <f t="shared" si="331"/>
        <v>48514.680522282943</v>
      </c>
      <c r="CI54" s="41">
        <f t="shared" si="331"/>
        <v>48514.680522282943</v>
      </c>
      <c r="CJ54" s="41">
        <f t="shared" si="331"/>
        <v>48514.680522282943</v>
      </c>
      <c r="CK54" s="41">
        <f t="shared" si="331"/>
        <v>48514.680522282943</v>
      </c>
      <c r="CL54" s="41">
        <f t="shared" si="331"/>
        <v>48514.680522282943</v>
      </c>
      <c r="CM54" s="41">
        <f t="shared" si="331"/>
        <v>48514.680522282943</v>
      </c>
      <c r="CN54" s="41">
        <f t="shared" si="331"/>
        <v>48514.680522282943</v>
      </c>
      <c r="CO54" s="41">
        <f t="shared" si="331"/>
        <v>48514.680522282943</v>
      </c>
      <c r="CP54" s="41">
        <f t="shared" si="331"/>
        <v>48514.680522282943</v>
      </c>
      <c r="CQ54" s="41">
        <f t="shared" si="331"/>
        <v>48514.680522282943</v>
      </c>
      <c r="CR54" s="41">
        <f t="shared" si="331"/>
        <v>48514.680522282943</v>
      </c>
      <c r="CS54" s="41">
        <f t="shared" si="331"/>
        <v>48514.680522282943</v>
      </c>
      <c r="CT54" s="41">
        <f t="shared" si="331"/>
        <v>48514.680522282943</v>
      </c>
      <c r="CU54" s="41">
        <f t="shared" si="331"/>
        <v>48514.680522282943</v>
      </c>
      <c r="CV54" s="41">
        <f t="shared" si="331"/>
        <v>48514.680522282943</v>
      </c>
      <c r="CW54" s="41">
        <f t="shared" si="331"/>
        <v>48514.680522282943</v>
      </c>
      <c r="CX54" s="41">
        <f t="shared" si="331"/>
        <v>48514.680522282943</v>
      </c>
      <c r="CY54" s="41">
        <f t="shared" si="331"/>
        <v>48514.680522282943</v>
      </c>
      <c r="CZ54" s="41">
        <f t="shared" si="331"/>
        <v>48514.680522282943</v>
      </c>
      <c r="DA54" s="41">
        <f t="shared" si="331"/>
        <v>48514.680522282943</v>
      </c>
      <c r="DB54" s="41">
        <f t="shared" si="331"/>
        <v>48514.680522282943</v>
      </c>
      <c r="DC54" s="41">
        <f t="shared" si="331"/>
        <v>48514.680522282943</v>
      </c>
      <c r="DD54" s="41">
        <f t="shared" si="331"/>
        <v>48514.680522282943</v>
      </c>
      <c r="DE54" s="41">
        <f t="shared" si="331"/>
        <v>48514.680522282943</v>
      </c>
      <c r="DF54" s="41">
        <f t="shared" si="331"/>
        <v>48514.680522282943</v>
      </c>
      <c r="DG54" s="41">
        <f t="shared" si="331"/>
        <v>48514.680522282943</v>
      </c>
      <c r="DH54" s="41">
        <f t="shared" si="331"/>
        <v>48514.680522282943</v>
      </c>
      <c r="DI54" s="41">
        <f t="shared" si="331"/>
        <v>48514.680522282943</v>
      </c>
      <c r="DJ54" s="41">
        <f t="shared" si="331"/>
        <v>48514.680522282943</v>
      </c>
      <c r="DK54" s="41">
        <f t="shared" si="331"/>
        <v>48514.680522282943</v>
      </c>
      <c r="DL54" s="41">
        <f t="shared" ref="DL54:EQ54" si="332">IF($B54&gt;=DL$2,0,$S54/$D54*((DK$6-$E54)&lt;$D54))</f>
        <v>0</v>
      </c>
      <c r="DM54" s="41">
        <f t="shared" si="332"/>
        <v>0</v>
      </c>
      <c r="DN54" s="41">
        <f t="shared" si="332"/>
        <v>0</v>
      </c>
      <c r="DO54" s="41">
        <f t="shared" si="332"/>
        <v>0</v>
      </c>
      <c r="DP54" s="41">
        <f t="shared" si="332"/>
        <v>0</v>
      </c>
      <c r="DQ54" s="41">
        <f t="shared" si="332"/>
        <v>0</v>
      </c>
      <c r="DR54" s="41">
        <f t="shared" si="332"/>
        <v>0</v>
      </c>
      <c r="DS54" s="41">
        <f t="shared" si="332"/>
        <v>0</v>
      </c>
      <c r="DT54" s="41">
        <f t="shared" si="332"/>
        <v>0</v>
      </c>
      <c r="DU54" s="41">
        <f t="shared" si="332"/>
        <v>0</v>
      </c>
      <c r="DV54" s="41">
        <f t="shared" si="332"/>
        <v>0</v>
      </c>
      <c r="DW54" s="41">
        <f t="shared" si="332"/>
        <v>0</v>
      </c>
      <c r="DX54" s="41">
        <f t="shared" si="332"/>
        <v>0</v>
      </c>
      <c r="DY54" s="41">
        <f t="shared" si="332"/>
        <v>0</v>
      </c>
      <c r="DZ54" s="41">
        <f t="shared" si="332"/>
        <v>0</v>
      </c>
      <c r="EA54" s="41">
        <f t="shared" si="332"/>
        <v>0</v>
      </c>
      <c r="EB54" s="41">
        <f t="shared" si="332"/>
        <v>0</v>
      </c>
      <c r="EC54" s="41">
        <f t="shared" si="332"/>
        <v>0</v>
      </c>
      <c r="ED54" s="41">
        <f t="shared" si="332"/>
        <v>0</v>
      </c>
      <c r="EE54" s="41">
        <f t="shared" si="332"/>
        <v>0</v>
      </c>
      <c r="EF54" s="41">
        <f t="shared" si="332"/>
        <v>0</v>
      </c>
      <c r="EG54" s="41">
        <f t="shared" si="332"/>
        <v>0</v>
      </c>
      <c r="EH54" s="41">
        <f t="shared" si="332"/>
        <v>0</v>
      </c>
      <c r="EI54" s="41">
        <f t="shared" si="332"/>
        <v>0</v>
      </c>
      <c r="EJ54" s="41">
        <f t="shared" si="332"/>
        <v>0</v>
      </c>
      <c r="EK54" s="41">
        <f t="shared" si="332"/>
        <v>0</v>
      </c>
      <c r="EL54" s="41">
        <f t="shared" si="332"/>
        <v>0</v>
      </c>
      <c r="EM54" s="41">
        <f t="shared" si="332"/>
        <v>0</v>
      </c>
      <c r="EN54" s="41">
        <f t="shared" si="332"/>
        <v>0</v>
      </c>
      <c r="EO54" s="41">
        <f t="shared" si="332"/>
        <v>0</v>
      </c>
      <c r="EP54" s="41">
        <f t="shared" si="332"/>
        <v>0</v>
      </c>
      <c r="EQ54" s="41">
        <f t="shared" si="332"/>
        <v>0</v>
      </c>
      <c r="ER54" s="41">
        <f t="shared" ref="ER54:FB54" si="333">IF($B54&gt;=ER$2,0,$S54/$D54*((EQ$6-$E54)&lt;$D54))</f>
        <v>0</v>
      </c>
      <c r="ES54" s="41">
        <f t="shared" si="333"/>
        <v>0</v>
      </c>
      <c r="ET54" s="41">
        <f t="shared" si="333"/>
        <v>0</v>
      </c>
      <c r="EU54" s="41">
        <f t="shared" si="333"/>
        <v>0</v>
      </c>
      <c r="EV54" s="41">
        <f t="shared" si="333"/>
        <v>0</v>
      </c>
      <c r="EW54" s="41">
        <f t="shared" si="333"/>
        <v>0</v>
      </c>
      <c r="EX54" s="41">
        <f t="shared" si="333"/>
        <v>0</v>
      </c>
      <c r="EY54" s="41">
        <f t="shared" si="333"/>
        <v>0</v>
      </c>
      <c r="EZ54" s="41">
        <f t="shared" si="333"/>
        <v>0</v>
      </c>
      <c r="FA54" s="41">
        <f t="shared" si="333"/>
        <v>0</v>
      </c>
      <c r="FB54" s="41">
        <f t="shared" si="333"/>
        <v>0</v>
      </c>
    </row>
    <row r="55" spans="2:158" s="38" customFormat="1" ht="11.25" hidden="1" customHeight="1" outlineLevel="1">
      <c r="B55" s="37">
        <v>2059</v>
      </c>
      <c r="C55" s="36">
        <f t="shared" si="163"/>
        <v>60</v>
      </c>
      <c r="D55" s="36">
        <f t="shared" si="157"/>
        <v>60</v>
      </c>
      <c r="E55" s="36">
        <v>37</v>
      </c>
      <c r="G55" s="3"/>
      <c r="H55" s="130"/>
      <c r="I55" s="212"/>
      <c r="J55" s="39"/>
      <c r="K55" s="39"/>
      <c r="L55" s="39"/>
      <c r="M55" s="39"/>
      <c r="N55" s="39"/>
      <c r="O55" s="39"/>
      <c r="P55" s="39"/>
      <c r="R55" s="41"/>
      <c r="S55" s="40">
        <v>2787721.3981756009</v>
      </c>
      <c r="T55" s="41">
        <f t="shared" ref="T55:AY55" si="334">IF($B55&gt;=T$2,0,$S55/$D55*((S$6-$E55)&lt;$D55))</f>
        <v>0</v>
      </c>
      <c r="U55" s="41">
        <f t="shared" si="334"/>
        <v>0</v>
      </c>
      <c r="V55" s="41">
        <f t="shared" si="334"/>
        <v>0</v>
      </c>
      <c r="W55" s="41">
        <f t="shared" si="334"/>
        <v>0</v>
      </c>
      <c r="X55" s="41">
        <f t="shared" si="334"/>
        <v>0</v>
      </c>
      <c r="Y55" s="41">
        <f t="shared" si="334"/>
        <v>0</v>
      </c>
      <c r="Z55" s="41">
        <f t="shared" si="334"/>
        <v>0</v>
      </c>
      <c r="AA55" s="41">
        <f t="shared" si="334"/>
        <v>0</v>
      </c>
      <c r="AB55" s="41">
        <f t="shared" si="334"/>
        <v>0</v>
      </c>
      <c r="AC55" s="41">
        <f t="shared" si="334"/>
        <v>0</v>
      </c>
      <c r="AD55" s="41">
        <f t="shared" si="334"/>
        <v>0</v>
      </c>
      <c r="AE55" s="41">
        <f t="shared" si="334"/>
        <v>0</v>
      </c>
      <c r="AF55" s="41">
        <f t="shared" si="334"/>
        <v>0</v>
      </c>
      <c r="AG55" s="41">
        <f t="shared" si="334"/>
        <v>0</v>
      </c>
      <c r="AH55" s="41">
        <f t="shared" si="334"/>
        <v>0</v>
      </c>
      <c r="AI55" s="41">
        <f t="shared" si="334"/>
        <v>0</v>
      </c>
      <c r="AJ55" s="41">
        <f t="shared" si="334"/>
        <v>0</v>
      </c>
      <c r="AK55" s="41">
        <f t="shared" si="334"/>
        <v>0</v>
      </c>
      <c r="AL55" s="41">
        <f t="shared" si="334"/>
        <v>0</v>
      </c>
      <c r="AM55" s="41">
        <f t="shared" si="334"/>
        <v>0</v>
      </c>
      <c r="AN55" s="41">
        <f t="shared" si="334"/>
        <v>0</v>
      </c>
      <c r="AO55" s="41">
        <f t="shared" si="334"/>
        <v>0</v>
      </c>
      <c r="AP55" s="41">
        <f t="shared" si="334"/>
        <v>0</v>
      </c>
      <c r="AQ55" s="41">
        <f t="shared" si="334"/>
        <v>0</v>
      </c>
      <c r="AR55" s="41">
        <f t="shared" si="334"/>
        <v>0</v>
      </c>
      <c r="AS55" s="41">
        <f t="shared" si="334"/>
        <v>0</v>
      </c>
      <c r="AT55" s="41">
        <f t="shared" si="334"/>
        <v>0</v>
      </c>
      <c r="AU55" s="41">
        <f t="shared" si="334"/>
        <v>0</v>
      </c>
      <c r="AV55" s="41">
        <f t="shared" si="334"/>
        <v>0</v>
      </c>
      <c r="AW55" s="41">
        <f t="shared" si="334"/>
        <v>0</v>
      </c>
      <c r="AX55" s="41">
        <f t="shared" si="334"/>
        <v>0</v>
      </c>
      <c r="AY55" s="41">
        <f t="shared" si="334"/>
        <v>0</v>
      </c>
      <c r="AZ55" s="41">
        <f t="shared" ref="AZ55:CE55" si="335">IF($B55&gt;=AZ$2,0,$S55/$D55*((AY$6-$E55)&lt;$D55))</f>
        <v>0</v>
      </c>
      <c r="BA55" s="41">
        <f t="shared" si="335"/>
        <v>0</v>
      </c>
      <c r="BB55" s="41">
        <f t="shared" si="335"/>
        <v>0</v>
      </c>
      <c r="BC55" s="41">
        <f t="shared" si="335"/>
        <v>0</v>
      </c>
      <c r="BD55" s="41">
        <f t="shared" si="335"/>
        <v>0</v>
      </c>
      <c r="BE55" s="41">
        <f t="shared" si="335"/>
        <v>46462.023302926682</v>
      </c>
      <c r="BF55" s="41">
        <f t="shared" si="335"/>
        <v>46462.023302926682</v>
      </c>
      <c r="BG55" s="41">
        <f t="shared" si="335"/>
        <v>46462.023302926682</v>
      </c>
      <c r="BH55" s="41">
        <f t="shared" si="335"/>
        <v>46462.023302926682</v>
      </c>
      <c r="BI55" s="41">
        <f t="shared" si="335"/>
        <v>46462.023302926682</v>
      </c>
      <c r="BJ55" s="41">
        <f t="shared" si="335"/>
        <v>46462.023302926682</v>
      </c>
      <c r="BK55" s="41">
        <f t="shared" si="335"/>
        <v>46462.023302926682</v>
      </c>
      <c r="BL55" s="41">
        <f t="shared" si="335"/>
        <v>46462.023302926682</v>
      </c>
      <c r="BM55" s="41">
        <f t="shared" si="335"/>
        <v>46462.023302926682</v>
      </c>
      <c r="BN55" s="41">
        <f t="shared" si="335"/>
        <v>46462.023302926682</v>
      </c>
      <c r="BO55" s="41">
        <f t="shared" si="335"/>
        <v>46462.023302926682</v>
      </c>
      <c r="BP55" s="41">
        <f t="shared" si="335"/>
        <v>46462.023302926682</v>
      </c>
      <c r="BQ55" s="41">
        <f t="shared" si="335"/>
        <v>46462.023302926682</v>
      </c>
      <c r="BR55" s="41">
        <f t="shared" si="335"/>
        <v>46462.023302926682</v>
      </c>
      <c r="BS55" s="41">
        <f t="shared" si="335"/>
        <v>46462.023302926682</v>
      </c>
      <c r="BT55" s="41">
        <f t="shared" si="335"/>
        <v>46462.023302926682</v>
      </c>
      <c r="BU55" s="41">
        <f t="shared" si="335"/>
        <v>46462.023302926682</v>
      </c>
      <c r="BV55" s="41">
        <f t="shared" si="335"/>
        <v>46462.023302926682</v>
      </c>
      <c r="BW55" s="41">
        <f t="shared" si="335"/>
        <v>46462.023302926682</v>
      </c>
      <c r="BX55" s="41">
        <f t="shared" si="335"/>
        <v>46462.023302926682</v>
      </c>
      <c r="BY55" s="41">
        <f t="shared" si="335"/>
        <v>46462.023302926682</v>
      </c>
      <c r="BZ55" s="41">
        <f t="shared" si="335"/>
        <v>46462.023302926682</v>
      </c>
      <c r="CA55" s="41">
        <f t="shared" si="335"/>
        <v>46462.023302926682</v>
      </c>
      <c r="CB55" s="41">
        <f t="shared" si="335"/>
        <v>46462.023302926682</v>
      </c>
      <c r="CC55" s="41">
        <f t="shared" si="335"/>
        <v>46462.023302926682</v>
      </c>
      <c r="CD55" s="41">
        <f t="shared" si="335"/>
        <v>46462.023302926682</v>
      </c>
      <c r="CE55" s="41">
        <f t="shared" si="335"/>
        <v>46462.023302926682</v>
      </c>
      <c r="CF55" s="41">
        <f t="shared" ref="CF55:DK55" si="336">IF($B55&gt;=CF$2,0,$S55/$D55*((CE$6-$E55)&lt;$D55))</f>
        <v>46462.023302926682</v>
      </c>
      <c r="CG55" s="41">
        <f t="shared" si="336"/>
        <v>46462.023302926682</v>
      </c>
      <c r="CH55" s="41">
        <f t="shared" si="336"/>
        <v>46462.023302926682</v>
      </c>
      <c r="CI55" s="41">
        <f t="shared" si="336"/>
        <v>46462.023302926682</v>
      </c>
      <c r="CJ55" s="41">
        <f t="shared" si="336"/>
        <v>46462.023302926682</v>
      </c>
      <c r="CK55" s="41">
        <f t="shared" si="336"/>
        <v>46462.023302926682</v>
      </c>
      <c r="CL55" s="41">
        <f t="shared" si="336"/>
        <v>46462.023302926682</v>
      </c>
      <c r="CM55" s="41">
        <f t="shared" si="336"/>
        <v>46462.023302926682</v>
      </c>
      <c r="CN55" s="41">
        <f t="shared" si="336"/>
        <v>46462.023302926682</v>
      </c>
      <c r="CO55" s="41">
        <f t="shared" si="336"/>
        <v>46462.023302926682</v>
      </c>
      <c r="CP55" s="41">
        <f t="shared" si="336"/>
        <v>46462.023302926682</v>
      </c>
      <c r="CQ55" s="41">
        <f t="shared" si="336"/>
        <v>46462.023302926682</v>
      </c>
      <c r="CR55" s="41">
        <f t="shared" si="336"/>
        <v>46462.023302926682</v>
      </c>
      <c r="CS55" s="41">
        <f t="shared" si="336"/>
        <v>46462.023302926682</v>
      </c>
      <c r="CT55" s="41">
        <f t="shared" si="336"/>
        <v>46462.023302926682</v>
      </c>
      <c r="CU55" s="41">
        <f t="shared" si="336"/>
        <v>46462.023302926682</v>
      </c>
      <c r="CV55" s="41">
        <f t="shared" si="336"/>
        <v>46462.023302926682</v>
      </c>
      <c r="CW55" s="41">
        <f t="shared" si="336"/>
        <v>46462.023302926682</v>
      </c>
      <c r="CX55" s="41">
        <f t="shared" si="336"/>
        <v>46462.023302926682</v>
      </c>
      <c r="CY55" s="41">
        <f t="shared" si="336"/>
        <v>46462.023302926682</v>
      </c>
      <c r="CZ55" s="41">
        <f t="shared" si="336"/>
        <v>46462.023302926682</v>
      </c>
      <c r="DA55" s="41">
        <f t="shared" si="336"/>
        <v>46462.023302926682</v>
      </c>
      <c r="DB55" s="41">
        <f t="shared" si="336"/>
        <v>46462.023302926682</v>
      </c>
      <c r="DC55" s="41">
        <f t="shared" si="336"/>
        <v>46462.023302926682</v>
      </c>
      <c r="DD55" s="41">
        <f t="shared" si="336"/>
        <v>46462.023302926682</v>
      </c>
      <c r="DE55" s="41">
        <f t="shared" si="336"/>
        <v>46462.023302926682</v>
      </c>
      <c r="DF55" s="41">
        <f t="shared" si="336"/>
        <v>46462.023302926682</v>
      </c>
      <c r="DG55" s="41">
        <f t="shared" si="336"/>
        <v>46462.023302926682</v>
      </c>
      <c r="DH55" s="41">
        <f t="shared" si="336"/>
        <v>46462.023302926682</v>
      </c>
      <c r="DI55" s="41">
        <f t="shared" si="336"/>
        <v>46462.023302926682</v>
      </c>
      <c r="DJ55" s="41">
        <f t="shared" si="336"/>
        <v>46462.023302926682</v>
      </c>
      <c r="DK55" s="41">
        <f t="shared" si="336"/>
        <v>46462.023302926682</v>
      </c>
      <c r="DL55" s="41">
        <f t="shared" ref="DL55:EQ55" si="337">IF($B55&gt;=DL$2,0,$S55/$D55*((DK$6-$E55)&lt;$D55))</f>
        <v>46462.023302926682</v>
      </c>
      <c r="DM55" s="41">
        <f t="shared" si="337"/>
        <v>0</v>
      </c>
      <c r="DN55" s="41">
        <f t="shared" si="337"/>
        <v>0</v>
      </c>
      <c r="DO55" s="41">
        <f t="shared" si="337"/>
        <v>0</v>
      </c>
      <c r="DP55" s="41">
        <f t="shared" si="337"/>
        <v>0</v>
      </c>
      <c r="DQ55" s="41">
        <f t="shared" si="337"/>
        <v>0</v>
      </c>
      <c r="DR55" s="41">
        <f t="shared" si="337"/>
        <v>0</v>
      </c>
      <c r="DS55" s="41">
        <f t="shared" si="337"/>
        <v>0</v>
      </c>
      <c r="DT55" s="41">
        <f t="shared" si="337"/>
        <v>0</v>
      </c>
      <c r="DU55" s="41">
        <f t="shared" si="337"/>
        <v>0</v>
      </c>
      <c r="DV55" s="41">
        <f t="shared" si="337"/>
        <v>0</v>
      </c>
      <c r="DW55" s="41">
        <f t="shared" si="337"/>
        <v>0</v>
      </c>
      <c r="DX55" s="41">
        <f t="shared" si="337"/>
        <v>0</v>
      </c>
      <c r="DY55" s="41">
        <f t="shared" si="337"/>
        <v>0</v>
      </c>
      <c r="DZ55" s="41">
        <f t="shared" si="337"/>
        <v>0</v>
      </c>
      <c r="EA55" s="41">
        <f t="shared" si="337"/>
        <v>0</v>
      </c>
      <c r="EB55" s="41">
        <f t="shared" si="337"/>
        <v>0</v>
      </c>
      <c r="EC55" s="41">
        <f t="shared" si="337"/>
        <v>0</v>
      </c>
      <c r="ED55" s="41">
        <f t="shared" si="337"/>
        <v>0</v>
      </c>
      <c r="EE55" s="41">
        <f t="shared" si="337"/>
        <v>0</v>
      </c>
      <c r="EF55" s="41">
        <f t="shared" si="337"/>
        <v>0</v>
      </c>
      <c r="EG55" s="41">
        <f t="shared" si="337"/>
        <v>0</v>
      </c>
      <c r="EH55" s="41">
        <f t="shared" si="337"/>
        <v>0</v>
      </c>
      <c r="EI55" s="41">
        <f t="shared" si="337"/>
        <v>0</v>
      </c>
      <c r="EJ55" s="41">
        <f t="shared" si="337"/>
        <v>0</v>
      </c>
      <c r="EK55" s="41">
        <f t="shared" si="337"/>
        <v>0</v>
      </c>
      <c r="EL55" s="41">
        <f t="shared" si="337"/>
        <v>0</v>
      </c>
      <c r="EM55" s="41">
        <f t="shared" si="337"/>
        <v>0</v>
      </c>
      <c r="EN55" s="41">
        <f t="shared" si="337"/>
        <v>0</v>
      </c>
      <c r="EO55" s="41">
        <f t="shared" si="337"/>
        <v>0</v>
      </c>
      <c r="EP55" s="41">
        <f t="shared" si="337"/>
        <v>0</v>
      </c>
      <c r="EQ55" s="41">
        <f t="shared" si="337"/>
        <v>0</v>
      </c>
      <c r="ER55" s="41">
        <f t="shared" ref="ER55:FB55" si="338">IF($B55&gt;=ER$2,0,$S55/$D55*((EQ$6-$E55)&lt;$D55))</f>
        <v>0</v>
      </c>
      <c r="ES55" s="41">
        <f t="shared" si="338"/>
        <v>0</v>
      </c>
      <c r="ET55" s="41">
        <f t="shared" si="338"/>
        <v>0</v>
      </c>
      <c r="EU55" s="41">
        <f t="shared" si="338"/>
        <v>0</v>
      </c>
      <c r="EV55" s="41">
        <f t="shared" si="338"/>
        <v>0</v>
      </c>
      <c r="EW55" s="41">
        <f t="shared" si="338"/>
        <v>0</v>
      </c>
      <c r="EX55" s="41">
        <f t="shared" si="338"/>
        <v>0</v>
      </c>
      <c r="EY55" s="41">
        <f t="shared" si="338"/>
        <v>0</v>
      </c>
      <c r="EZ55" s="41">
        <f t="shared" si="338"/>
        <v>0</v>
      </c>
      <c r="FA55" s="41">
        <f t="shared" si="338"/>
        <v>0</v>
      </c>
      <c r="FB55" s="41">
        <f t="shared" si="338"/>
        <v>0</v>
      </c>
    </row>
    <row r="56" spans="2:158" s="38" customFormat="1" ht="11.25" hidden="1" customHeight="1" outlineLevel="1">
      <c r="B56" s="37">
        <v>2060</v>
      </c>
      <c r="C56" s="36">
        <f t="shared" si="163"/>
        <v>60</v>
      </c>
      <c r="D56" s="36">
        <f t="shared" si="157"/>
        <v>60</v>
      </c>
      <c r="E56" s="36">
        <v>38</v>
      </c>
      <c r="G56" s="3"/>
      <c r="H56" s="130"/>
      <c r="I56" s="212"/>
      <c r="J56" s="39"/>
      <c r="K56" s="39"/>
      <c r="L56" s="39"/>
      <c r="M56" s="39"/>
      <c r="N56" s="39"/>
      <c r="O56" s="39"/>
      <c r="P56" s="39"/>
      <c r="R56" s="41"/>
      <c r="S56" s="40">
        <v>2673460.4368907688</v>
      </c>
      <c r="T56" s="41">
        <f t="shared" ref="T56:AY56" si="339">IF($B56&gt;=T$2,0,$S56/$D56*((S$6-$E56)&lt;$D56))</f>
        <v>0</v>
      </c>
      <c r="U56" s="41">
        <f t="shared" si="339"/>
        <v>0</v>
      </c>
      <c r="V56" s="41">
        <f t="shared" si="339"/>
        <v>0</v>
      </c>
      <c r="W56" s="41">
        <f t="shared" si="339"/>
        <v>0</v>
      </c>
      <c r="X56" s="41">
        <f t="shared" si="339"/>
        <v>0</v>
      </c>
      <c r="Y56" s="41">
        <f t="shared" si="339"/>
        <v>0</v>
      </c>
      <c r="Z56" s="41">
        <f t="shared" si="339"/>
        <v>0</v>
      </c>
      <c r="AA56" s="41">
        <f t="shared" si="339"/>
        <v>0</v>
      </c>
      <c r="AB56" s="41">
        <f t="shared" si="339"/>
        <v>0</v>
      </c>
      <c r="AC56" s="41">
        <f t="shared" si="339"/>
        <v>0</v>
      </c>
      <c r="AD56" s="41">
        <f t="shared" si="339"/>
        <v>0</v>
      </c>
      <c r="AE56" s="41">
        <f t="shared" si="339"/>
        <v>0</v>
      </c>
      <c r="AF56" s="41">
        <f t="shared" si="339"/>
        <v>0</v>
      </c>
      <c r="AG56" s="41">
        <f t="shared" si="339"/>
        <v>0</v>
      </c>
      <c r="AH56" s="41">
        <f t="shared" si="339"/>
        <v>0</v>
      </c>
      <c r="AI56" s="41">
        <f t="shared" si="339"/>
        <v>0</v>
      </c>
      <c r="AJ56" s="41">
        <f t="shared" si="339"/>
        <v>0</v>
      </c>
      <c r="AK56" s="41">
        <f t="shared" si="339"/>
        <v>0</v>
      </c>
      <c r="AL56" s="41">
        <f t="shared" si="339"/>
        <v>0</v>
      </c>
      <c r="AM56" s="41">
        <f t="shared" si="339"/>
        <v>0</v>
      </c>
      <c r="AN56" s="41">
        <f t="shared" si="339"/>
        <v>0</v>
      </c>
      <c r="AO56" s="41">
        <f t="shared" si="339"/>
        <v>0</v>
      </c>
      <c r="AP56" s="41">
        <f t="shared" si="339"/>
        <v>0</v>
      </c>
      <c r="AQ56" s="41">
        <f t="shared" si="339"/>
        <v>0</v>
      </c>
      <c r="AR56" s="41">
        <f t="shared" si="339"/>
        <v>0</v>
      </c>
      <c r="AS56" s="41">
        <f t="shared" si="339"/>
        <v>0</v>
      </c>
      <c r="AT56" s="41">
        <f t="shared" si="339"/>
        <v>0</v>
      </c>
      <c r="AU56" s="41">
        <f t="shared" si="339"/>
        <v>0</v>
      </c>
      <c r="AV56" s="41">
        <f t="shared" si="339"/>
        <v>0</v>
      </c>
      <c r="AW56" s="41">
        <f t="shared" si="339"/>
        <v>0</v>
      </c>
      <c r="AX56" s="41">
        <f t="shared" si="339"/>
        <v>0</v>
      </c>
      <c r="AY56" s="41">
        <f t="shared" si="339"/>
        <v>0</v>
      </c>
      <c r="AZ56" s="41">
        <f t="shared" ref="AZ56:CE56" si="340">IF($B56&gt;=AZ$2,0,$S56/$D56*((AY$6-$E56)&lt;$D56))</f>
        <v>0</v>
      </c>
      <c r="BA56" s="41">
        <f t="shared" si="340"/>
        <v>0</v>
      </c>
      <c r="BB56" s="41">
        <f t="shared" si="340"/>
        <v>0</v>
      </c>
      <c r="BC56" s="41">
        <f t="shared" si="340"/>
        <v>0</v>
      </c>
      <c r="BD56" s="41">
        <f t="shared" si="340"/>
        <v>0</v>
      </c>
      <c r="BE56" s="41">
        <f t="shared" si="340"/>
        <v>0</v>
      </c>
      <c r="BF56" s="41">
        <f t="shared" si="340"/>
        <v>44557.673948179479</v>
      </c>
      <c r="BG56" s="41">
        <f t="shared" si="340"/>
        <v>44557.673948179479</v>
      </c>
      <c r="BH56" s="41">
        <f t="shared" si="340"/>
        <v>44557.673948179479</v>
      </c>
      <c r="BI56" s="41">
        <f t="shared" si="340"/>
        <v>44557.673948179479</v>
      </c>
      <c r="BJ56" s="41">
        <f t="shared" si="340"/>
        <v>44557.673948179479</v>
      </c>
      <c r="BK56" s="41">
        <f t="shared" si="340"/>
        <v>44557.673948179479</v>
      </c>
      <c r="BL56" s="41">
        <f t="shared" si="340"/>
        <v>44557.673948179479</v>
      </c>
      <c r="BM56" s="41">
        <f t="shared" si="340"/>
        <v>44557.673948179479</v>
      </c>
      <c r="BN56" s="41">
        <f t="shared" si="340"/>
        <v>44557.673948179479</v>
      </c>
      <c r="BO56" s="41">
        <f t="shared" si="340"/>
        <v>44557.673948179479</v>
      </c>
      <c r="BP56" s="41">
        <f t="shared" si="340"/>
        <v>44557.673948179479</v>
      </c>
      <c r="BQ56" s="41">
        <f t="shared" si="340"/>
        <v>44557.673948179479</v>
      </c>
      <c r="BR56" s="41">
        <f t="shared" si="340"/>
        <v>44557.673948179479</v>
      </c>
      <c r="BS56" s="41">
        <f t="shared" si="340"/>
        <v>44557.673948179479</v>
      </c>
      <c r="BT56" s="41">
        <f t="shared" si="340"/>
        <v>44557.673948179479</v>
      </c>
      <c r="BU56" s="41">
        <f t="shared" si="340"/>
        <v>44557.673948179479</v>
      </c>
      <c r="BV56" s="41">
        <f t="shared" si="340"/>
        <v>44557.673948179479</v>
      </c>
      <c r="BW56" s="41">
        <f t="shared" si="340"/>
        <v>44557.673948179479</v>
      </c>
      <c r="BX56" s="41">
        <f t="shared" si="340"/>
        <v>44557.673948179479</v>
      </c>
      <c r="BY56" s="41">
        <f t="shared" si="340"/>
        <v>44557.673948179479</v>
      </c>
      <c r="BZ56" s="41">
        <f t="shared" si="340"/>
        <v>44557.673948179479</v>
      </c>
      <c r="CA56" s="41">
        <f t="shared" si="340"/>
        <v>44557.673948179479</v>
      </c>
      <c r="CB56" s="41">
        <f t="shared" si="340"/>
        <v>44557.673948179479</v>
      </c>
      <c r="CC56" s="41">
        <f t="shared" si="340"/>
        <v>44557.673948179479</v>
      </c>
      <c r="CD56" s="41">
        <f t="shared" si="340"/>
        <v>44557.673948179479</v>
      </c>
      <c r="CE56" s="41">
        <f t="shared" si="340"/>
        <v>44557.673948179479</v>
      </c>
      <c r="CF56" s="41">
        <f t="shared" ref="CF56:DK56" si="341">IF($B56&gt;=CF$2,0,$S56/$D56*((CE$6-$E56)&lt;$D56))</f>
        <v>44557.673948179479</v>
      </c>
      <c r="CG56" s="41">
        <f t="shared" si="341"/>
        <v>44557.673948179479</v>
      </c>
      <c r="CH56" s="41">
        <f t="shared" si="341"/>
        <v>44557.673948179479</v>
      </c>
      <c r="CI56" s="41">
        <f t="shared" si="341"/>
        <v>44557.673948179479</v>
      </c>
      <c r="CJ56" s="41">
        <f t="shared" si="341"/>
        <v>44557.673948179479</v>
      </c>
      <c r="CK56" s="41">
        <f t="shared" si="341"/>
        <v>44557.673948179479</v>
      </c>
      <c r="CL56" s="41">
        <f t="shared" si="341"/>
        <v>44557.673948179479</v>
      </c>
      <c r="CM56" s="41">
        <f t="shared" si="341"/>
        <v>44557.673948179479</v>
      </c>
      <c r="CN56" s="41">
        <f t="shared" si="341"/>
        <v>44557.673948179479</v>
      </c>
      <c r="CO56" s="41">
        <f t="shared" si="341"/>
        <v>44557.673948179479</v>
      </c>
      <c r="CP56" s="41">
        <f t="shared" si="341"/>
        <v>44557.673948179479</v>
      </c>
      <c r="CQ56" s="41">
        <f t="shared" si="341"/>
        <v>44557.673948179479</v>
      </c>
      <c r="CR56" s="41">
        <f t="shared" si="341"/>
        <v>44557.673948179479</v>
      </c>
      <c r="CS56" s="41">
        <f t="shared" si="341"/>
        <v>44557.673948179479</v>
      </c>
      <c r="CT56" s="41">
        <f t="shared" si="341"/>
        <v>44557.673948179479</v>
      </c>
      <c r="CU56" s="41">
        <f t="shared" si="341"/>
        <v>44557.673948179479</v>
      </c>
      <c r="CV56" s="41">
        <f t="shared" si="341"/>
        <v>44557.673948179479</v>
      </c>
      <c r="CW56" s="41">
        <f t="shared" si="341"/>
        <v>44557.673948179479</v>
      </c>
      <c r="CX56" s="41">
        <f t="shared" si="341"/>
        <v>44557.673948179479</v>
      </c>
      <c r="CY56" s="41">
        <f t="shared" si="341"/>
        <v>44557.673948179479</v>
      </c>
      <c r="CZ56" s="41">
        <f t="shared" si="341"/>
        <v>44557.673948179479</v>
      </c>
      <c r="DA56" s="41">
        <f t="shared" si="341"/>
        <v>44557.673948179479</v>
      </c>
      <c r="DB56" s="41">
        <f t="shared" si="341"/>
        <v>44557.673948179479</v>
      </c>
      <c r="DC56" s="41">
        <f t="shared" si="341"/>
        <v>44557.673948179479</v>
      </c>
      <c r="DD56" s="41">
        <f t="shared" si="341"/>
        <v>44557.673948179479</v>
      </c>
      <c r="DE56" s="41">
        <f t="shared" si="341"/>
        <v>44557.673948179479</v>
      </c>
      <c r="DF56" s="41">
        <f t="shared" si="341"/>
        <v>44557.673948179479</v>
      </c>
      <c r="DG56" s="41">
        <f t="shared" si="341"/>
        <v>44557.673948179479</v>
      </c>
      <c r="DH56" s="41">
        <f t="shared" si="341"/>
        <v>44557.673948179479</v>
      </c>
      <c r="DI56" s="41">
        <f t="shared" si="341"/>
        <v>44557.673948179479</v>
      </c>
      <c r="DJ56" s="41">
        <f t="shared" si="341"/>
        <v>44557.673948179479</v>
      </c>
      <c r="DK56" s="41">
        <f t="shared" si="341"/>
        <v>44557.673948179479</v>
      </c>
      <c r="DL56" s="41">
        <f t="shared" ref="DL56:EQ56" si="342">IF($B56&gt;=DL$2,0,$S56/$D56*((DK$6-$E56)&lt;$D56))</f>
        <v>44557.673948179479</v>
      </c>
      <c r="DM56" s="41">
        <f t="shared" si="342"/>
        <v>44557.673948179479</v>
      </c>
      <c r="DN56" s="41">
        <f t="shared" si="342"/>
        <v>0</v>
      </c>
      <c r="DO56" s="41">
        <f t="shared" si="342"/>
        <v>0</v>
      </c>
      <c r="DP56" s="41">
        <f t="shared" si="342"/>
        <v>0</v>
      </c>
      <c r="DQ56" s="41">
        <f t="shared" si="342"/>
        <v>0</v>
      </c>
      <c r="DR56" s="41">
        <f t="shared" si="342"/>
        <v>0</v>
      </c>
      <c r="DS56" s="41">
        <f t="shared" si="342"/>
        <v>0</v>
      </c>
      <c r="DT56" s="41">
        <f t="shared" si="342"/>
        <v>0</v>
      </c>
      <c r="DU56" s="41">
        <f t="shared" si="342"/>
        <v>0</v>
      </c>
      <c r="DV56" s="41">
        <f t="shared" si="342"/>
        <v>0</v>
      </c>
      <c r="DW56" s="41">
        <f t="shared" si="342"/>
        <v>0</v>
      </c>
      <c r="DX56" s="41">
        <f t="shared" si="342"/>
        <v>0</v>
      </c>
      <c r="DY56" s="41">
        <f t="shared" si="342"/>
        <v>0</v>
      </c>
      <c r="DZ56" s="41">
        <f t="shared" si="342"/>
        <v>0</v>
      </c>
      <c r="EA56" s="41">
        <f t="shared" si="342"/>
        <v>0</v>
      </c>
      <c r="EB56" s="41">
        <f t="shared" si="342"/>
        <v>0</v>
      </c>
      <c r="EC56" s="41">
        <f t="shared" si="342"/>
        <v>0</v>
      </c>
      <c r="ED56" s="41">
        <f t="shared" si="342"/>
        <v>0</v>
      </c>
      <c r="EE56" s="41">
        <f t="shared" si="342"/>
        <v>0</v>
      </c>
      <c r="EF56" s="41">
        <f t="shared" si="342"/>
        <v>0</v>
      </c>
      <c r="EG56" s="41">
        <f t="shared" si="342"/>
        <v>0</v>
      </c>
      <c r="EH56" s="41">
        <f t="shared" si="342"/>
        <v>0</v>
      </c>
      <c r="EI56" s="41">
        <f t="shared" si="342"/>
        <v>0</v>
      </c>
      <c r="EJ56" s="41">
        <f t="shared" si="342"/>
        <v>0</v>
      </c>
      <c r="EK56" s="41">
        <f t="shared" si="342"/>
        <v>0</v>
      </c>
      <c r="EL56" s="41">
        <f t="shared" si="342"/>
        <v>0</v>
      </c>
      <c r="EM56" s="41">
        <f t="shared" si="342"/>
        <v>0</v>
      </c>
      <c r="EN56" s="41">
        <f t="shared" si="342"/>
        <v>0</v>
      </c>
      <c r="EO56" s="41">
        <f t="shared" si="342"/>
        <v>0</v>
      </c>
      <c r="EP56" s="41">
        <f t="shared" si="342"/>
        <v>0</v>
      </c>
      <c r="EQ56" s="41">
        <f t="shared" si="342"/>
        <v>0</v>
      </c>
      <c r="ER56" s="41">
        <f t="shared" ref="ER56:FB56" si="343">IF($B56&gt;=ER$2,0,$S56/$D56*((EQ$6-$E56)&lt;$D56))</f>
        <v>0</v>
      </c>
      <c r="ES56" s="41">
        <f t="shared" si="343"/>
        <v>0</v>
      </c>
      <c r="ET56" s="41">
        <f t="shared" si="343"/>
        <v>0</v>
      </c>
      <c r="EU56" s="41">
        <f t="shared" si="343"/>
        <v>0</v>
      </c>
      <c r="EV56" s="41">
        <f t="shared" si="343"/>
        <v>0</v>
      </c>
      <c r="EW56" s="41">
        <f t="shared" si="343"/>
        <v>0</v>
      </c>
      <c r="EX56" s="41">
        <f t="shared" si="343"/>
        <v>0</v>
      </c>
      <c r="EY56" s="41">
        <f t="shared" si="343"/>
        <v>0</v>
      </c>
      <c r="EZ56" s="41">
        <f t="shared" si="343"/>
        <v>0</v>
      </c>
      <c r="FA56" s="41">
        <f t="shared" si="343"/>
        <v>0</v>
      </c>
      <c r="FB56" s="41">
        <f t="shared" si="343"/>
        <v>0</v>
      </c>
    </row>
    <row r="57" spans="2:158" s="38" customFormat="1" ht="11.25" hidden="1" customHeight="1" outlineLevel="1">
      <c r="B57" s="37">
        <v>2061</v>
      </c>
      <c r="C57" s="36">
        <f t="shared" si="163"/>
        <v>60</v>
      </c>
      <c r="D57" s="36">
        <f t="shared" si="157"/>
        <v>60</v>
      </c>
      <c r="E57" s="36">
        <v>39</v>
      </c>
      <c r="G57" s="3"/>
      <c r="H57" s="130"/>
      <c r="I57" s="212"/>
      <c r="J57" s="39"/>
      <c r="K57" s="39"/>
      <c r="L57" s="39"/>
      <c r="M57" s="39"/>
      <c r="N57" s="39"/>
      <c r="O57" s="39"/>
      <c r="P57" s="39"/>
      <c r="R57" s="41"/>
      <c r="S57" s="40">
        <v>2567372.3541189865</v>
      </c>
      <c r="T57" s="41">
        <f t="shared" ref="T57:AY57" si="344">IF($B57&gt;=T$2,0,$S57/$D57*((S$6-$E57)&lt;$D57))</f>
        <v>0</v>
      </c>
      <c r="U57" s="41">
        <f t="shared" si="344"/>
        <v>0</v>
      </c>
      <c r="V57" s="41">
        <f t="shared" si="344"/>
        <v>0</v>
      </c>
      <c r="W57" s="41">
        <f t="shared" si="344"/>
        <v>0</v>
      </c>
      <c r="X57" s="41">
        <f t="shared" si="344"/>
        <v>0</v>
      </c>
      <c r="Y57" s="41">
        <f t="shared" si="344"/>
        <v>0</v>
      </c>
      <c r="Z57" s="41">
        <f t="shared" si="344"/>
        <v>0</v>
      </c>
      <c r="AA57" s="41">
        <f t="shared" si="344"/>
        <v>0</v>
      </c>
      <c r="AB57" s="41">
        <f t="shared" si="344"/>
        <v>0</v>
      </c>
      <c r="AC57" s="41">
        <f t="shared" si="344"/>
        <v>0</v>
      </c>
      <c r="AD57" s="41">
        <f t="shared" si="344"/>
        <v>0</v>
      </c>
      <c r="AE57" s="41">
        <f t="shared" si="344"/>
        <v>0</v>
      </c>
      <c r="AF57" s="41">
        <f t="shared" si="344"/>
        <v>0</v>
      </c>
      <c r="AG57" s="41">
        <f t="shared" si="344"/>
        <v>0</v>
      </c>
      <c r="AH57" s="41">
        <f t="shared" si="344"/>
        <v>0</v>
      </c>
      <c r="AI57" s="41">
        <f t="shared" si="344"/>
        <v>0</v>
      </c>
      <c r="AJ57" s="41">
        <f t="shared" si="344"/>
        <v>0</v>
      </c>
      <c r="AK57" s="41">
        <f t="shared" si="344"/>
        <v>0</v>
      </c>
      <c r="AL57" s="41">
        <f t="shared" si="344"/>
        <v>0</v>
      </c>
      <c r="AM57" s="41">
        <f t="shared" si="344"/>
        <v>0</v>
      </c>
      <c r="AN57" s="41">
        <f t="shared" si="344"/>
        <v>0</v>
      </c>
      <c r="AO57" s="41">
        <f t="shared" si="344"/>
        <v>0</v>
      </c>
      <c r="AP57" s="41">
        <f t="shared" si="344"/>
        <v>0</v>
      </c>
      <c r="AQ57" s="41">
        <f t="shared" si="344"/>
        <v>0</v>
      </c>
      <c r="AR57" s="41">
        <f t="shared" si="344"/>
        <v>0</v>
      </c>
      <c r="AS57" s="41">
        <f t="shared" si="344"/>
        <v>0</v>
      </c>
      <c r="AT57" s="41">
        <f t="shared" si="344"/>
        <v>0</v>
      </c>
      <c r="AU57" s="41">
        <f t="shared" si="344"/>
        <v>0</v>
      </c>
      <c r="AV57" s="41">
        <f t="shared" si="344"/>
        <v>0</v>
      </c>
      <c r="AW57" s="41">
        <f t="shared" si="344"/>
        <v>0</v>
      </c>
      <c r="AX57" s="41">
        <f t="shared" si="344"/>
        <v>0</v>
      </c>
      <c r="AY57" s="41">
        <f t="shared" si="344"/>
        <v>0</v>
      </c>
      <c r="AZ57" s="41">
        <f t="shared" ref="AZ57:CE57" si="345">IF($B57&gt;=AZ$2,0,$S57/$D57*((AY$6-$E57)&lt;$D57))</f>
        <v>0</v>
      </c>
      <c r="BA57" s="41">
        <f t="shared" si="345"/>
        <v>0</v>
      </c>
      <c r="BB57" s="41">
        <f t="shared" si="345"/>
        <v>0</v>
      </c>
      <c r="BC57" s="41">
        <f t="shared" si="345"/>
        <v>0</v>
      </c>
      <c r="BD57" s="41">
        <f t="shared" si="345"/>
        <v>0</v>
      </c>
      <c r="BE57" s="41">
        <f t="shared" si="345"/>
        <v>0</v>
      </c>
      <c r="BF57" s="41">
        <f t="shared" si="345"/>
        <v>0</v>
      </c>
      <c r="BG57" s="41">
        <f t="shared" si="345"/>
        <v>42789.539235316443</v>
      </c>
      <c r="BH57" s="41">
        <f t="shared" si="345"/>
        <v>42789.539235316443</v>
      </c>
      <c r="BI57" s="41">
        <f t="shared" si="345"/>
        <v>42789.539235316443</v>
      </c>
      <c r="BJ57" s="41">
        <f t="shared" si="345"/>
        <v>42789.539235316443</v>
      </c>
      <c r="BK57" s="41">
        <f t="shared" si="345"/>
        <v>42789.539235316443</v>
      </c>
      <c r="BL57" s="41">
        <f t="shared" si="345"/>
        <v>42789.539235316443</v>
      </c>
      <c r="BM57" s="41">
        <f t="shared" si="345"/>
        <v>42789.539235316443</v>
      </c>
      <c r="BN57" s="41">
        <f t="shared" si="345"/>
        <v>42789.539235316443</v>
      </c>
      <c r="BO57" s="41">
        <f t="shared" si="345"/>
        <v>42789.539235316443</v>
      </c>
      <c r="BP57" s="41">
        <f t="shared" si="345"/>
        <v>42789.539235316443</v>
      </c>
      <c r="BQ57" s="41">
        <f t="shared" si="345"/>
        <v>42789.539235316443</v>
      </c>
      <c r="BR57" s="41">
        <f t="shared" si="345"/>
        <v>42789.539235316443</v>
      </c>
      <c r="BS57" s="41">
        <f t="shared" si="345"/>
        <v>42789.539235316443</v>
      </c>
      <c r="BT57" s="41">
        <f t="shared" si="345"/>
        <v>42789.539235316443</v>
      </c>
      <c r="BU57" s="41">
        <f t="shared" si="345"/>
        <v>42789.539235316443</v>
      </c>
      <c r="BV57" s="41">
        <f t="shared" si="345"/>
        <v>42789.539235316443</v>
      </c>
      <c r="BW57" s="41">
        <f t="shared" si="345"/>
        <v>42789.539235316443</v>
      </c>
      <c r="BX57" s="41">
        <f t="shared" si="345"/>
        <v>42789.539235316443</v>
      </c>
      <c r="BY57" s="41">
        <f t="shared" si="345"/>
        <v>42789.539235316443</v>
      </c>
      <c r="BZ57" s="41">
        <f t="shared" si="345"/>
        <v>42789.539235316443</v>
      </c>
      <c r="CA57" s="41">
        <f t="shared" si="345"/>
        <v>42789.539235316443</v>
      </c>
      <c r="CB57" s="41">
        <f t="shared" si="345"/>
        <v>42789.539235316443</v>
      </c>
      <c r="CC57" s="41">
        <f t="shared" si="345"/>
        <v>42789.539235316443</v>
      </c>
      <c r="CD57" s="41">
        <f t="shared" si="345"/>
        <v>42789.539235316443</v>
      </c>
      <c r="CE57" s="41">
        <f t="shared" si="345"/>
        <v>42789.539235316443</v>
      </c>
      <c r="CF57" s="41">
        <f t="shared" ref="CF57:DK57" si="346">IF($B57&gt;=CF$2,0,$S57/$D57*((CE$6-$E57)&lt;$D57))</f>
        <v>42789.539235316443</v>
      </c>
      <c r="CG57" s="41">
        <f t="shared" si="346"/>
        <v>42789.539235316443</v>
      </c>
      <c r="CH57" s="41">
        <f t="shared" si="346"/>
        <v>42789.539235316443</v>
      </c>
      <c r="CI57" s="41">
        <f t="shared" si="346"/>
        <v>42789.539235316443</v>
      </c>
      <c r="CJ57" s="41">
        <f t="shared" si="346"/>
        <v>42789.539235316443</v>
      </c>
      <c r="CK57" s="41">
        <f t="shared" si="346"/>
        <v>42789.539235316443</v>
      </c>
      <c r="CL57" s="41">
        <f t="shared" si="346"/>
        <v>42789.539235316443</v>
      </c>
      <c r="CM57" s="41">
        <f t="shared" si="346"/>
        <v>42789.539235316443</v>
      </c>
      <c r="CN57" s="41">
        <f t="shared" si="346"/>
        <v>42789.539235316443</v>
      </c>
      <c r="CO57" s="41">
        <f t="shared" si="346"/>
        <v>42789.539235316443</v>
      </c>
      <c r="CP57" s="41">
        <f t="shared" si="346"/>
        <v>42789.539235316443</v>
      </c>
      <c r="CQ57" s="41">
        <f t="shared" si="346"/>
        <v>42789.539235316443</v>
      </c>
      <c r="CR57" s="41">
        <f t="shared" si="346"/>
        <v>42789.539235316443</v>
      </c>
      <c r="CS57" s="41">
        <f t="shared" si="346"/>
        <v>42789.539235316443</v>
      </c>
      <c r="CT57" s="41">
        <f t="shared" si="346"/>
        <v>42789.539235316443</v>
      </c>
      <c r="CU57" s="41">
        <f t="shared" si="346"/>
        <v>42789.539235316443</v>
      </c>
      <c r="CV57" s="41">
        <f t="shared" si="346"/>
        <v>42789.539235316443</v>
      </c>
      <c r="CW57" s="41">
        <f t="shared" si="346"/>
        <v>42789.539235316443</v>
      </c>
      <c r="CX57" s="41">
        <f t="shared" si="346"/>
        <v>42789.539235316443</v>
      </c>
      <c r="CY57" s="41">
        <f t="shared" si="346"/>
        <v>42789.539235316443</v>
      </c>
      <c r="CZ57" s="41">
        <f t="shared" si="346"/>
        <v>42789.539235316443</v>
      </c>
      <c r="DA57" s="41">
        <f t="shared" si="346"/>
        <v>42789.539235316443</v>
      </c>
      <c r="DB57" s="41">
        <f t="shared" si="346"/>
        <v>42789.539235316443</v>
      </c>
      <c r="DC57" s="41">
        <f t="shared" si="346"/>
        <v>42789.539235316443</v>
      </c>
      <c r="DD57" s="41">
        <f t="shared" si="346"/>
        <v>42789.539235316443</v>
      </c>
      <c r="DE57" s="41">
        <f t="shared" si="346"/>
        <v>42789.539235316443</v>
      </c>
      <c r="DF57" s="41">
        <f t="shared" si="346"/>
        <v>42789.539235316443</v>
      </c>
      <c r="DG57" s="41">
        <f t="shared" si="346"/>
        <v>42789.539235316443</v>
      </c>
      <c r="DH57" s="41">
        <f t="shared" si="346"/>
        <v>42789.539235316443</v>
      </c>
      <c r="DI57" s="41">
        <f t="shared" si="346"/>
        <v>42789.539235316443</v>
      </c>
      <c r="DJ57" s="41">
        <f t="shared" si="346"/>
        <v>42789.539235316443</v>
      </c>
      <c r="DK57" s="41">
        <f t="shared" si="346"/>
        <v>42789.539235316443</v>
      </c>
      <c r="DL57" s="41">
        <f t="shared" ref="DL57:EQ57" si="347">IF($B57&gt;=DL$2,0,$S57/$D57*((DK$6-$E57)&lt;$D57))</f>
        <v>42789.539235316443</v>
      </c>
      <c r="DM57" s="41">
        <f t="shared" si="347"/>
        <v>42789.539235316443</v>
      </c>
      <c r="DN57" s="41">
        <f t="shared" si="347"/>
        <v>42789.539235316443</v>
      </c>
      <c r="DO57" s="41">
        <f t="shared" si="347"/>
        <v>0</v>
      </c>
      <c r="DP57" s="41">
        <f t="shared" si="347"/>
        <v>0</v>
      </c>
      <c r="DQ57" s="41">
        <f t="shared" si="347"/>
        <v>0</v>
      </c>
      <c r="DR57" s="41">
        <f t="shared" si="347"/>
        <v>0</v>
      </c>
      <c r="DS57" s="41">
        <f t="shared" si="347"/>
        <v>0</v>
      </c>
      <c r="DT57" s="41">
        <f t="shared" si="347"/>
        <v>0</v>
      </c>
      <c r="DU57" s="41">
        <f t="shared" si="347"/>
        <v>0</v>
      </c>
      <c r="DV57" s="41">
        <f t="shared" si="347"/>
        <v>0</v>
      </c>
      <c r="DW57" s="41">
        <f t="shared" si="347"/>
        <v>0</v>
      </c>
      <c r="DX57" s="41">
        <f t="shared" si="347"/>
        <v>0</v>
      </c>
      <c r="DY57" s="41">
        <f t="shared" si="347"/>
        <v>0</v>
      </c>
      <c r="DZ57" s="41">
        <f t="shared" si="347"/>
        <v>0</v>
      </c>
      <c r="EA57" s="41">
        <f t="shared" si="347"/>
        <v>0</v>
      </c>
      <c r="EB57" s="41">
        <f t="shared" si="347"/>
        <v>0</v>
      </c>
      <c r="EC57" s="41">
        <f t="shared" si="347"/>
        <v>0</v>
      </c>
      <c r="ED57" s="41">
        <f t="shared" si="347"/>
        <v>0</v>
      </c>
      <c r="EE57" s="41">
        <f t="shared" si="347"/>
        <v>0</v>
      </c>
      <c r="EF57" s="41">
        <f t="shared" si="347"/>
        <v>0</v>
      </c>
      <c r="EG57" s="41">
        <f t="shared" si="347"/>
        <v>0</v>
      </c>
      <c r="EH57" s="41">
        <f t="shared" si="347"/>
        <v>0</v>
      </c>
      <c r="EI57" s="41">
        <f t="shared" si="347"/>
        <v>0</v>
      </c>
      <c r="EJ57" s="41">
        <f t="shared" si="347"/>
        <v>0</v>
      </c>
      <c r="EK57" s="41">
        <f t="shared" si="347"/>
        <v>0</v>
      </c>
      <c r="EL57" s="41">
        <f t="shared" si="347"/>
        <v>0</v>
      </c>
      <c r="EM57" s="41">
        <f t="shared" si="347"/>
        <v>0</v>
      </c>
      <c r="EN57" s="41">
        <f t="shared" si="347"/>
        <v>0</v>
      </c>
      <c r="EO57" s="41">
        <f t="shared" si="347"/>
        <v>0</v>
      </c>
      <c r="EP57" s="41">
        <f t="shared" si="347"/>
        <v>0</v>
      </c>
      <c r="EQ57" s="41">
        <f t="shared" si="347"/>
        <v>0</v>
      </c>
      <c r="ER57" s="41">
        <f t="shared" ref="ER57:FB57" si="348">IF($B57&gt;=ER$2,0,$S57/$D57*((EQ$6-$E57)&lt;$D57))</f>
        <v>0</v>
      </c>
      <c r="ES57" s="41">
        <f t="shared" si="348"/>
        <v>0</v>
      </c>
      <c r="ET57" s="41">
        <f t="shared" si="348"/>
        <v>0</v>
      </c>
      <c r="EU57" s="41">
        <f t="shared" si="348"/>
        <v>0</v>
      </c>
      <c r="EV57" s="41">
        <f t="shared" si="348"/>
        <v>0</v>
      </c>
      <c r="EW57" s="41">
        <f t="shared" si="348"/>
        <v>0</v>
      </c>
      <c r="EX57" s="41">
        <f t="shared" si="348"/>
        <v>0</v>
      </c>
      <c r="EY57" s="41">
        <f t="shared" si="348"/>
        <v>0</v>
      </c>
      <c r="EZ57" s="41">
        <f t="shared" si="348"/>
        <v>0</v>
      </c>
      <c r="FA57" s="41">
        <f t="shared" si="348"/>
        <v>0</v>
      </c>
      <c r="FB57" s="41">
        <f t="shared" si="348"/>
        <v>0</v>
      </c>
    </row>
    <row r="58" spans="2:158" s="38" customFormat="1" ht="11.25" hidden="1" customHeight="1" outlineLevel="1">
      <c r="B58" s="37">
        <v>2062</v>
      </c>
      <c r="C58" s="36">
        <f t="shared" si="163"/>
        <v>60</v>
      </c>
      <c r="D58" s="36">
        <f t="shared" si="157"/>
        <v>60</v>
      </c>
      <c r="E58" s="36">
        <v>40</v>
      </c>
      <c r="G58" s="3"/>
      <c r="H58" s="130"/>
      <c r="I58" s="212"/>
      <c r="J58" s="39"/>
      <c r="K58" s="39"/>
      <c r="L58" s="39"/>
      <c r="M58" s="39"/>
      <c r="N58" s="39"/>
      <c r="O58" s="39"/>
      <c r="P58" s="39"/>
      <c r="R58" s="41"/>
      <c r="S58" s="40">
        <v>2468960.1910452927</v>
      </c>
      <c r="T58" s="41">
        <f t="shared" ref="T58:AY58" si="349">IF($B58&gt;=T$2,0,$S58/$D58*((S$6-$E58)&lt;$D58))</f>
        <v>0</v>
      </c>
      <c r="U58" s="41">
        <f t="shared" si="349"/>
        <v>0</v>
      </c>
      <c r="V58" s="41">
        <f t="shared" si="349"/>
        <v>0</v>
      </c>
      <c r="W58" s="41">
        <f t="shared" si="349"/>
        <v>0</v>
      </c>
      <c r="X58" s="41">
        <f t="shared" si="349"/>
        <v>0</v>
      </c>
      <c r="Y58" s="41">
        <f t="shared" si="349"/>
        <v>0</v>
      </c>
      <c r="Z58" s="41">
        <f t="shared" si="349"/>
        <v>0</v>
      </c>
      <c r="AA58" s="41">
        <f t="shared" si="349"/>
        <v>0</v>
      </c>
      <c r="AB58" s="41">
        <f t="shared" si="349"/>
        <v>0</v>
      </c>
      <c r="AC58" s="41">
        <f t="shared" si="349"/>
        <v>0</v>
      </c>
      <c r="AD58" s="41">
        <f t="shared" si="349"/>
        <v>0</v>
      </c>
      <c r="AE58" s="41">
        <f t="shared" si="349"/>
        <v>0</v>
      </c>
      <c r="AF58" s="41">
        <f t="shared" si="349"/>
        <v>0</v>
      </c>
      <c r="AG58" s="41">
        <f t="shared" si="349"/>
        <v>0</v>
      </c>
      <c r="AH58" s="41">
        <f t="shared" si="349"/>
        <v>0</v>
      </c>
      <c r="AI58" s="41">
        <f t="shared" si="349"/>
        <v>0</v>
      </c>
      <c r="AJ58" s="41">
        <f t="shared" si="349"/>
        <v>0</v>
      </c>
      <c r="AK58" s="41">
        <f t="shared" si="349"/>
        <v>0</v>
      </c>
      <c r="AL58" s="41">
        <f t="shared" si="349"/>
        <v>0</v>
      </c>
      <c r="AM58" s="41">
        <f t="shared" si="349"/>
        <v>0</v>
      </c>
      <c r="AN58" s="41">
        <f t="shared" si="349"/>
        <v>0</v>
      </c>
      <c r="AO58" s="41">
        <f t="shared" si="349"/>
        <v>0</v>
      </c>
      <c r="AP58" s="41">
        <f t="shared" si="349"/>
        <v>0</v>
      </c>
      <c r="AQ58" s="41">
        <f t="shared" si="349"/>
        <v>0</v>
      </c>
      <c r="AR58" s="41">
        <f t="shared" si="349"/>
        <v>0</v>
      </c>
      <c r="AS58" s="41">
        <f t="shared" si="349"/>
        <v>0</v>
      </c>
      <c r="AT58" s="41">
        <f t="shared" si="349"/>
        <v>0</v>
      </c>
      <c r="AU58" s="41">
        <f t="shared" si="349"/>
        <v>0</v>
      </c>
      <c r="AV58" s="41">
        <f t="shared" si="349"/>
        <v>0</v>
      </c>
      <c r="AW58" s="41">
        <f t="shared" si="349"/>
        <v>0</v>
      </c>
      <c r="AX58" s="41">
        <f t="shared" si="349"/>
        <v>0</v>
      </c>
      <c r="AY58" s="41">
        <f t="shared" si="349"/>
        <v>0</v>
      </c>
      <c r="AZ58" s="41">
        <f t="shared" ref="AZ58:CE58" si="350">IF($B58&gt;=AZ$2,0,$S58/$D58*((AY$6-$E58)&lt;$D58))</f>
        <v>0</v>
      </c>
      <c r="BA58" s="41">
        <f t="shared" si="350"/>
        <v>0</v>
      </c>
      <c r="BB58" s="41">
        <f t="shared" si="350"/>
        <v>0</v>
      </c>
      <c r="BC58" s="41">
        <f t="shared" si="350"/>
        <v>0</v>
      </c>
      <c r="BD58" s="41">
        <f t="shared" si="350"/>
        <v>0</v>
      </c>
      <c r="BE58" s="41">
        <f t="shared" si="350"/>
        <v>0</v>
      </c>
      <c r="BF58" s="41">
        <f t="shared" si="350"/>
        <v>0</v>
      </c>
      <c r="BG58" s="41">
        <f t="shared" si="350"/>
        <v>0</v>
      </c>
      <c r="BH58" s="41">
        <f t="shared" si="350"/>
        <v>41149.336517421543</v>
      </c>
      <c r="BI58" s="41">
        <f t="shared" si="350"/>
        <v>41149.336517421543</v>
      </c>
      <c r="BJ58" s="41">
        <f t="shared" si="350"/>
        <v>41149.336517421543</v>
      </c>
      <c r="BK58" s="41">
        <f t="shared" si="350"/>
        <v>41149.336517421543</v>
      </c>
      <c r="BL58" s="41">
        <f t="shared" si="350"/>
        <v>41149.336517421543</v>
      </c>
      <c r="BM58" s="41">
        <f t="shared" si="350"/>
        <v>41149.336517421543</v>
      </c>
      <c r="BN58" s="41">
        <f t="shared" si="350"/>
        <v>41149.336517421543</v>
      </c>
      <c r="BO58" s="41">
        <f t="shared" si="350"/>
        <v>41149.336517421543</v>
      </c>
      <c r="BP58" s="41">
        <f t="shared" si="350"/>
        <v>41149.336517421543</v>
      </c>
      <c r="BQ58" s="41">
        <f t="shared" si="350"/>
        <v>41149.336517421543</v>
      </c>
      <c r="BR58" s="41">
        <f t="shared" si="350"/>
        <v>41149.336517421543</v>
      </c>
      <c r="BS58" s="41">
        <f t="shared" si="350"/>
        <v>41149.336517421543</v>
      </c>
      <c r="BT58" s="41">
        <f t="shared" si="350"/>
        <v>41149.336517421543</v>
      </c>
      <c r="BU58" s="41">
        <f t="shared" si="350"/>
        <v>41149.336517421543</v>
      </c>
      <c r="BV58" s="41">
        <f t="shared" si="350"/>
        <v>41149.336517421543</v>
      </c>
      <c r="BW58" s="41">
        <f t="shared" si="350"/>
        <v>41149.336517421543</v>
      </c>
      <c r="BX58" s="41">
        <f t="shared" si="350"/>
        <v>41149.336517421543</v>
      </c>
      <c r="BY58" s="41">
        <f t="shared" si="350"/>
        <v>41149.336517421543</v>
      </c>
      <c r="BZ58" s="41">
        <f t="shared" si="350"/>
        <v>41149.336517421543</v>
      </c>
      <c r="CA58" s="41">
        <f t="shared" si="350"/>
        <v>41149.336517421543</v>
      </c>
      <c r="CB58" s="41">
        <f t="shared" si="350"/>
        <v>41149.336517421543</v>
      </c>
      <c r="CC58" s="41">
        <f t="shared" si="350"/>
        <v>41149.336517421543</v>
      </c>
      <c r="CD58" s="41">
        <f t="shared" si="350"/>
        <v>41149.336517421543</v>
      </c>
      <c r="CE58" s="41">
        <f t="shared" si="350"/>
        <v>41149.336517421543</v>
      </c>
      <c r="CF58" s="41">
        <f t="shared" ref="CF58:DK58" si="351">IF($B58&gt;=CF$2,0,$S58/$D58*((CE$6-$E58)&lt;$D58))</f>
        <v>41149.336517421543</v>
      </c>
      <c r="CG58" s="41">
        <f t="shared" si="351"/>
        <v>41149.336517421543</v>
      </c>
      <c r="CH58" s="41">
        <f t="shared" si="351"/>
        <v>41149.336517421543</v>
      </c>
      <c r="CI58" s="41">
        <f t="shared" si="351"/>
        <v>41149.336517421543</v>
      </c>
      <c r="CJ58" s="41">
        <f t="shared" si="351"/>
        <v>41149.336517421543</v>
      </c>
      <c r="CK58" s="41">
        <f t="shared" si="351"/>
        <v>41149.336517421543</v>
      </c>
      <c r="CL58" s="41">
        <f t="shared" si="351"/>
        <v>41149.336517421543</v>
      </c>
      <c r="CM58" s="41">
        <f t="shared" si="351"/>
        <v>41149.336517421543</v>
      </c>
      <c r="CN58" s="41">
        <f t="shared" si="351"/>
        <v>41149.336517421543</v>
      </c>
      <c r="CO58" s="41">
        <f t="shared" si="351"/>
        <v>41149.336517421543</v>
      </c>
      <c r="CP58" s="41">
        <f t="shared" si="351"/>
        <v>41149.336517421543</v>
      </c>
      <c r="CQ58" s="41">
        <f t="shared" si="351"/>
        <v>41149.336517421543</v>
      </c>
      <c r="CR58" s="41">
        <f t="shared" si="351"/>
        <v>41149.336517421543</v>
      </c>
      <c r="CS58" s="41">
        <f t="shared" si="351"/>
        <v>41149.336517421543</v>
      </c>
      <c r="CT58" s="41">
        <f t="shared" si="351"/>
        <v>41149.336517421543</v>
      </c>
      <c r="CU58" s="41">
        <f t="shared" si="351"/>
        <v>41149.336517421543</v>
      </c>
      <c r="CV58" s="41">
        <f t="shared" si="351"/>
        <v>41149.336517421543</v>
      </c>
      <c r="CW58" s="41">
        <f t="shared" si="351"/>
        <v>41149.336517421543</v>
      </c>
      <c r="CX58" s="41">
        <f t="shared" si="351"/>
        <v>41149.336517421543</v>
      </c>
      <c r="CY58" s="41">
        <f t="shared" si="351"/>
        <v>41149.336517421543</v>
      </c>
      <c r="CZ58" s="41">
        <f t="shared" si="351"/>
        <v>41149.336517421543</v>
      </c>
      <c r="DA58" s="41">
        <f t="shared" si="351"/>
        <v>41149.336517421543</v>
      </c>
      <c r="DB58" s="41">
        <f t="shared" si="351"/>
        <v>41149.336517421543</v>
      </c>
      <c r="DC58" s="41">
        <f t="shared" si="351"/>
        <v>41149.336517421543</v>
      </c>
      <c r="DD58" s="41">
        <f t="shared" si="351"/>
        <v>41149.336517421543</v>
      </c>
      <c r="DE58" s="41">
        <f t="shared" si="351"/>
        <v>41149.336517421543</v>
      </c>
      <c r="DF58" s="41">
        <f t="shared" si="351"/>
        <v>41149.336517421543</v>
      </c>
      <c r="DG58" s="41">
        <f t="shared" si="351"/>
        <v>41149.336517421543</v>
      </c>
      <c r="DH58" s="41">
        <f t="shared" si="351"/>
        <v>41149.336517421543</v>
      </c>
      <c r="DI58" s="41">
        <f t="shared" si="351"/>
        <v>41149.336517421543</v>
      </c>
      <c r="DJ58" s="41">
        <f t="shared" si="351"/>
        <v>41149.336517421543</v>
      </c>
      <c r="DK58" s="41">
        <f t="shared" si="351"/>
        <v>41149.336517421543</v>
      </c>
      <c r="DL58" s="41">
        <f t="shared" ref="DL58:EQ58" si="352">IF($B58&gt;=DL$2,0,$S58/$D58*((DK$6-$E58)&lt;$D58))</f>
        <v>41149.336517421543</v>
      </c>
      <c r="DM58" s="41">
        <f t="shared" si="352"/>
        <v>41149.336517421543</v>
      </c>
      <c r="DN58" s="41">
        <f t="shared" si="352"/>
        <v>41149.336517421543</v>
      </c>
      <c r="DO58" s="41">
        <f t="shared" si="352"/>
        <v>41149.336517421543</v>
      </c>
      <c r="DP58" s="41">
        <f t="shared" si="352"/>
        <v>0</v>
      </c>
      <c r="DQ58" s="41">
        <f t="shared" si="352"/>
        <v>0</v>
      </c>
      <c r="DR58" s="41">
        <f t="shared" si="352"/>
        <v>0</v>
      </c>
      <c r="DS58" s="41">
        <f t="shared" si="352"/>
        <v>0</v>
      </c>
      <c r="DT58" s="41">
        <f t="shared" si="352"/>
        <v>0</v>
      </c>
      <c r="DU58" s="41">
        <f t="shared" si="352"/>
        <v>0</v>
      </c>
      <c r="DV58" s="41">
        <f t="shared" si="352"/>
        <v>0</v>
      </c>
      <c r="DW58" s="41">
        <f t="shared" si="352"/>
        <v>0</v>
      </c>
      <c r="DX58" s="41">
        <f t="shared" si="352"/>
        <v>0</v>
      </c>
      <c r="DY58" s="41">
        <f t="shared" si="352"/>
        <v>0</v>
      </c>
      <c r="DZ58" s="41">
        <f t="shared" si="352"/>
        <v>0</v>
      </c>
      <c r="EA58" s="41">
        <f t="shared" si="352"/>
        <v>0</v>
      </c>
      <c r="EB58" s="41">
        <f t="shared" si="352"/>
        <v>0</v>
      </c>
      <c r="EC58" s="41">
        <f t="shared" si="352"/>
        <v>0</v>
      </c>
      <c r="ED58" s="41">
        <f t="shared" si="352"/>
        <v>0</v>
      </c>
      <c r="EE58" s="41">
        <f t="shared" si="352"/>
        <v>0</v>
      </c>
      <c r="EF58" s="41">
        <f t="shared" si="352"/>
        <v>0</v>
      </c>
      <c r="EG58" s="41">
        <f t="shared" si="352"/>
        <v>0</v>
      </c>
      <c r="EH58" s="41">
        <f t="shared" si="352"/>
        <v>0</v>
      </c>
      <c r="EI58" s="41">
        <f t="shared" si="352"/>
        <v>0</v>
      </c>
      <c r="EJ58" s="41">
        <f t="shared" si="352"/>
        <v>0</v>
      </c>
      <c r="EK58" s="41">
        <f t="shared" si="352"/>
        <v>0</v>
      </c>
      <c r="EL58" s="41">
        <f t="shared" si="352"/>
        <v>0</v>
      </c>
      <c r="EM58" s="41">
        <f t="shared" si="352"/>
        <v>0</v>
      </c>
      <c r="EN58" s="41">
        <f t="shared" si="352"/>
        <v>0</v>
      </c>
      <c r="EO58" s="41">
        <f t="shared" si="352"/>
        <v>0</v>
      </c>
      <c r="EP58" s="41">
        <f t="shared" si="352"/>
        <v>0</v>
      </c>
      <c r="EQ58" s="41">
        <f t="shared" si="352"/>
        <v>0</v>
      </c>
      <c r="ER58" s="41">
        <f t="shared" ref="ER58:FB58" si="353">IF($B58&gt;=ER$2,0,$S58/$D58*((EQ$6-$E58)&lt;$D58))</f>
        <v>0</v>
      </c>
      <c r="ES58" s="41">
        <f t="shared" si="353"/>
        <v>0</v>
      </c>
      <c r="ET58" s="41">
        <f t="shared" si="353"/>
        <v>0</v>
      </c>
      <c r="EU58" s="41">
        <f t="shared" si="353"/>
        <v>0</v>
      </c>
      <c r="EV58" s="41">
        <f t="shared" si="353"/>
        <v>0</v>
      </c>
      <c r="EW58" s="41">
        <f t="shared" si="353"/>
        <v>0</v>
      </c>
      <c r="EX58" s="41">
        <f t="shared" si="353"/>
        <v>0</v>
      </c>
      <c r="EY58" s="41">
        <f t="shared" si="353"/>
        <v>0</v>
      </c>
      <c r="EZ58" s="41">
        <f t="shared" si="353"/>
        <v>0</v>
      </c>
      <c r="FA58" s="41">
        <f t="shared" si="353"/>
        <v>0</v>
      </c>
      <c r="FB58" s="41">
        <f t="shared" si="353"/>
        <v>0</v>
      </c>
    </row>
    <row r="59" spans="2:158" s="38" customFormat="1" ht="11.25" hidden="1" customHeight="1" outlineLevel="1">
      <c r="B59" s="37">
        <v>2063</v>
      </c>
      <c r="C59" s="36">
        <f t="shared" si="163"/>
        <v>60</v>
      </c>
      <c r="D59" s="36">
        <f t="shared" si="157"/>
        <v>60</v>
      </c>
      <c r="E59" s="36">
        <v>41</v>
      </c>
      <c r="G59" s="3"/>
      <c r="H59" s="130"/>
      <c r="I59" s="212"/>
      <c r="J59" s="39"/>
      <c r="K59" s="39"/>
      <c r="L59" s="39"/>
      <c r="M59" s="39"/>
      <c r="N59" s="39"/>
      <c r="O59" s="39"/>
      <c r="P59" s="39"/>
      <c r="R59" s="41"/>
      <c r="S59" s="40">
        <v>2377547.035879836</v>
      </c>
      <c r="T59" s="41">
        <f t="shared" ref="T59:AY59" si="354">IF($B59&gt;=T$2,0,$S59/$D59*((S$6-$E59)&lt;$D59))</f>
        <v>0</v>
      </c>
      <c r="U59" s="41">
        <f t="shared" si="354"/>
        <v>0</v>
      </c>
      <c r="V59" s="41">
        <f t="shared" si="354"/>
        <v>0</v>
      </c>
      <c r="W59" s="41">
        <f t="shared" si="354"/>
        <v>0</v>
      </c>
      <c r="X59" s="41">
        <f t="shared" si="354"/>
        <v>0</v>
      </c>
      <c r="Y59" s="41">
        <f t="shared" si="354"/>
        <v>0</v>
      </c>
      <c r="Z59" s="41">
        <f t="shared" si="354"/>
        <v>0</v>
      </c>
      <c r="AA59" s="41">
        <f t="shared" si="354"/>
        <v>0</v>
      </c>
      <c r="AB59" s="41">
        <f t="shared" si="354"/>
        <v>0</v>
      </c>
      <c r="AC59" s="41">
        <f t="shared" si="354"/>
        <v>0</v>
      </c>
      <c r="AD59" s="41">
        <f t="shared" si="354"/>
        <v>0</v>
      </c>
      <c r="AE59" s="41">
        <f t="shared" si="354"/>
        <v>0</v>
      </c>
      <c r="AF59" s="41">
        <f t="shared" si="354"/>
        <v>0</v>
      </c>
      <c r="AG59" s="41">
        <f t="shared" si="354"/>
        <v>0</v>
      </c>
      <c r="AH59" s="41">
        <f t="shared" si="354"/>
        <v>0</v>
      </c>
      <c r="AI59" s="41">
        <f t="shared" si="354"/>
        <v>0</v>
      </c>
      <c r="AJ59" s="41">
        <f t="shared" si="354"/>
        <v>0</v>
      </c>
      <c r="AK59" s="41">
        <f t="shared" si="354"/>
        <v>0</v>
      </c>
      <c r="AL59" s="41">
        <f t="shared" si="354"/>
        <v>0</v>
      </c>
      <c r="AM59" s="41">
        <f t="shared" si="354"/>
        <v>0</v>
      </c>
      <c r="AN59" s="41">
        <f t="shared" si="354"/>
        <v>0</v>
      </c>
      <c r="AO59" s="41">
        <f t="shared" si="354"/>
        <v>0</v>
      </c>
      <c r="AP59" s="41">
        <f t="shared" si="354"/>
        <v>0</v>
      </c>
      <c r="AQ59" s="41">
        <f t="shared" si="354"/>
        <v>0</v>
      </c>
      <c r="AR59" s="41">
        <f t="shared" si="354"/>
        <v>0</v>
      </c>
      <c r="AS59" s="41">
        <f t="shared" si="354"/>
        <v>0</v>
      </c>
      <c r="AT59" s="41">
        <f t="shared" si="354"/>
        <v>0</v>
      </c>
      <c r="AU59" s="41">
        <f t="shared" si="354"/>
        <v>0</v>
      </c>
      <c r="AV59" s="41">
        <f t="shared" si="354"/>
        <v>0</v>
      </c>
      <c r="AW59" s="41">
        <f t="shared" si="354"/>
        <v>0</v>
      </c>
      <c r="AX59" s="41">
        <f t="shared" si="354"/>
        <v>0</v>
      </c>
      <c r="AY59" s="41">
        <f t="shared" si="354"/>
        <v>0</v>
      </c>
      <c r="AZ59" s="41">
        <f t="shared" ref="AZ59:CE59" si="355">IF($B59&gt;=AZ$2,0,$S59/$D59*((AY$6-$E59)&lt;$D59))</f>
        <v>0</v>
      </c>
      <c r="BA59" s="41">
        <f t="shared" si="355"/>
        <v>0</v>
      </c>
      <c r="BB59" s="41">
        <f t="shared" si="355"/>
        <v>0</v>
      </c>
      <c r="BC59" s="41">
        <f t="shared" si="355"/>
        <v>0</v>
      </c>
      <c r="BD59" s="41">
        <f t="shared" si="355"/>
        <v>0</v>
      </c>
      <c r="BE59" s="41">
        <f t="shared" si="355"/>
        <v>0</v>
      </c>
      <c r="BF59" s="41">
        <f t="shared" si="355"/>
        <v>0</v>
      </c>
      <c r="BG59" s="41">
        <f t="shared" si="355"/>
        <v>0</v>
      </c>
      <c r="BH59" s="41">
        <f t="shared" si="355"/>
        <v>0</v>
      </c>
      <c r="BI59" s="41">
        <f t="shared" si="355"/>
        <v>39625.783931330596</v>
      </c>
      <c r="BJ59" s="41">
        <f t="shared" si="355"/>
        <v>39625.783931330596</v>
      </c>
      <c r="BK59" s="41">
        <f t="shared" si="355"/>
        <v>39625.783931330596</v>
      </c>
      <c r="BL59" s="41">
        <f t="shared" si="355"/>
        <v>39625.783931330596</v>
      </c>
      <c r="BM59" s="41">
        <f t="shared" si="355"/>
        <v>39625.783931330596</v>
      </c>
      <c r="BN59" s="41">
        <f t="shared" si="355"/>
        <v>39625.783931330596</v>
      </c>
      <c r="BO59" s="41">
        <f t="shared" si="355"/>
        <v>39625.783931330596</v>
      </c>
      <c r="BP59" s="41">
        <f t="shared" si="355"/>
        <v>39625.783931330596</v>
      </c>
      <c r="BQ59" s="41">
        <f t="shared" si="355"/>
        <v>39625.783931330596</v>
      </c>
      <c r="BR59" s="41">
        <f t="shared" si="355"/>
        <v>39625.783931330596</v>
      </c>
      <c r="BS59" s="41">
        <f t="shared" si="355"/>
        <v>39625.783931330596</v>
      </c>
      <c r="BT59" s="41">
        <f t="shared" si="355"/>
        <v>39625.783931330596</v>
      </c>
      <c r="BU59" s="41">
        <f t="shared" si="355"/>
        <v>39625.783931330596</v>
      </c>
      <c r="BV59" s="41">
        <f t="shared" si="355"/>
        <v>39625.783931330596</v>
      </c>
      <c r="BW59" s="41">
        <f t="shared" si="355"/>
        <v>39625.783931330596</v>
      </c>
      <c r="BX59" s="41">
        <f t="shared" si="355"/>
        <v>39625.783931330596</v>
      </c>
      <c r="BY59" s="41">
        <f t="shared" si="355"/>
        <v>39625.783931330596</v>
      </c>
      <c r="BZ59" s="41">
        <f t="shared" si="355"/>
        <v>39625.783931330596</v>
      </c>
      <c r="CA59" s="41">
        <f t="shared" si="355"/>
        <v>39625.783931330596</v>
      </c>
      <c r="CB59" s="41">
        <f t="shared" si="355"/>
        <v>39625.783931330596</v>
      </c>
      <c r="CC59" s="41">
        <f t="shared" si="355"/>
        <v>39625.783931330596</v>
      </c>
      <c r="CD59" s="41">
        <f t="shared" si="355"/>
        <v>39625.783931330596</v>
      </c>
      <c r="CE59" s="41">
        <f t="shared" si="355"/>
        <v>39625.783931330596</v>
      </c>
      <c r="CF59" s="41">
        <f t="shared" ref="CF59:DK59" si="356">IF($B59&gt;=CF$2,0,$S59/$D59*((CE$6-$E59)&lt;$D59))</f>
        <v>39625.783931330596</v>
      </c>
      <c r="CG59" s="41">
        <f t="shared" si="356"/>
        <v>39625.783931330596</v>
      </c>
      <c r="CH59" s="41">
        <f t="shared" si="356"/>
        <v>39625.783931330596</v>
      </c>
      <c r="CI59" s="41">
        <f t="shared" si="356"/>
        <v>39625.783931330596</v>
      </c>
      <c r="CJ59" s="41">
        <f t="shared" si="356"/>
        <v>39625.783931330596</v>
      </c>
      <c r="CK59" s="41">
        <f t="shared" si="356"/>
        <v>39625.783931330596</v>
      </c>
      <c r="CL59" s="41">
        <f t="shared" si="356"/>
        <v>39625.783931330596</v>
      </c>
      <c r="CM59" s="41">
        <f t="shared" si="356"/>
        <v>39625.783931330596</v>
      </c>
      <c r="CN59" s="41">
        <f t="shared" si="356"/>
        <v>39625.783931330596</v>
      </c>
      <c r="CO59" s="41">
        <f t="shared" si="356"/>
        <v>39625.783931330596</v>
      </c>
      <c r="CP59" s="41">
        <f t="shared" si="356"/>
        <v>39625.783931330596</v>
      </c>
      <c r="CQ59" s="41">
        <f t="shared" si="356"/>
        <v>39625.783931330596</v>
      </c>
      <c r="CR59" s="41">
        <f t="shared" si="356"/>
        <v>39625.783931330596</v>
      </c>
      <c r="CS59" s="41">
        <f t="shared" si="356"/>
        <v>39625.783931330596</v>
      </c>
      <c r="CT59" s="41">
        <f t="shared" si="356"/>
        <v>39625.783931330596</v>
      </c>
      <c r="CU59" s="41">
        <f t="shared" si="356"/>
        <v>39625.783931330596</v>
      </c>
      <c r="CV59" s="41">
        <f t="shared" si="356"/>
        <v>39625.783931330596</v>
      </c>
      <c r="CW59" s="41">
        <f t="shared" si="356"/>
        <v>39625.783931330596</v>
      </c>
      <c r="CX59" s="41">
        <f t="shared" si="356"/>
        <v>39625.783931330596</v>
      </c>
      <c r="CY59" s="41">
        <f t="shared" si="356"/>
        <v>39625.783931330596</v>
      </c>
      <c r="CZ59" s="41">
        <f t="shared" si="356"/>
        <v>39625.783931330596</v>
      </c>
      <c r="DA59" s="41">
        <f t="shared" si="356"/>
        <v>39625.783931330596</v>
      </c>
      <c r="DB59" s="41">
        <f t="shared" si="356"/>
        <v>39625.783931330596</v>
      </c>
      <c r="DC59" s="41">
        <f t="shared" si="356"/>
        <v>39625.783931330596</v>
      </c>
      <c r="DD59" s="41">
        <f t="shared" si="356"/>
        <v>39625.783931330596</v>
      </c>
      <c r="DE59" s="41">
        <f t="shared" si="356"/>
        <v>39625.783931330596</v>
      </c>
      <c r="DF59" s="41">
        <f t="shared" si="356"/>
        <v>39625.783931330596</v>
      </c>
      <c r="DG59" s="41">
        <f t="shared" si="356"/>
        <v>39625.783931330596</v>
      </c>
      <c r="DH59" s="41">
        <f t="shared" si="356"/>
        <v>39625.783931330596</v>
      </c>
      <c r="DI59" s="41">
        <f t="shared" si="356"/>
        <v>39625.783931330596</v>
      </c>
      <c r="DJ59" s="41">
        <f t="shared" si="356"/>
        <v>39625.783931330596</v>
      </c>
      <c r="DK59" s="41">
        <f t="shared" si="356"/>
        <v>39625.783931330596</v>
      </c>
      <c r="DL59" s="41">
        <f t="shared" ref="DL59:EQ59" si="357">IF($B59&gt;=DL$2,0,$S59/$D59*((DK$6-$E59)&lt;$D59))</f>
        <v>39625.783931330596</v>
      </c>
      <c r="DM59" s="41">
        <f t="shared" si="357"/>
        <v>39625.783931330596</v>
      </c>
      <c r="DN59" s="41">
        <f t="shared" si="357"/>
        <v>39625.783931330596</v>
      </c>
      <c r="DO59" s="41">
        <f t="shared" si="357"/>
        <v>39625.783931330596</v>
      </c>
      <c r="DP59" s="41">
        <f t="shared" si="357"/>
        <v>39625.783931330596</v>
      </c>
      <c r="DQ59" s="41">
        <f t="shared" si="357"/>
        <v>0</v>
      </c>
      <c r="DR59" s="41">
        <f t="shared" si="357"/>
        <v>0</v>
      </c>
      <c r="DS59" s="41">
        <f t="shared" si="357"/>
        <v>0</v>
      </c>
      <c r="DT59" s="41">
        <f t="shared" si="357"/>
        <v>0</v>
      </c>
      <c r="DU59" s="41">
        <f t="shared" si="357"/>
        <v>0</v>
      </c>
      <c r="DV59" s="41">
        <f t="shared" si="357"/>
        <v>0</v>
      </c>
      <c r="DW59" s="41">
        <f t="shared" si="357"/>
        <v>0</v>
      </c>
      <c r="DX59" s="41">
        <f t="shared" si="357"/>
        <v>0</v>
      </c>
      <c r="DY59" s="41">
        <f t="shared" si="357"/>
        <v>0</v>
      </c>
      <c r="DZ59" s="41">
        <f t="shared" si="357"/>
        <v>0</v>
      </c>
      <c r="EA59" s="41">
        <f t="shared" si="357"/>
        <v>0</v>
      </c>
      <c r="EB59" s="41">
        <f t="shared" si="357"/>
        <v>0</v>
      </c>
      <c r="EC59" s="41">
        <f t="shared" si="357"/>
        <v>0</v>
      </c>
      <c r="ED59" s="41">
        <f t="shared" si="357"/>
        <v>0</v>
      </c>
      <c r="EE59" s="41">
        <f t="shared" si="357"/>
        <v>0</v>
      </c>
      <c r="EF59" s="41">
        <f t="shared" si="357"/>
        <v>0</v>
      </c>
      <c r="EG59" s="41">
        <f t="shared" si="357"/>
        <v>0</v>
      </c>
      <c r="EH59" s="41">
        <f t="shared" si="357"/>
        <v>0</v>
      </c>
      <c r="EI59" s="41">
        <f t="shared" si="357"/>
        <v>0</v>
      </c>
      <c r="EJ59" s="41">
        <f t="shared" si="357"/>
        <v>0</v>
      </c>
      <c r="EK59" s="41">
        <f t="shared" si="357"/>
        <v>0</v>
      </c>
      <c r="EL59" s="41">
        <f t="shared" si="357"/>
        <v>0</v>
      </c>
      <c r="EM59" s="41">
        <f t="shared" si="357"/>
        <v>0</v>
      </c>
      <c r="EN59" s="41">
        <f t="shared" si="357"/>
        <v>0</v>
      </c>
      <c r="EO59" s="41">
        <f t="shared" si="357"/>
        <v>0</v>
      </c>
      <c r="EP59" s="41">
        <f t="shared" si="357"/>
        <v>0</v>
      </c>
      <c r="EQ59" s="41">
        <f t="shared" si="357"/>
        <v>0</v>
      </c>
      <c r="ER59" s="41">
        <f t="shared" ref="ER59:FB59" si="358">IF($B59&gt;=ER$2,0,$S59/$D59*((EQ$6-$E59)&lt;$D59))</f>
        <v>0</v>
      </c>
      <c r="ES59" s="41">
        <f t="shared" si="358"/>
        <v>0</v>
      </c>
      <c r="ET59" s="41">
        <f t="shared" si="358"/>
        <v>0</v>
      </c>
      <c r="EU59" s="41">
        <f t="shared" si="358"/>
        <v>0</v>
      </c>
      <c r="EV59" s="41">
        <f t="shared" si="358"/>
        <v>0</v>
      </c>
      <c r="EW59" s="41">
        <f t="shared" si="358"/>
        <v>0</v>
      </c>
      <c r="EX59" s="41">
        <f t="shared" si="358"/>
        <v>0</v>
      </c>
      <c r="EY59" s="41">
        <f t="shared" si="358"/>
        <v>0</v>
      </c>
      <c r="EZ59" s="41">
        <f t="shared" si="358"/>
        <v>0</v>
      </c>
      <c r="FA59" s="41">
        <f t="shared" si="358"/>
        <v>0</v>
      </c>
      <c r="FB59" s="41">
        <f t="shared" si="358"/>
        <v>0</v>
      </c>
    </row>
    <row r="60" spans="2:158" s="38" customFormat="1" ht="11.25" hidden="1" customHeight="1" outlineLevel="1">
      <c r="B60" s="37">
        <v>2064</v>
      </c>
      <c r="C60" s="36">
        <f t="shared" si="163"/>
        <v>60</v>
      </c>
      <c r="D60" s="36">
        <f t="shared" si="157"/>
        <v>60</v>
      </c>
      <c r="E60" s="36">
        <v>42</v>
      </c>
      <c r="G60" s="3"/>
      <c r="H60" s="130"/>
      <c r="I60" s="212"/>
      <c r="J60" s="39"/>
      <c r="K60" s="39"/>
      <c r="L60" s="39"/>
      <c r="M60" s="39"/>
      <c r="N60" s="39"/>
      <c r="O60" s="39"/>
      <c r="P60" s="39"/>
      <c r="R60" s="41"/>
      <c r="S60" s="40">
        <v>2292678.2867144737</v>
      </c>
      <c r="T60" s="41">
        <f t="shared" ref="T60:AY60" si="359">IF($B60&gt;=T$2,0,$S60/$D60*((S$6-$E60)&lt;$D60))</f>
        <v>0</v>
      </c>
      <c r="U60" s="41">
        <f t="shared" si="359"/>
        <v>0</v>
      </c>
      <c r="V60" s="41">
        <f t="shared" si="359"/>
        <v>0</v>
      </c>
      <c r="W60" s="41">
        <f t="shared" si="359"/>
        <v>0</v>
      </c>
      <c r="X60" s="41">
        <f t="shared" si="359"/>
        <v>0</v>
      </c>
      <c r="Y60" s="41">
        <f t="shared" si="359"/>
        <v>0</v>
      </c>
      <c r="Z60" s="41">
        <f t="shared" si="359"/>
        <v>0</v>
      </c>
      <c r="AA60" s="41">
        <f t="shared" si="359"/>
        <v>0</v>
      </c>
      <c r="AB60" s="41">
        <f t="shared" si="359"/>
        <v>0</v>
      </c>
      <c r="AC60" s="41">
        <f t="shared" si="359"/>
        <v>0</v>
      </c>
      <c r="AD60" s="41">
        <f t="shared" si="359"/>
        <v>0</v>
      </c>
      <c r="AE60" s="41">
        <f t="shared" si="359"/>
        <v>0</v>
      </c>
      <c r="AF60" s="41">
        <f t="shared" si="359"/>
        <v>0</v>
      </c>
      <c r="AG60" s="41">
        <f t="shared" si="359"/>
        <v>0</v>
      </c>
      <c r="AH60" s="41">
        <f t="shared" si="359"/>
        <v>0</v>
      </c>
      <c r="AI60" s="41">
        <f t="shared" si="359"/>
        <v>0</v>
      </c>
      <c r="AJ60" s="41">
        <f t="shared" si="359"/>
        <v>0</v>
      </c>
      <c r="AK60" s="41">
        <f t="shared" si="359"/>
        <v>0</v>
      </c>
      <c r="AL60" s="41">
        <f t="shared" si="359"/>
        <v>0</v>
      </c>
      <c r="AM60" s="41">
        <f t="shared" si="359"/>
        <v>0</v>
      </c>
      <c r="AN60" s="41">
        <f t="shared" si="359"/>
        <v>0</v>
      </c>
      <c r="AO60" s="41">
        <f t="shared" si="359"/>
        <v>0</v>
      </c>
      <c r="AP60" s="41">
        <f t="shared" si="359"/>
        <v>0</v>
      </c>
      <c r="AQ60" s="41">
        <f t="shared" si="359"/>
        <v>0</v>
      </c>
      <c r="AR60" s="41">
        <f t="shared" si="359"/>
        <v>0</v>
      </c>
      <c r="AS60" s="41">
        <f t="shared" si="359"/>
        <v>0</v>
      </c>
      <c r="AT60" s="41">
        <f t="shared" si="359"/>
        <v>0</v>
      </c>
      <c r="AU60" s="41">
        <f t="shared" si="359"/>
        <v>0</v>
      </c>
      <c r="AV60" s="41">
        <f t="shared" si="359"/>
        <v>0</v>
      </c>
      <c r="AW60" s="41">
        <f t="shared" si="359"/>
        <v>0</v>
      </c>
      <c r="AX60" s="41">
        <f t="shared" si="359"/>
        <v>0</v>
      </c>
      <c r="AY60" s="41">
        <f t="shared" si="359"/>
        <v>0</v>
      </c>
      <c r="AZ60" s="41">
        <f t="shared" ref="AZ60:CE60" si="360">IF($B60&gt;=AZ$2,0,$S60/$D60*((AY$6-$E60)&lt;$D60))</f>
        <v>0</v>
      </c>
      <c r="BA60" s="41">
        <f t="shared" si="360"/>
        <v>0</v>
      </c>
      <c r="BB60" s="41">
        <f t="shared" si="360"/>
        <v>0</v>
      </c>
      <c r="BC60" s="41">
        <f t="shared" si="360"/>
        <v>0</v>
      </c>
      <c r="BD60" s="41">
        <f t="shared" si="360"/>
        <v>0</v>
      </c>
      <c r="BE60" s="41">
        <f t="shared" si="360"/>
        <v>0</v>
      </c>
      <c r="BF60" s="41">
        <f t="shared" si="360"/>
        <v>0</v>
      </c>
      <c r="BG60" s="41">
        <f t="shared" si="360"/>
        <v>0</v>
      </c>
      <c r="BH60" s="41">
        <f t="shared" si="360"/>
        <v>0</v>
      </c>
      <c r="BI60" s="41">
        <f t="shared" si="360"/>
        <v>0</v>
      </c>
      <c r="BJ60" s="41">
        <f t="shared" si="360"/>
        <v>38211.304778574566</v>
      </c>
      <c r="BK60" s="41">
        <f t="shared" si="360"/>
        <v>38211.304778574566</v>
      </c>
      <c r="BL60" s="41">
        <f t="shared" si="360"/>
        <v>38211.304778574566</v>
      </c>
      <c r="BM60" s="41">
        <f t="shared" si="360"/>
        <v>38211.304778574566</v>
      </c>
      <c r="BN60" s="41">
        <f t="shared" si="360"/>
        <v>38211.304778574566</v>
      </c>
      <c r="BO60" s="41">
        <f t="shared" si="360"/>
        <v>38211.304778574566</v>
      </c>
      <c r="BP60" s="41">
        <f t="shared" si="360"/>
        <v>38211.304778574566</v>
      </c>
      <c r="BQ60" s="41">
        <f t="shared" si="360"/>
        <v>38211.304778574566</v>
      </c>
      <c r="BR60" s="41">
        <f t="shared" si="360"/>
        <v>38211.304778574566</v>
      </c>
      <c r="BS60" s="41">
        <f t="shared" si="360"/>
        <v>38211.304778574566</v>
      </c>
      <c r="BT60" s="41">
        <f t="shared" si="360"/>
        <v>38211.304778574566</v>
      </c>
      <c r="BU60" s="41">
        <f t="shared" si="360"/>
        <v>38211.304778574566</v>
      </c>
      <c r="BV60" s="41">
        <f t="shared" si="360"/>
        <v>38211.304778574566</v>
      </c>
      <c r="BW60" s="41">
        <f t="shared" si="360"/>
        <v>38211.304778574566</v>
      </c>
      <c r="BX60" s="41">
        <f t="shared" si="360"/>
        <v>38211.304778574566</v>
      </c>
      <c r="BY60" s="41">
        <f t="shared" si="360"/>
        <v>38211.304778574566</v>
      </c>
      <c r="BZ60" s="41">
        <f t="shared" si="360"/>
        <v>38211.304778574566</v>
      </c>
      <c r="CA60" s="41">
        <f t="shared" si="360"/>
        <v>38211.304778574566</v>
      </c>
      <c r="CB60" s="41">
        <f t="shared" si="360"/>
        <v>38211.304778574566</v>
      </c>
      <c r="CC60" s="41">
        <f t="shared" si="360"/>
        <v>38211.304778574566</v>
      </c>
      <c r="CD60" s="41">
        <f t="shared" si="360"/>
        <v>38211.304778574566</v>
      </c>
      <c r="CE60" s="41">
        <f t="shared" si="360"/>
        <v>38211.304778574566</v>
      </c>
      <c r="CF60" s="41">
        <f t="shared" ref="CF60:DK60" si="361">IF($B60&gt;=CF$2,0,$S60/$D60*((CE$6-$E60)&lt;$D60))</f>
        <v>38211.304778574566</v>
      </c>
      <c r="CG60" s="41">
        <f t="shared" si="361"/>
        <v>38211.304778574566</v>
      </c>
      <c r="CH60" s="41">
        <f t="shared" si="361"/>
        <v>38211.304778574566</v>
      </c>
      <c r="CI60" s="41">
        <f t="shared" si="361"/>
        <v>38211.304778574566</v>
      </c>
      <c r="CJ60" s="41">
        <f t="shared" si="361"/>
        <v>38211.304778574566</v>
      </c>
      <c r="CK60" s="41">
        <f t="shared" si="361"/>
        <v>38211.304778574566</v>
      </c>
      <c r="CL60" s="41">
        <f t="shared" si="361"/>
        <v>38211.304778574566</v>
      </c>
      <c r="CM60" s="41">
        <f t="shared" si="361"/>
        <v>38211.304778574566</v>
      </c>
      <c r="CN60" s="41">
        <f t="shared" si="361"/>
        <v>38211.304778574566</v>
      </c>
      <c r="CO60" s="41">
        <f t="shared" si="361"/>
        <v>38211.304778574566</v>
      </c>
      <c r="CP60" s="41">
        <f t="shared" si="361"/>
        <v>38211.304778574566</v>
      </c>
      <c r="CQ60" s="41">
        <f t="shared" si="361"/>
        <v>38211.304778574566</v>
      </c>
      <c r="CR60" s="41">
        <f t="shared" si="361"/>
        <v>38211.304778574566</v>
      </c>
      <c r="CS60" s="41">
        <f t="shared" si="361"/>
        <v>38211.304778574566</v>
      </c>
      <c r="CT60" s="41">
        <f t="shared" si="361"/>
        <v>38211.304778574566</v>
      </c>
      <c r="CU60" s="41">
        <f t="shared" si="361"/>
        <v>38211.304778574566</v>
      </c>
      <c r="CV60" s="41">
        <f t="shared" si="361"/>
        <v>38211.304778574566</v>
      </c>
      <c r="CW60" s="41">
        <f t="shared" si="361"/>
        <v>38211.304778574566</v>
      </c>
      <c r="CX60" s="41">
        <f t="shared" si="361"/>
        <v>38211.304778574566</v>
      </c>
      <c r="CY60" s="41">
        <f t="shared" si="361"/>
        <v>38211.304778574566</v>
      </c>
      <c r="CZ60" s="41">
        <f t="shared" si="361"/>
        <v>38211.304778574566</v>
      </c>
      <c r="DA60" s="41">
        <f t="shared" si="361"/>
        <v>38211.304778574566</v>
      </c>
      <c r="DB60" s="41">
        <f t="shared" si="361"/>
        <v>38211.304778574566</v>
      </c>
      <c r="DC60" s="41">
        <f t="shared" si="361"/>
        <v>38211.304778574566</v>
      </c>
      <c r="DD60" s="41">
        <f t="shared" si="361"/>
        <v>38211.304778574566</v>
      </c>
      <c r="DE60" s="41">
        <f t="shared" si="361"/>
        <v>38211.304778574566</v>
      </c>
      <c r="DF60" s="41">
        <f t="shared" si="361"/>
        <v>38211.304778574566</v>
      </c>
      <c r="DG60" s="41">
        <f t="shared" si="361"/>
        <v>38211.304778574566</v>
      </c>
      <c r="DH60" s="41">
        <f t="shared" si="361"/>
        <v>38211.304778574566</v>
      </c>
      <c r="DI60" s="41">
        <f t="shared" si="361"/>
        <v>38211.304778574566</v>
      </c>
      <c r="DJ60" s="41">
        <f t="shared" si="361"/>
        <v>38211.304778574566</v>
      </c>
      <c r="DK60" s="41">
        <f t="shared" si="361"/>
        <v>38211.304778574566</v>
      </c>
      <c r="DL60" s="41">
        <f t="shared" ref="DL60:EQ60" si="362">IF($B60&gt;=DL$2,0,$S60/$D60*((DK$6-$E60)&lt;$D60))</f>
        <v>38211.304778574566</v>
      </c>
      <c r="DM60" s="41">
        <f t="shared" si="362"/>
        <v>38211.304778574566</v>
      </c>
      <c r="DN60" s="41">
        <f t="shared" si="362"/>
        <v>38211.304778574566</v>
      </c>
      <c r="DO60" s="41">
        <f t="shared" si="362"/>
        <v>38211.304778574566</v>
      </c>
      <c r="DP60" s="41">
        <f t="shared" si="362"/>
        <v>38211.304778574566</v>
      </c>
      <c r="DQ60" s="41">
        <f t="shared" si="362"/>
        <v>38211.304778574566</v>
      </c>
      <c r="DR60" s="41">
        <f t="shared" si="362"/>
        <v>0</v>
      </c>
      <c r="DS60" s="41">
        <f t="shared" si="362"/>
        <v>0</v>
      </c>
      <c r="DT60" s="41">
        <f t="shared" si="362"/>
        <v>0</v>
      </c>
      <c r="DU60" s="41">
        <f t="shared" si="362"/>
        <v>0</v>
      </c>
      <c r="DV60" s="41">
        <f t="shared" si="362"/>
        <v>0</v>
      </c>
      <c r="DW60" s="41">
        <f t="shared" si="362"/>
        <v>0</v>
      </c>
      <c r="DX60" s="41">
        <f t="shared" si="362"/>
        <v>0</v>
      </c>
      <c r="DY60" s="41">
        <f t="shared" si="362"/>
        <v>0</v>
      </c>
      <c r="DZ60" s="41">
        <f t="shared" si="362"/>
        <v>0</v>
      </c>
      <c r="EA60" s="41">
        <f t="shared" si="362"/>
        <v>0</v>
      </c>
      <c r="EB60" s="41">
        <f t="shared" si="362"/>
        <v>0</v>
      </c>
      <c r="EC60" s="41">
        <f t="shared" si="362"/>
        <v>0</v>
      </c>
      <c r="ED60" s="41">
        <f t="shared" si="362"/>
        <v>0</v>
      </c>
      <c r="EE60" s="41">
        <f t="shared" si="362"/>
        <v>0</v>
      </c>
      <c r="EF60" s="41">
        <f t="shared" si="362"/>
        <v>0</v>
      </c>
      <c r="EG60" s="41">
        <f t="shared" si="362"/>
        <v>0</v>
      </c>
      <c r="EH60" s="41">
        <f t="shared" si="362"/>
        <v>0</v>
      </c>
      <c r="EI60" s="41">
        <f t="shared" si="362"/>
        <v>0</v>
      </c>
      <c r="EJ60" s="41">
        <f t="shared" si="362"/>
        <v>0</v>
      </c>
      <c r="EK60" s="41">
        <f t="shared" si="362"/>
        <v>0</v>
      </c>
      <c r="EL60" s="41">
        <f t="shared" si="362"/>
        <v>0</v>
      </c>
      <c r="EM60" s="41">
        <f t="shared" si="362"/>
        <v>0</v>
      </c>
      <c r="EN60" s="41">
        <f t="shared" si="362"/>
        <v>0</v>
      </c>
      <c r="EO60" s="41">
        <f t="shared" si="362"/>
        <v>0</v>
      </c>
      <c r="EP60" s="41">
        <f t="shared" si="362"/>
        <v>0</v>
      </c>
      <c r="EQ60" s="41">
        <f t="shared" si="362"/>
        <v>0</v>
      </c>
      <c r="ER60" s="41">
        <f t="shared" ref="ER60:FB60" si="363">IF($B60&gt;=ER$2,0,$S60/$D60*((EQ$6-$E60)&lt;$D60))</f>
        <v>0</v>
      </c>
      <c r="ES60" s="41">
        <f t="shared" si="363"/>
        <v>0</v>
      </c>
      <c r="ET60" s="41">
        <f t="shared" si="363"/>
        <v>0</v>
      </c>
      <c r="EU60" s="41">
        <f t="shared" si="363"/>
        <v>0</v>
      </c>
      <c r="EV60" s="41">
        <f t="shared" si="363"/>
        <v>0</v>
      </c>
      <c r="EW60" s="41">
        <f t="shared" si="363"/>
        <v>0</v>
      </c>
      <c r="EX60" s="41">
        <f t="shared" si="363"/>
        <v>0</v>
      </c>
      <c r="EY60" s="41">
        <f t="shared" si="363"/>
        <v>0</v>
      </c>
      <c r="EZ60" s="41">
        <f t="shared" si="363"/>
        <v>0</v>
      </c>
      <c r="FA60" s="41">
        <f t="shared" si="363"/>
        <v>0</v>
      </c>
      <c r="FB60" s="41">
        <f t="shared" si="363"/>
        <v>0</v>
      </c>
    </row>
    <row r="61" spans="2:158" s="38" customFormat="1" ht="11.25" hidden="1" customHeight="1" outlineLevel="1">
      <c r="B61" s="37">
        <v>2065</v>
      </c>
      <c r="C61" s="36">
        <f t="shared" si="163"/>
        <v>60</v>
      </c>
      <c r="D61" s="36">
        <f t="shared" si="157"/>
        <v>60</v>
      </c>
      <c r="E61" s="36">
        <v>43</v>
      </c>
      <c r="G61" s="3"/>
      <c r="H61" s="130"/>
      <c r="I61" s="212"/>
      <c r="J61" s="39"/>
      <c r="K61" s="39"/>
      <c r="L61" s="39"/>
      <c r="M61" s="39"/>
      <c r="N61" s="39"/>
      <c r="O61" s="39"/>
      <c r="P61" s="39"/>
      <c r="R61" s="41"/>
      <c r="S61" s="40">
        <v>2213919.8584274929</v>
      </c>
      <c r="T61" s="41">
        <f t="shared" ref="T61:AY61" si="364">IF($B61&gt;=T$2,0,$S61/$D61*((S$6-$E61)&lt;$D61))</f>
        <v>0</v>
      </c>
      <c r="U61" s="41">
        <f t="shared" si="364"/>
        <v>0</v>
      </c>
      <c r="V61" s="41">
        <f t="shared" si="364"/>
        <v>0</v>
      </c>
      <c r="W61" s="41">
        <f t="shared" si="364"/>
        <v>0</v>
      </c>
      <c r="X61" s="41">
        <f t="shared" si="364"/>
        <v>0</v>
      </c>
      <c r="Y61" s="41">
        <f t="shared" si="364"/>
        <v>0</v>
      </c>
      <c r="Z61" s="41">
        <f t="shared" si="364"/>
        <v>0</v>
      </c>
      <c r="AA61" s="41">
        <f t="shared" si="364"/>
        <v>0</v>
      </c>
      <c r="AB61" s="41">
        <f t="shared" si="364"/>
        <v>0</v>
      </c>
      <c r="AC61" s="41">
        <f t="shared" si="364"/>
        <v>0</v>
      </c>
      <c r="AD61" s="41">
        <f t="shared" si="364"/>
        <v>0</v>
      </c>
      <c r="AE61" s="41">
        <f t="shared" si="364"/>
        <v>0</v>
      </c>
      <c r="AF61" s="41">
        <f t="shared" si="364"/>
        <v>0</v>
      </c>
      <c r="AG61" s="41">
        <f t="shared" si="364"/>
        <v>0</v>
      </c>
      <c r="AH61" s="41">
        <f t="shared" si="364"/>
        <v>0</v>
      </c>
      <c r="AI61" s="41">
        <f t="shared" si="364"/>
        <v>0</v>
      </c>
      <c r="AJ61" s="41">
        <f t="shared" si="364"/>
        <v>0</v>
      </c>
      <c r="AK61" s="41">
        <f t="shared" si="364"/>
        <v>0</v>
      </c>
      <c r="AL61" s="41">
        <f t="shared" si="364"/>
        <v>0</v>
      </c>
      <c r="AM61" s="41">
        <f t="shared" si="364"/>
        <v>0</v>
      </c>
      <c r="AN61" s="41">
        <f t="shared" si="364"/>
        <v>0</v>
      </c>
      <c r="AO61" s="41">
        <f t="shared" si="364"/>
        <v>0</v>
      </c>
      <c r="AP61" s="41">
        <f t="shared" si="364"/>
        <v>0</v>
      </c>
      <c r="AQ61" s="41">
        <f t="shared" si="364"/>
        <v>0</v>
      </c>
      <c r="AR61" s="41">
        <f t="shared" si="364"/>
        <v>0</v>
      </c>
      <c r="AS61" s="41">
        <f t="shared" si="364"/>
        <v>0</v>
      </c>
      <c r="AT61" s="41">
        <f t="shared" si="364"/>
        <v>0</v>
      </c>
      <c r="AU61" s="41">
        <f t="shared" si="364"/>
        <v>0</v>
      </c>
      <c r="AV61" s="41">
        <f t="shared" si="364"/>
        <v>0</v>
      </c>
      <c r="AW61" s="41">
        <f t="shared" si="364"/>
        <v>0</v>
      </c>
      <c r="AX61" s="41">
        <f t="shared" si="364"/>
        <v>0</v>
      </c>
      <c r="AY61" s="41">
        <f t="shared" si="364"/>
        <v>0</v>
      </c>
      <c r="AZ61" s="41">
        <f t="shared" ref="AZ61:CE61" si="365">IF($B61&gt;=AZ$2,0,$S61/$D61*((AY$6-$E61)&lt;$D61))</f>
        <v>0</v>
      </c>
      <c r="BA61" s="41">
        <f t="shared" si="365"/>
        <v>0</v>
      </c>
      <c r="BB61" s="41">
        <f t="shared" si="365"/>
        <v>0</v>
      </c>
      <c r="BC61" s="41">
        <f t="shared" si="365"/>
        <v>0</v>
      </c>
      <c r="BD61" s="41">
        <f t="shared" si="365"/>
        <v>0</v>
      </c>
      <c r="BE61" s="41">
        <f t="shared" si="365"/>
        <v>0</v>
      </c>
      <c r="BF61" s="41">
        <f t="shared" si="365"/>
        <v>0</v>
      </c>
      <c r="BG61" s="41">
        <f t="shared" si="365"/>
        <v>0</v>
      </c>
      <c r="BH61" s="41">
        <f t="shared" si="365"/>
        <v>0</v>
      </c>
      <c r="BI61" s="41">
        <f t="shared" si="365"/>
        <v>0</v>
      </c>
      <c r="BJ61" s="41">
        <f t="shared" si="365"/>
        <v>0</v>
      </c>
      <c r="BK61" s="41">
        <f t="shared" si="365"/>
        <v>36898.664307124884</v>
      </c>
      <c r="BL61" s="41">
        <f t="shared" si="365"/>
        <v>36898.664307124884</v>
      </c>
      <c r="BM61" s="41">
        <f t="shared" si="365"/>
        <v>36898.664307124884</v>
      </c>
      <c r="BN61" s="41">
        <f t="shared" si="365"/>
        <v>36898.664307124884</v>
      </c>
      <c r="BO61" s="41">
        <f t="shared" si="365"/>
        <v>36898.664307124884</v>
      </c>
      <c r="BP61" s="41">
        <f t="shared" si="365"/>
        <v>36898.664307124884</v>
      </c>
      <c r="BQ61" s="41">
        <f t="shared" si="365"/>
        <v>36898.664307124884</v>
      </c>
      <c r="BR61" s="41">
        <f t="shared" si="365"/>
        <v>36898.664307124884</v>
      </c>
      <c r="BS61" s="41">
        <f t="shared" si="365"/>
        <v>36898.664307124884</v>
      </c>
      <c r="BT61" s="41">
        <f t="shared" si="365"/>
        <v>36898.664307124884</v>
      </c>
      <c r="BU61" s="41">
        <f t="shared" si="365"/>
        <v>36898.664307124884</v>
      </c>
      <c r="BV61" s="41">
        <f t="shared" si="365"/>
        <v>36898.664307124884</v>
      </c>
      <c r="BW61" s="41">
        <f t="shared" si="365"/>
        <v>36898.664307124884</v>
      </c>
      <c r="BX61" s="41">
        <f t="shared" si="365"/>
        <v>36898.664307124884</v>
      </c>
      <c r="BY61" s="41">
        <f t="shared" si="365"/>
        <v>36898.664307124884</v>
      </c>
      <c r="BZ61" s="41">
        <f t="shared" si="365"/>
        <v>36898.664307124884</v>
      </c>
      <c r="CA61" s="41">
        <f t="shared" si="365"/>
        <v>36898.664307124884</v>
      </c>
      <c r="CB61" s="41">
        <f t="shared" si="365"/>
        <v>36898.664307124884</v>
      </c>
      <c r="CC61" s="41">
        <f t="shared" si="365"/>
        <v>36898.664307124884</v>
      </c>
      <c r="CD61" s="41">
        <f t="shared" si="365"/>
        <v>36898.664307124884</v>
      </c>
      <c r="CE61" s="41">
        <f t="shared" si="365"/>
        <v>36898.664307124884</v>
      </c>
      <c r="CF61" s="41">
        <f t="shared" ref="CF61:DK61" si="366">IF($B61&gt;=CF$2,0,$S61/$D61*((CE$6-$E61)&lt;$D61))</f>
        <v>36898.664307124884</v>
      </c>
      <c r="CG61" s="41">
        <f t="shared" si="366"/>
        <v>36898.664307124884</v>
      </c>
      <c r="CH61" s="41">
        <f t="shared" si="366"/>
        <v>36898.664307124884</v>
      </c>
      <c r="CI61" s="41">
        <f t="shared" si="366"/>
        <v>36898.664307124884</v>
      </c>
      <c r="CJ61" s="41">
        <f t="shared" si="366"/>
        <v>36898.664307124884</v>
      </c>
      <c r="CK61" s="41">
        <f t="shared" si="366"/>
        <v>36898.664307124884</v>
      </c>
      <c r="CL61" s="41">
        <f t="shared" si="366"/>
        <v>36898.664307124884</v>
      </c>
      <c r="CM61" s="41">
        <f t="shared" si="366"/>
        <v>36898.664307124884</v>
      </c>
      <c r="CN61" s="41">
        <f t="shared" si="366"/>
        <v>36898.664307124884</v>
      </c>
      <c r="CO61" s="41">
        <f t="shared" si="366"/>
        <v>36898.664307124884</v>
      </c>
      <c r="CP61" s="41">
        <f t="shared" si="366"/>
        <v>36898.664307124884</v>
      </c>
      <c r="CQ61" s="41">
        <f t="shared" si="366"/>
        <v>36898.664307124884</v>
      </c>
      <c r="CR61" s="41">
        <f t="shared" si="366"/>
        <v>36898.664307124884</v>
      </c>
      <c r="CS61" s="41">
        <f t="shared" si="366"/>
        <v>36898.664307124884</v>
      </c>
      <c r="CT61" s="41">
        <f t="shared" si="366"/>
        <v>36898.664307124884</v>
      </c>
      <c r="CU61" s="41">
        <f t="shared" si="366"/>
        <v>36898.664307124884</v>
      </c>
      <c r="CV61" s="41">
        <f t="shared" si="366"/>
        <v>36898.664307124884</v>
      </c>
      <c r="CW61" s="41">
        <f t="shared" si="366"/>
        <v>36898.664307124884</v>
      </c>
      <c r="CX61" s="41">
        <f t="shared" si="366"/>
        <v>36898.664307124884</v>
      </c>
      <c r="CY61" s="41">
        <f t="shared" si="366"/>
        <v>36898.664307124884</v>
      </c>
      <c r="CZ61" s="41">
        <f t="shared" si="366"/>
        <v>36898.664307124884</v>
      </c>
      <c r="DA61" s="41">
        <f t="shared" si="366"/>
        <v>36898.664307124884</v>
      </c>
      <c r="DB61" s="41">
        <f t="shared" si="366"/>
        <v>36898.664307124884</v>
      </c>
      <c r="DC61" s="41">
        <f t="shared" si="366"/>
        <v>36898.664307124884</v>
      </c>
      <c r="DD61" s="41">
        <f t="shared" si="366"/>
        <v>36898.664307124884</v>
      </c>
      <c r="DE61" s="41">
        <f t="shared" si="366"/>
        <v>36898.664307124884</v>
      </c>
      <c r="DF61" s="41">
        <f t="shared" si="366"/>
        <v>36898.664307124884</v>
      </c>
      <c r="DG61" s="41">
        <f t="shared" si="366"/>
        <v>36898.664307124884</v>
      </c>
      <c r="DH61" s="41">
        <f t="shared" si="366"/>
        <v>36898.664307124884</v>
      </c>
      <c r="DI61" s="41">
        <f t="shared" si="366"/>
        <v>36898.664307124884</v>
      </c>
      <c r="DJ61" s="41">
        <f t="shared" si="366"/>
        <v>36898.664307124884</v>
      </c>
      <c r="DK61" s="41">
        <f t="shared" si="366"/>
        <v>36898.664307124884</v>
      </c>
      <c r="DL61" s="41">
        <f t="shared" ref="DL61:EQ61" si="367">IF($B61&gt;=DL$2,0,$S61/$D61*((DK$6-$E61)&lt;$D61))</f>
        <v>36898.664307124884</v>
      </c>
      <c r="DM61" s="41">
        <f t="shared" si="367"/>
        <v>36898.664307124884</v>
      </c>
      <c r="DN61" s="41">
        <f t="shared" si="367"/>
        <v>36898.664307124884</v>
      </c>
      <c r="DO61" s="41">
        <f t="shared" si="367"/>
        <v>36898.664307124884</v>
      </c>
      <c r="DP61" s="41">
        <f t="shared" si="367"/>
        <v>36898.664307124884</v>
      </c>
      <c r="DQ61" s="41">
        <f t="shared" si="367"/>
        <v>36898.664307124884</v>
      </c>
      <c r="DR61" s="41">
        <f t="shared" si="367"/>
        <v>36898.664307124884</v>
      </c>
      <c r="DS61" s="41">
        <f t="shared" si="367"/>
        <v>0</v>
      </c>
      <c r="DT61" s="41">
        <f t="shared" si="367"/>
        <v>0</v>
      </c>
      <c r="DU61" s="41">
        <f t="shared" si="367"/>
        <v>0</v>
      </c>
      <c r="DV61" s="41">
        <f t="shared" si="367"/>
        <v>0</v>
      </c>
      <c r="DW61" s="41">
        <f t="shared" si="367"/>
        <v>0</v>
      </c>
      <c r="DX61" s="41">
        <f t="shared" si="367"/>
        <v>0</v>
      </c>
      <c r="DY61" s="41">
        <f t="shared" si="367"/>
        <v>0</v>
      </c>
      <c r="DZ61" s="41">
        <f t="shared" si="367"/>
        <v>0</v>
      </c>
      <c r="EA61" s="41">
        <f t="shared" si="367"/>
        <v>0</v>
      </c>
      <c r="EB61" s="41">
        <f t="shared" si="367"/>
        <v>0</v>
      </c>
      <c r="EC61" s="41">
        <f t="shared" si="367"/>
        <v>0</v>
      </c>
      <c r="ED61" s="41">
        <f t="shared" si="367"/>
        <v>0</v>
      </c>
      <c r="EE61" s="41">
        <f t="shared" si="367"/>
        <v>0</v>
      </c>
      <c r="EF61" s="41">
        <f t="shared" si="367"/>
        <v>0</v>
      </c>
      <c r="EG61" s="41">
        <f t="shared" si="367"/>
        <v>0</v>
      </c>
      <c r="EH61" s="41">
        <f t="shared" si="367"/>
        <v>0</v>
      </c>
      <c r="EI61" s="41">
        <f t="shared" si="367"/>
        <v>0</v>
      </c>
      <c r="EJ61" s="41">
        <f t="shared" si="367"/>
        <v>0</v>
      </c>
      <c r="EK61" s="41">
        <f t="shared" si="367"/>
        <v>0</v>
      </c>
      <c r="EL61" s="41">
        <f t="shared" si="367"/>
        <v>0</v>
      </c>
      <c r="EM61" s="41">
        <f t="shared" si="367"/>
        <v>0</v>
      </c>
      <c r="EN61" s="41">
        <f t="shared" si="367"/>
        <v>0</v>
      </c>
      <c r="EO61" s="41">
        <f t="shared" si="367"/>
        <v>0</v>
      </c>
      <c r="EP61" s="41">
        <f t="shared" si="367"/>
        <v>0</v>
      </c>
      <c r="EQ61" s="41">
        <f t="shared" si="367"/>
        <v>0</v>
      </c>
      <c r="ER61" s="41">
        <f t="shared" ref="ER61:FB61" si="368">IF($B61&gt;=ER$2,0,$S61/$D61*((EQ$6-$E61)&lt;$D61))</f>
        <v>0</v>
      </c>
      <c r="ES61" s="41">
        <f t="shared" si="368"/>
        <v>0</v>
      </c>
      <c r="ET61" s="41">
        <f t="shared" si="368"/>
        <v>0</v>
      </c>
      <c r="EU61" s="41">
        <f t="shared" si="368"/>
        <v>0</v>
      </c>
      <c r="EV61" s="41">
        <f t="shared" si="368"/>
        <v>0</v>
      </c>
      <c r="EW61" s="41">
        <f t="shared" si="368"/>
        <v>0</v>
      </c>
      <c r="EX61" s="41">
        <f t="shared" si="368"/>
        <v>0</v>
      </c>
      <c r="EY61" s="41">
        <f t="shared" si="368"/>
        <v>0</v>
      </c>
      <c r="EZ61" s="41">
        <f t="shared" si="368"/>
        <v>0</v>
      </c>
      <c r="FA61" s="41">
        <f t="shared" si="368"/>
        <v>0</v>
      </c>
      <c r="FB61" s="41">
        <f t="shared" si="368"/>
        <v>0</v>
      </c>
    </row>
    <row r="62" spans="2:158" s="38" customFormat="1" ht="11.25" hidden="1" customHeight="1" outlineLevel="1">
      <c r="B62" s="37">
        <v>2066</v>
      </c>
      <c r="C62" s="36">
        <f t="shared" si="163"/>
        <v>60</v>
      </c>
      <c r="D62" s="36">
        <f t="shared" si="157"/>
        <v>60</v>
      </c>
      <c r="E62" s="36">
        <v>44</v>
      </c>
      <c r="G62" s="3"/>
      <c r="H62" s="130"/>
      <c r="I62" s="212"/>
      <c r="J62" s="39"/>
      <c r="K62" s="39"/>
      <c r="L62" s="39"/>
      <c r="M62" s="39"/>
      <c r="N62" s="39"/>
      <c r="O62" s="39"/>
      <c r="P62" s="39"/>
      <c r="R62" s="41"/>
      <c r="S62" s="40">
        <v>2140827.6738048634</v>
      </c>
      <c r="T62" s="41">
        <f t="shared" ref="T62:AY62" si="369">IF($B62&gt;=T$2,0,$S62/$D62*((S$6-$E62)&lt;$D62))</f>
        <v>0</v>
      </c>
      <c r="U62" s="41">
        <f t="shared" si="369"/>
        <v>0</v>
      </c>
      <c r="V62" s="41">
        <f t="shared" si="369"/>
        <v>0</v>
      </c>
      <c r="W62" s="41">
        <f t="shared" si="369"/>
        <v>0</v>
      </c>
      <c r="X62" s="41">
        <f t="shared" si="369"/>
        <v>0</v>
      </c>
      <c r="Y62" s="41">
        <f t="shared" si="369"/>
        <v>0</v>
      </c>
      <c r="Z62" s="41">
        <f t="shared" si="369"/>
        <v>0</v>
      </c>
      <c r="AA62" s="41">
        <f t="shared" si="369"/>
        <v>0</v>
      </c>
      <c r="AB62" s="41">
        <f t="shared" si="369"/>
        <v>0</v>
      </c>
      <c r="AC62" s="41">
        <f t="shared" si="369"/>
        <v>0</v>
      </c>
      <c r="AD62" s="41">
        <f t="shared" si="369"/>
        <v>0</v>
      </c>
      <c r="AE62" s="41">
        <f t="shared" si="369"/>
        <v>0</v>
      </c>
      <c r="AF62" s="41">
        <f t="shared" si="369"/>
        <v>0</v>
      </c>
      <c r="AG62" s="41">
        <f t="shared" si="369"/>
        <v>0</v>
      </c>
      <c r="AH62" s="41">
        <f t="shared" si="369"/>
        <v>0</v>
      </c>
      <c r="AI62" s="41">
        <f t="shared" si="369"/>
        <v>0</v>
      </c>
      <c r="AJ62" s="41">
        <f t="shared" si="369"/>
        <v>0</v>
      </c>
      <c r="AK62" s="41">
        <f t="shared" si="369"/>
        <v>0</v>
      </c>
      <c r="AL62" s="41">
        <f t="shared" si="369"/>
        <v>0</v>
      </c>
      <c r="AM62" s="41">
        <f t="shared" si="369"/>
        <v>0</v>
      </c>
      <c r="AN62" s="41">
        <f t="shared" si="369"/>
        <v>0</v>
      </c>
      <c r="AO62" s="41">
        <f t="shared" si="369"/>
        <v>0</v>
      </c>
      <c r="AP62" s="41">
        <f t="shared" si="369"/>
        <v>0</v>
      </c>
      <c r="AQ62" s="41">
        <f t="shared" si="369"/>
        <v>0</v>
      </c>
      <c r="AR62" s="41">
        <f t="shared" si="369"/>
        <v>0</v>
      </c>
      <c r="AS62" s="41">
        <f t="shared" si="369"/>
        <v>0</v>
      </c>
      <c r="AT62" s="41">
        <f t="shared" si="369"/>
        <v>0</v>
      </c>
      <c r="AU62" s="41">
        <f t="shared" si="369"/>
        <v>0</v>
      </c>
      <c r="AV62" s="41">
        <f t="shared" si="369"/>
        <v>0</v>
      </c>
      <c r="AW62" s="41">
        <f t="shared" si="369"/>
        <v>0</v>
      </c>
      <c r="AX62" s="41">
        <f t="shared" si="369"/>
        <v>0</v>
      </c>
      <c r="AY62" s="41">
        <f t="shared" si="369"/>
        <v>0</v>
      </c>
      <c r="AZ62" s="41">
        <f t="shared" ref="AZ62:CE62" si="370">IF($B62&gt;=AZ$2,0,$S62/$D62*((AY$6-$E62)&lt;$D62))</f>
        <v>0</v>
      </c>
      <c r="BA62" s="41">
        <f t="shared" si="370"/>
        <v>0</v>
      </c>
      <c r="BB62" s="41">
        <f t="shared" si="370"/>
        <v>0</v>
      </c>
      <c r="BC62" s="41">
        <f t="shared" si="370"/>
        <v>0</v>
      </c>
      <c r="BD62" s="41">
        <f t="shared" si="370"/>
        <v>0</v>
      </c>
      <c r="BE62" s="41">
        <f t="shared" si="370"/>
        <v>0</v>
      </c>
      <c r="BF62" s="41">
        <f t="shared" si="370"/>
        <v>0</v>
      </c>
      <c r="BG62" s="41">
        <f t="shared" si="370"/>
        <v>0</v>
      </c>
      <c r="BH62" s="41">
        <f t="shared" si="370"/>
        <v>0</v>
      </c>
      <c r="BI62" s="41">
        <f t="shared" si="370"/>
        <v>0</v>
      </c>
      <c r="BJ62" s="41">
        <f t="shared" si="370"/>
        <v>0</v>
      </c>
      <c r="BK62" s="41">
        <f t="shared" si="370"/>
        <v>0</v>
      </c>
      <c r="BL62" s="41">
        <f t="shared" si="370"/>
        <v>35680.461230081055</v>
      </c>
      <c r="BM62" s="41">
        <f t="shared" si="370"/>
        <v>35680.461230081055</v>
      </c>
      <c r="BN62" s="41">
        <f t="shared" si="370"/>
        <v>35680.461230081055</v>
      </c>
      <c r="BO62" s="41">
        <f t="shared" si="370"/>
        <v>35680.461230081055</v>
      </c>
      <c r="BP62" s="41">
        <f t="shared" si="370"/>
        <v>35680.461230081055</v>
      </c>
      <c r="BQ62" s="41">
        <f t="shared" si="370"/>
        <v>35680.461230081055</v>
      </c>
      <c r="BR62" s="41">
        <f t="shared" si="370"/>
        <v>35680.461230081055</v>
      </c>
      <c r="BS62" s="41">
        <f t="shared" si="370"/>
        <v>35680.461230081055</v>
      </c>
      <c r="BT62" s="41">
        <f t="shared" si="370"/>
        <v>35680.461230081055</v>
      </c>
      <c r="BU62" s="41">
        <f t="shared" si="370"/>
        <v>35680.461230081055</v>
      </c>
      <c r="BV62" s="41">
        <f t="shared" si="370"/>
        <v>35680.461230081055</v>
      </c>
      <c r="BW62" s="41">
        <f t="shared" si="370"/>
        <v>35680.461230081055</v>
      </c>
      <c r="BX62" s="41">
        <f t="shared" si="370"/>
        <v>35680.461230081055</v>
      </c>
      <c r="BY62" s="41">
        <f t="shared" si="370"/>
        <v>35680.461230081055</v>
      </c>
      <c r="BZ62" s="41">
        <f t="shared" si="370"/>
        <v>35680.461230081055</v>
      </c>
      <c r="CA62" s="41">
        <f t="shared" si="370"/>
        <v>35680.461230081055</v>
      </c>
      <c r="CB62" s="41">
        <f t="shared" si="370"/>
        <v>35680.461230081055</v>
      </c>
      <c r="CC62" s="41">
        <f t="shared" si="370"/>
        <v>35680.461230081055</v>
      </c>
      <c r="CD62" s="41">
        <f t="shared" si="370"/>
        <v>35680.461230081055</v>
      </c>
      <c r="CE62" s="41">
        <f t="shared" si="370"/>
        <v>35680.461230081055</v>
      </c>
      <c r="CF62" s="41">
        <f t="shared" ref="CF62:DK62" si="371">IF($B62&gt;=CF$2,0,$S62/$D62*((CE$6-$E62)&lt;$D62))</f>
        <v>35680.461230081055</v>
      </c>
      <c r="CG62" s="41">
        <f t="shared" si="371"/>
        <v>35680.461230081055</v>
      </c>
      <c r="CH62" s="41">
        <f t="shared" si="371"/>
        <v>35680.461230081055</v>
      </c>
      <c r="CI62" s="41">
        <f t="shared" si="371"/>
        <v>35680.461230081055</v>
      </c>
      <c r="CJ62" s="41">
        <f t="shared" si="371"/>
        <v>35680.461230081055</v>
      </c>
      <c r="CK62" s="41">
        <f t="shared" si="371"/>
        <v>35680.461230081055</v>
      </c>
      <c r="CL62" s="41">
        <f t="shared" si="371"/>
        <v>35680.461230081055</v>
      </c>
      <c r="CM62" s="41">
        <f t="shared" si="371"/>
        <v>35680.461230081055</v>
      </c>
      <c r="CN62" s="41">
        <f t="shared" si="371"/>
        <v>35680.461230081055</v>
      </c>
      <c r="CO62" s="41">
        <f t="shared" si="371"/>
        <v>35680.461230081055</v>
      </c>
      <c r="CP62" s="41">
        <f t="shared" si="371"/>
        <v>35680.461230081055</v>
      </c>
      <c r="CQ62" s="41">
        <f t="shared" si="371"/>
        <v>35680.461230081055</v>
      </c>
      <c r="CR62" s="41">
        <f t="shared" si="371"/>
        <v>35680.461230081055</v>
      </c>
      <c r="CS62" s="41">
        <f t="shared" si="371"/>
        <v>35680.461230081055</v>
      </c>
      <c r="CT62" s="41">
        <f t="shared" si="371"/>
        <v>35680.461230081055</v>
      </c>
      <c r="CU62" s="41">
        <f t="shared" si="371"/>
        <v>35680.461230081055</v>
      </c>
      <c r="CV62" s="41">
        <f t="shared" si="371"/>
        <v>35680.461230081055</v>
      </c>
      <c r="CW62" s="41">
        <f t="shared" si="371"/>
        <v>35680.461230081055</v>
      </c>
      <c r="CX62" s="41">
        <f t="shared" si="371"/>
        <v>35680.461230081055</v>
      </c>
      <c r="CY62" s="41">
        <f t="shared" si="371"/>
        <v>35680.461230081055</v>
      </c>
      <c r="CZ62" s="41">
        <f t="shared" si="371"/>
        <v>35680.461230081055</v>
      </c>
      <c r="DA62" s="41">
        <f t="shared" si="371"/>
        <v>35680.461230081055</v>
      </c>
      <c r="DB62" s="41">
        <f t="shared" si="371"/>
        <v>35680.461230081055</v>
      </c>
      <c r="DC62" s="41">
        <f t="shared" si="371"/>
        <v>35680.461230081055</v>
      </c>
      <c r="DD62" s="41">
        <f t="shared" si="371"/>
        <v>35680.461230081055</v>
      </c>
      <c r="DE62" s="41">
        <f t="shared" si="371"/>
        <v>35680.461230081055</v>
      </c>
      <c r="DF62" s="41">
        <f t="shared" si="371"/>
        <v>35680.461230081055</v>
      </c>
      <c r="DG62" s="41">
        <f t="shared" si="371"/>
        <v>35680.461230081055</v>
      </c>
      <c r="DH62" s="41">
        <f t="shared" si="371"/>
        <v>35680.461230081055</v>
      </c>
      <c r="DI62" s="41">
        <f t="shared" si="371"/>
        <v>35680.461230081055</v>
      </c>
      <c r="DJ62" s="41">
        <f t="shared" si="371"/>
        <v>35680.461230081055</v>
      </c>
      <c r="DK62" s="41">
        <f t="shared" si="371"/>
        <v>35680.461230081055</v>
      </c>
      <c r="DL62" s="41">
        <f t="shared" ref="DL62:EQ62" si="372">IF($B62&gt;=DL$2,0,$S62/$D62*((DK$6-$E62)&lt;$D62))</f>
        <v>35680.461230081055</v>
      </c>
      <c r="DM62" s="41">
        <f t="shared" si="372"/>
        <v>35680.461230081055</v>
      </c>
      <c r="DN62" s="41">
        <f t="shared" si="372"/>
        <v>35680.461230081055</v>
      </c>
      <c r="DO62" s="41">
        <f t="shared" si="372"/>
        <v>35680.461230081055</v>
      </c>
      <c r="DP62" s="41">
        <f t="shared" si="372"/>
        <v>35680.461230081055</v>
      </c>
      <c r="DQ62" s="41">
        <f t="shared" si="372"/>
        <v>35680.461230081055</v>
      </c>
      <c r="DR62" s="41">
        <f t="shared" si="372"/>
        <v>35680.461230081055</v>
      </c>
      <c r="DS62" s="41">
        <f t="shared" si="372"/>
        <v>35680.461230081055</v>
      </c>
      <c r="DT62" s="41">
        <f t="shared" si="372"/>
        <v>0</v>
      </c>
      <c r="DU62" s="41">
        <f t="shared" si="372"/>
        <v>0</v>
      </c>
      <c r="DV62" s="41">
        <f t="shared" si="372"/>
        <v>0</v>
      </c>
      <c r="DW62" s="41">
        <f t="shared" si="372"/>
        <v>0</v>
      </c>
      <c r="DX62" s="41">
        <f t="shared" si="372"/>
        <v>0</v>
      </c>
      <c r="DY62" s="41">
        <f t="shared" si="372"/>
        <v>0</v>
      </c>
      <c r="DZ62" s="41">
        <f t="shared" si="372"/>
        <v>0</v>
      </c>
      <c r="EA62" s="41">
        <f t="shared" si="372"/>
        <v>0</v>
      </c>
      <c r="EB62" s="41">
        <f t="shared" si="372"/>
        <v>0</v>
      </c>
      <c r="EC62" s="41">
        <f t="shared" si="372"/>
        <v>0</v>
      </c>
      <c r="ED62" s="41">
        <f t="shared" si="372"/>
        <v>0</v>
      </c>
      <c r="EE62" s="41">
        <f t="shared" si="372"/>
        <v>0</v>
      </c>
      <c r="EF62" s="41">
        <f t="shared" si="372"/>
        <v>0</v>
      </c>
      <c r="EG62" s="41">
        <f t="shared" si="372"/>
        <v>0</v>
      </c>
      <c r="EH62" s="41">
        <f t="shared" si="372"/>
        <v>0</v>
      </c>
      <c r="EI62" s="41">
        <f t="shared" si="372"/>
        <v>0</v>
      </c>
      <c r="EJ62" s="41">
        <f t="shared" si="372"/>
        <v>0</v>
      </c>
      <c r="EK62" s="41">
        <f t="shared" si="372"/>
        <v>0</v>
      </c>
      <c r="EL62" s="41">
        <f t="shared" si="372"/>
        <v>0</v>
      </c>
      <c r="EM62" s="41">
        <f t="shared" si="372"/>
        <v>0</v>
      </c>
      <c r="EN62" s="41">
        <f t="shared" si="372"/>
        <v>0</v>
      </c>
      <c r="EO62" s="41">
        <f t="shared" si="372"/>
        <v>0</v>
      </c>
      <c r="EP62" s="41">
        <f t="shared" si="372"/>
        <v>0</v>
      </c>
      <c r="EQ62" s="41">
        <f t="shared" si="372"/>
        <v>0</v>
      </c>
      <c r="ER62" s="41">
        <f t="shared" ref="ER62:FB62" si="373">IF($B62&gt;=ER$2,0,$S62/$D62*((EQ$6-$E62)&lt;$D62))</f>
        <v>0</v>
      </c>
      <c r="ES62" s="41">
        <f t="shared" si="373"/>
        <v>0</v>
      </c>
      <c r="ET62" s="41">
        <f t="shared" si="373"/>
        <v>0</v>
      </c>
      <c r="EU62" s="41">
        <f t="shared" si="373"/>
        <v>0</v>
      </c>
      <c r="EV62" s="41">
        <f t="shared" si="373"/>
        <v>0</v>
      </c>
      <c r="EW62" s="41">
        <f t="shared" si="373"/>
        <v>0</v>
      </c>
      <c r="EX62" s="41">
        <f t="shared" si="373"/>
        <v>0</v>
      </c>
      <c r="EY62" s="41">
        <f t="shared" si="373"/>
        <v>0</v>
      </c>
      <c r="EZ62" s="41">
        <f t="shared" si="373"/>
        <v>0</v>
      </c>
      <c r="FA62" s="41">
        <f t="shared" si="373"/>
        <v>0</v>
      </c>
      <c r="FB62" s="41">
        <f t="shared" si="373"/>
        <v>0</v>
      </c>
    </row>
    <row r="63" spans="2:158" s="38" customFormat="1" ht="11.25" hidden="1" customHeight="1" outlineLevel="1">
      <c r="B63" s="37">
        <v>2067</v>
      </c>
      <c r="C63" s="36">
        <f t="shared" si="163"/>
        <v>60</v>
      </c>
      <c r="D63" s="36">
        <f t="shared" si="157"/>
        <v>60</v>
      </c>
      <c r="E63" s="36">
        <v>45</v>
      </c>
      <c r="G63" s="3"/>
      <c r="H63" s="130"/>
      <c r="I63" s="212"/>
      <c r="J63" s="39"/>
      <c r="K63" s="39"/>
      <c r="L63" s="39"/>
      <c r="M63" s="39"/>
      <c r="N63" s="39"/>
      <c r="O63" s="39"/>
      <c r="P63" s="39"/>
      <c r="R63" s="41"/>
      <c r="S63" s="40">
        <v>2072978.1197955161</v>
      </c>
      <c r="T63" s="41">
        <f t="shared" ref="T63:AY63" si="374">IF($B63&gt;=T$2,0,$S63/$D63*((S$6-$E63)&lt;$D63))</f>
        <v>0</v>
      </c>
      <c r="U63" s="41">
        <f t="shared" si="374"/>
        <v>0</v>
      </c>
      <c r="V63" s="41">
        <f t="shared" si="374"/>
        <v>0</v>
      </c>
      <c r="W63" s="41">
        <f t="shared" si="374"/>
        <v>0</v>
      </c>
      <c r="X63" s="41">
        <f t="shared" si="374"/>
        <v>0</v>
      </c>
      <c r="Y63" s="41">
        <f t="shared" si="374"/>
        <v>0</v>
      </c>
      <c r="Z63" s="41">
        <f t="shared" si="374"/>
        <v>0</v>
      </c>
      <c r="AA63" s="41">
        <f t="shared" si="374"/>
        <v>0</v>
      </c>
      <c r="AB63" s="41">
        <f t="shared" si="374"/>
        <v>0</v>
      </c>
      <c r="AC63" s="41">
        <f t="shared" si="374"/>
        <v>0</v>
      </c>
      <c r="AD63" s="41">
        <f t="shared" si="374"/>
        <v>0</v>
      </c>
      <c r="AE63" s="41">
        <f t="shared" si="374"/>
        <v>0</v>
      </c>
      <c r="AF63" s="41">
        <f t="shared" si="374"/>
        <v>0</v>
      </c>
      <c r="AG63" s="41">
        <f t="shared" si="374"/>
        <v>0</v>
      </c>
      <c r="AH63" s="41">
        <f t="shared" si="374"/>
        <v>0</v>
      </c>
      <c r="AI63" s="41">
        <f t="shared" si="374"/>
        <v>0</v>
      </c>
      <c r="AJ63" s="41">
        <f t="shared" si="374"/>
        <v>0</v>
      </c>
      <c r="AK63" s="41">
        <f t="shared" si="374"/>
        <v>0</v>
      </c>
      <c r="AL63" s="41">
        <f t="shared" si="374"/>
        <v>0</v>
      </c>
      <c r="AM63" s="41">
        <f t="shared" si="374"/>
        <v>0</v>
      </c>
      <c r="AN63" s="41">
        <f t="shared" si="374"/>
        <v>0</v>
      </c>
      <c r="AO63" s="41">
        <f t="shared" si="374"/>
        <v>0</v>
      </c>
      <c r="AP63" s="41">
        <f t="shared" si="374"/>
        <v>0</v>
      </c>
      <c r="AQ63" s="41">
        <f t="shared" si="374"/>
        <v>0</v>
      </c>
      <c r="AR63" s="41">
        <f t="shared" si="374"/>
        <v>0</v>
      </c>
      <c r="AS63" s="41">
        <f t="shared" si="374"/>
        <v>0</v>
      </c>
      <c r="AT63" s="41">
        <f t="shared" si="374"/>
        <v>0</v>
      </c>
      <c r="AU63" s="41">
        <f t="shared" si="374"/>
        <v>0</v>
      </c>
      <c r="AV63" s="41">
        <f t="shared" si="374"/>
        <v>0</v>
      </c>
      <c r="AW63" s="41">
        <f t="shared" si="374"/>
        <v>0</v>
      </c>
      <c r="AX63" s="41">
        <f t="shared" si="374"/>
        <v>0</v>
      </c>
      <c r="AY63" s="41">
        <f t="shared" si="374"/>
        <v>0</v>
      </c>
      <c r="AZ63" s="41">
        <f t="shared" ref="AZ63:CE63" si="375">IF($B63&gt;=AZ$2,0,$S63/$D63*((AY$6-$E63)&lt;$D63))</f>
        <v>0</v>
      </c>
      <c r="BA63" s="41">
        <f t="shared" si="375"/>
        <v>0</v>
      </c>
      <c r="BB63" s="41">
        <f t="shared" si="375"/>
        <v>0</v>
      </c>
      <c r="BC63" s="41">
        <f t="shared" si="375"/>
        <v>0</v>
      </c>
      <c r="BD63" s="41">
        <f t="shared" si="375"/>
        <v>0</v>
      </c>
      <c r="BE63" s="41">
        <f t="shared" si="375"/>
        <v>0</v>
      </c>
      <c r="BF63" s="41">
        <f t="shared" si="375"/>
        <v>0</v>
      </c>
      <c r="BG63" s="41">
        <f t="shared" si="375"/>
        <v>0</v>
      </c>
      <c r="BH63" s="41">
        <f t="shared" si="375"/>
        <v>0</v>
      </c>
      <c r="BI63" s="41">
        <f t="shared" si="375"/>
        <v>0</v>
      </c>
      <c r="BJ63" s="41">
        <f t="shared" si="375"/>
        <v>0</v>
      </c>
      <c r="BK63" s="41">
        <f t="shared" si="375"/>
        <v>0</v>
      </c>
      <c r="BL63" s="41">
        <f t="shared" si="375"/>
        <v>0</v>
      </c>
      <c r="BM63" s="41">
        <f t="shared" si="375"/>
        <v>34549.635329925266</v>
      </c>
      <c r="BN63" s="41">
        <f t="shared" si="375"/>
        <v>34549.635329925266</v>
      </c>
      <c r="BO63" s="41">
        <f t="shared" si="375"/>
        <v>34549.635329925266</v>
      </c>
      <c r="BP63" s="41">
        <f t="shared" si="375"/>
        <v>34549.635329925266</v>
      </c>
      <c r="BQ63" s="41">
        <f t="shared" si="375"/>
        <v>34549.635329925266</v>
      </c>
      <c r="BR63" s="41">
        <f t="shared" si="375"/>
        <v>34549.635329925266</v>
      </c>
      <c r="BS63" s="41">
        <f t="shared" si="375"/>
        <v>34549.635329925266</v>
      </c>
      <c r="BT63" s="41">
        <f t="shared" si="375"/>
        <v>34549.635329925266</v>
      </c>
      <c r="BU63" s="41">
        <f t="shared" si="375"/>
        <v>34549.635329925266</v>
      </c>
      <c r="BV63" s="41">
        <f t="shared" si="375"/>
        <v>34549.635329925266</v>
      </c>
      <c r="BW63" s="41">
        <f t="shared" si="375"/>
        <v>34549.635329925266</v>
      </c>
      <c r="BX63" s="41">
        <f t="shared" si="375"/>
        <v>34549.635329925266</v>
      </c>
      <c r="BY63" s="41">
        <f t="shared" si="375"/>
        <v>34549.635329925266</v>
      </c>
      <c r="BZ63" s="41">
        <f t="shared" si="375"/>
        <v>34549.635329925266</v>
      </c>
      <c r="CA63" s="41">
        <f t="shared" si="375"/>
        <v>34549.635329925266</v>
      </c>
      <c r="CB63" s="41">
        <f t="shared" si="375"/>
        <v>34549.635329925266</v>
      </c>
      <c r="CC63" s="41">
        <f t="shared" si="375"/>
        <v>34549.635329925266</v>
      </c>
      <c r="CD63" s="41">
        <f t="shared" si="375"/>
        <v>34549.635329925266</v>
      </c>
      <c r="CE63" s="41">
        <f t="shared" si="375"/>
        <v>34549.635329925266</v>
      </c>
      <c r="CF63" s="41">
        <f t="shared" ref="CF63:DK63" si="376">IF($B63&gt;=CF$2,0,$S63/$D63*((CE$6-$E63)&lt;$D63))</f>
        <v>34549.635329925266</v>
      </c>
      <c r="CG63" s="41">
        <f t="shared" si="376"/>
        <v>34549.635329925266</v>
      </c>
      <c r="CH63" s="41">
        <f t="shared" si="376"/>
        <v>34549.635329925266</v>
      </c>
      <c r="CI63" s="41">
        <f t="shared" si="376"/>
        <v>34549.635329925266</v>
      </c>
      <c r="CJ63" s="41">
        <f t="shared" si="376"/>
        <v>34549.635329925266</v>
      </c>
      <c r="CK63" s="41">
        <f t="shared" si="376"/>
        <v>34549.635329925266</v>
      </c>
      <c r="CL63" s="41">
        <f t="shared" si="376"/>
        <v>34549.635329925266</v>
      </c>
      <c r="CM63" s="41">
        <f t="shared" si="376"/>
        <v>34549.635329925266</v>
      </c>
      <c r="CN63" s="41">
        <f t="shared" si="376"/>
        <v>34549.635329925266</v>
      </c>
      <c r="CO63" s="41">
        <f t="shared" si="376"/>
        <v>34549.635329925266</v>
      </c>
      <c r="CP63" s="41">
        <f t="shared" si="376"/>
        <v>34549.635329925266</v>
      </c>
      <c r="CQ63" s="41">
        <f t="shared" si="376"/>
        <v>34549.635329925266</v>
      </c>
      <c r="CR63" s="41">
        <f t="shared" si="376"/>
        <v>34549.635329925266</v>
      </c>
      <c r="CS63" s="41">
        <f t="shared" si="376"/>
        <v>34549.635329925266</v>
      </c>
      <c r="CT63" s="41">
        <f t="shared" si="376"/>
        <v>34549.635329925266</v>
      </c>
      <c r="CU63" s="41">
        <f t="shared" si="376"/>
        <v>34549.635329925266</v>
      </c>
      <c r="CV63" s="41">
        <f t="shared" si="376"/>
        <v>34549.635329925266</v>
      </c>
      <c r="CW63" s="41">
        <f t="shared" si="376"/>
        <v>34549.635329925266</v>
      </c>
      <c r="CX63" s="41">
        <f t="shared" si="376"/>
        <v>34549.635329925266</v>
      </c>
      <c r="CY63" s="41">
        <f t="shared" si="376"/>
        <v>34549.635329925266</v>
      </c>
      <c r="CZ63" s="41">
        <f t="shared" si="376"/>
        <v>34549.635329925266</v>
      </c>
      <c r="DA63" s="41">
        <f t="shared" si="376"/>
        <v>34549.635329925266</v>
      </c>
      <c r="DB63" s="41">
        <f t="shared" si="376"/>
        <v>34549.635329925266</v>
      </c>
      <c r="DC63" s="41">
        <f t="shared" si="376"/>
        <v>34549.635329925266</v>
      </c>
      <c r="DD63" s="41">
        <f t="shared" si="376"/>
        <v>34549.635329925266</v>
      </c>
      <c r="DE63" s="41">
        <f t="shared" si="376"/>
        <v>34549.635329925266</v>
      </c>
      <c r="DF63" s="41">
        <f t="shared" si="376"/>
        <v>34549.635329925266</v>
      </c>
      <c r="DG63" s="41">
        <f t="shared" si="376"/>
        <v>34549.635329925266</v>
      </c>
      <c r="DH63" s="41">
        <f t="shared" si="376"/>
        <v>34549.635329925266</v>
      </c>
      <c r="DI63" s="41">
        <f t="shared" si="376"/>
        <v>34549.635329925266</v>
      </c>
      <c r="DJ63" s="41">
        <f t="shared" si="376"/>
        <v>34549.635329925266</v>
      </c>
      <c r="DK63" s="41">
        <f t="shared" si="376"/>
        <v>34549.635329925266</v>
      </c>
      <c r="DL63" s="41">
        <f t="shared" ref="DL63:EQ63" si="377">IF($B63&gt;=DL$2,0,$S63/$D63*((DK$6-$E63)&lt;$D63))</f>
        <v>34549.635329925266</v>
      </c>
      <c r="DM63" s="41">
        <f t="shared" si="377"/>
        <v>34549.635329925266</v>
      </c>
      <c r="DN63" s="41">
        <f t="shared" si="377"/>
        <v>34549.635329925266</v>
      </c>
      <c r="DO63" s="41">
        <f t="shared" si="377"/>
        <v>34549.635329925266</v>
      </c>
      <c r="DP63" s="41">
        <f t="shared" si="377"/>
        <v>34549.635329925266</v>
      </c>
      <c r="DQ63" s="41">
        <f t="shared" si="377"/>
        <v>34549.635329925266</v>
      </c>
      <c r="DR63" s="41">
        <f t="shared" si="377"/>
        <v>34549.635329925266</v>
      </c>
      <c r="DS63" s="41">
        <f t="shared" si="377"/>
        <v>34549.635329925266</v>
      </c>
      <c r="DT63" s="41">
        <f t="shared" si="377"/>
        <v>34549.635329925266</v>
      </c>
      <c r="DU63" s="41">
        <f t="shared" si="377"/>
        <v>0</v>
      </c>
      <c r="DV63" s="41">
        <f t="shared" si="377"/>
        <v>0</v>
      </c>
      <c r="DW63" s="41">
        <f t="shared" si="377"/>
        <v>0</v>
      </c>
      <c r="DX63" s="41">
        <f t="shared" si="377"/>
        <v>0</v>
      </c>
      <c r="DY63" s="41">
        <f t="shared" si="377"/>
        <v>0</v>
      </c>
      <c r="DZ63" s="41">
        <f t="shared" si="377"/>
        <v>0</v>
      </c>
      <c r="EA63" s="41">
        <f t="shared" si="377"/>
        <v>0</v>
      </c>
      <c r="EB63" s="41">
        <f t="shared" si="377"/>
        <v>0</v>
      </c>
      <c r="EC63" s="41">
        <f t="shared" si="377"/>
        <v>0</v>
      </c>
      <c r="ED63" s="41">
        <f t="shared" si="377"/>
        <v>0</v>
      </c>
      <c r="EE63" s="41">
        <f t="shared" si="377"/>
        <v>0</v>
      </c>
      <c r="EF63" s="41">
        <f t="shared" si="377"/>
        <v>0</v>
      </c>
      <c r="EG63" s="41">
        <f t="shared" si="377"/>
        <v>0</v>
      </c>
      <c r="EH63" s="41">
        <f t="shared" si="377"/>
        <v>0</v>
      </c>
      <c r="EI63" s="41">
        <f t="shared" si="377"/>
        <v>0</v>
      </c>
      <c r="EJ63" s="41">
        <f t="shared" si="377"/>
        <v>0</v>
      </c>
      <c r="EK63" s="41">
        <f t="shared" si="377"/>
        <v>0</v>
      </c>
      <c r="EL63" s="41">
        <f t="shared" si="377"/>
        <v>0</v>
      </c>
      <c r="EM63" s="41">
        <f t="shared" si="377"/>
        <v>0</v>
      </c>
      <c r="EN63" s="41">
        <f t="shared" si="377"/>
        <v>0</v>
      </c>
      <c r="EO63" s="41">
        <f t="shared" si="377"/>
        <v>0</v>
      </c>
      <c r="EP63" s="41">
        <f t="shared" si="377"/>
        <v>0</v>
      </c>
      <c r="EQ63" s="41">
        <f t="shared" si="377"/>
        <v>0</v>
      </c>
      <c r="ER63" s="41">
        <f t="shared" ref="ER63:FB63" si="378">IF($B63&gt;=ER$2,0,$S63/$D63*((EQ$6-$E63)&lt;$D63))</f>
        <v>0</v>
      </c>
      <c r="ES63" s="41">
        <f t="shared" si="378"/>
        <v>0</v>
      </c>
      <c r="ET63" s="41">
        <f t="shared" si="378"/>
        <v>0</v>
      </c>
      <c r="EU63" s="41">
        <f t="shared" si="378"/>
        <v>0</v>
      </c>
      <c r="EV63" s="41">
        <f t="shared" si="378"/>
        <v>0</v>
      </c>
      <c r="EW63" s="41">
        <f t="shared" si="378"/>
        <v>0</v>
      </c>
      <c r="EX63" s="41">
        <f t="shared" si="378"/>
        <v>0</v>
      </c>
      <c r="EY63" s="41">
        <f t="shared" si="378"/>
        <v>0</v>
      </c>
      <c r="EZ63" s="41">
        <f t="shared" si="378"/>
        <v>0</v>
      </c>
      <c r="FA63" s="41">
        <f t="shared" si="378"/>
        <v>0</v>
      </c>
      <c r="FB63" s="41">
        <f t="shared" si="378"/>
        <v>0</v>
      </c>
    </row>
    <row r="64" spans="2:158" s="38" customFormat="1" ht="11.25" hidden="1" customHeight="1" outlineLevel="1">
      <c r="B64" s="37">
        <v>2068</v>
      </c>
      <c r="C64" s="36">
        <f t="shared" si="163"/>
        <v>60</v>
      </c>
      <c r="D64" s="36">
        <f t="shared" si="157"/>
        <v>60</v>
      </c>
      <c r="E64" s="36">
        <v>46</v>
      </c>
      <c r="G64" s="3"/>
      <c r="H64" s="130"/>
      <c r="I64" s="212"/>
      <c r="J64" s="39"/>
      <c r="K64" s="39"/>
      <c r="L64" s="39"/>
      <c r="M64" s="39"/>
      <c r="N64" s="39"/>
      <c r="O64" s="39"/>
      <c r="P64" s="39"/>
      <c r="R64" s="41"/>
      <c r="S64" s="40">
        <v>2009943.6201546779</v>
      </c>
      <c r="T64" s="41">
        <f t="shared" ref="T64:AY64" si="379">IF($B64&gt;=T$2,0,$S64/$D64*((S$6-$E64)&lt;$D64))</f>
        <v>0</v>
      </c>
      <c r="U64" s="41">
        <f t="shared" si="379"/>
        <v>0</v>
      </c>
      <c r="V64" s="41">
        <f t="shared" si="379"/>
        <v>0</v>
      </c>
      <c r="W64" s="41">
        <f t="shared" si="379"/>
        <v>0</v>
      </c>
      <c r="X64" s="41">
        <f t="shared" si="379"/>
        <v>0</v>
      </c>
      <c r="Y64" s="41">
        <f t="shared" si="379"/>
        <v>0</v>
      </c>
      <c r="Z64" s="41">
        <f t="shared" si="379"/>
        <v>0</v>
      </c>
      <c r="AA64" s="41">
        <f t="shared" si="379"/>
        <v>0</v>
      </c>
      <c r="AB64" s="41">
        <f t="shared" si="379"/>
        <v>0</v>
      </c>
      <c r="AC64" s="41">
        <f t="shared" si="379"/>
        <v>0</v>
      </c>
      <c r="AD64" s="41">
        <f t="shared" si="379"/>
        <v>0</v>
      </c>
      <c r="AE64" s="41">
        <f t="shared" si="379"/>
        <v>0</v>
      </c>
      <c r="AF64" s="41">
        <f t="shared" si="379"/>
        <v>0</v>
      </c>
      <c r="AG64" s="41">
        <f t="shared" si="379"/>
        <v>0</v>
      </c>
      <c r="AH64" s="41">
        <f t="shared" si="379"/>
        <v>0</v>
      </c>
      <c r="AI64" s="41">
        <f t="shared" si="379"/>
        <v>0</v>
      </c>
      <c r="AJ64" s="41">
        <f t="shared" si="379"/>
        <v>0</v>
      </c>
      <c r="AK64" s="41">
        <f t="shared" si="379"/>
        <v>0</v>
      </c>
      <c r="AL64" s="41">
        <f t="shared" si="379"/>
        <v>0</v>
      </c>
      <c r="AM64" s="41">
        <f t="shared" si="379"/>
        <v>0</v>
      </c>
      <c r="AN64" s="41">
        <f t="shared" si="379"/>
        <v>0</v>
      </c>
      <c r="AO64" s="41">
        <f t="shared" si="379"/>
        <v>0</v>
      </c>
      <c r="AP64" s="41">
        <f t="shared" si="379"/>
        <v>0</v>
      </c>
      <c r="AQ64" s="41">
        <f t="shared" si="379"/>
        <v>0</v>
      </c>
      <c r="AR64" s="41">
        <f t="shared" si="379"/>
        <v>0</v>
      </c>
      <c r="AS64" s="41">
        <f t="shared" si="379"/>
        <v>0</v>
      </c>
      <c r="AT64" s="41">
        <f t="shared" si="379"/>
        <v>0</v>
      </c>
      <c r="AU64" s="41">
        <f t="shared" si="379"/>
        <v>0</v>
      </c>
      <c r="AV64" s="41">
        <f t="shared" si="379"/>
        <v>0</v>
      </c>
      <c r="AW64" s="41">
        <f t="shared" si="379"/>
        <v>0</v>
      </c>
      <c r="AX64" s="41">
        <f t="shared" si="379"/>
        <v>0</v>
      </c>
      <c r="AY64" s="41">
        <f t="shared" si="379"/>
        <v>0</v>
      </c>
      <c r="AZ64" s="41">
        <f t="shared" ref="AZ64:CE64" si="380">IF($B64&gt;=AZ$2,0,$S64/$D64*((AY$6-$E64)&lt;$D64))</f>
        <v>0</v>
      </c>
      <c r="BA64" s="41">
        <f t="shared" si="380"/>
        <v>0</v>
      </c>
      <c r="BB64" s="41">
        <f t="shared" si="380"/>
        <v>0</v>
      </c>
      <c r="BC64" s="41">
        <f t="shared" si="380"/>
        <v>0</v>
      </c>
      <c r="BD64" s="41">
        <f t="shared" si="380"/>
        <v>0</v>
      </c>
      <c r="BE64" s="41">
        <f t="shared" si="380"/>
        <v>0</v>
      </c>
      <c r="BF64" s="41">
        <f t="shared" si="380"/>
        <v>0</v>
      </c>
      <c r="BG64" s="41">
        <f t="shared" si="380"/>
        <v>0</v>
      </c>
      <c r="BH64" s="41">
        <f t="shared" si="380"/>
        <v>0</v>
      </c>
      <c r="BI64" s="41">
        <f t="shared" si="380"/>
        <v>0</v>
      </c>
      <c r="BJ64" s="41">
        <f t="shared" si="380"/>
        <v>0</v>
      </c>
      <c r="BK64" s="41">
        <f t="shared" si="380"/>
        <v>0</v>
      </c>
      <c r="BL64" s="41">
        <f t="shared" si="380"/>
        <v>0</v>
      </c>
      <c r="BM64" s="41">
        <f t="shared" si="380"/>
        <v>0</v>
      </c>
      <c r="BN64" s="41">
        <f t="shared" si="380"/>
        <v>33499.060335911301</v>
      </c>
      <c r="BO64" s="41">
        <f t="shared" si="380"/>
        <v>33499.060335911301</v>
      </c>
      <c r="BP64" s="41">
        <f t="shared" si="380"/>
        <v>33499.060335911301</v>
      </c>
      <c r="BQ64" s="41">
        <f t="shared" si="380"/>
        <v>33499.060335911301</v>
      </c>
      <c r="BR64" s="41">
        <f t="shared" si="380"/>
        <v>33499.060335911301</v>
      </c>
      <c r="BS64" s="41">
        <f t="shared" si="380"/>
        <v>33499.060335911301</v>
      </c>
      <c r="BT64" s="41">
        <f t="shared" si="380"/>
        <v>33499.060335911301</v>
      </c>
      <c r="BU64" s="41">
        <f t="shared" si="380"/>
        <v>33499.060335911301</v>
      </c>
      <c r="BV64" s="41">
        <f t="shared" si="380"/>
        <v>33499.060335911301</v>
      </c>
      <c r="BW64" s="41">
        <f t="shared" si="380"/>
        <v>33499.060335911301</v>
      </c>
      <c r="BX64" s="41">
        <f t="shared" si="380"/>
        <v>33499.060335911301</v>
      </c>
      <c r="BY64" s="41">
        <f t="shared" si="380"/>
        <v>33499.060335911301</v>
      </c>
      <c r="BZ64" s="41">
        <f t="shared" si="380"/>
        <v>33499.060335911301</v>
      </c>
      <c r="CA64" s="41">
        <f t="shared" si="380"/>
        <v>33499.060335911301</v>
      </c>
      <c r="CB64" s="41">
        <f t="shared" si="380"/>
        <v>33499.060335911301</v>
      </c>
      <c r="CC64" s="41">
        <f t="shared" si="380"/>
        <v>33499.060335911301</v>
      </c>
      <c r="CD64" s="41">
        <f t="shared" si="380"/>
        <v>33499.060335911301</v>
      </c>
      <c r="CE64" s="41">
        <f t="shared" si="380"/>
        <v>33499.060335911301</v>
      </c>
      <c r="CF64" s="41">
        <f t="shared" ref="CF64:DK64" si="381">IF($B64&gt;=CF$2,0,$S64/$D64*((CE$6-$E64)&lt;$D64))</f>
        <v>33499.060335911301</v>
      </c>
      <c r="CG64" s="41">
        <f t="shared" si="381"/>
        <v>33499.060335911301</v>
      </c>
      <c r="CH64" s="41">
        <f t="shared" si="381"/>
        <v>33499.060335911301</v>
      </c>
      <c r="CI64" s="41">
        <f t="shared" si="381"/>
        <v>33499.060335911301</v>
      </c>
      <c r="CJ64" s="41">
        <f t="shared" si="381"/>
        <v>33499.060335911301</v>
      </c>
      <c r="CK64" s="41">
        <f t="shared" si="381"/>
        <v>33499.060335911301</v>
      </c>
      <c r="CL64" s="41">
        <f t="shared" si="381"/>
        <v>33499.060335911301</v>
      </c>
      <c r="CM64" s="41">
        <f t="shared" si="381"/>
        <v>33499.060335911301</v>
      </c>
      <c r="CN64" s="41">
        <f t="shared" si="381"/>
        <v>33499.060335911301</v>
      </c>
      <c r="CO64" s="41">
        <f t="shared" si="381"/>
        <v>33499.060335911301</v>
      </c>
      <c r="CP64" s="41">
        <f t="shared" si="381"/>
        <v>33499.060335911301</v>
      </c>
      <c r="CQ64" s="41">
        <f t="shared" si="381"/>
        <v>33499.060335911301</v>
      </c>
      <c r="CR64" s="41">
        <f t="shared" si="381"/>
        <v>33499.060335911301</v>
      </c>
      <c r="CS64" s="41">
        <f t="shared" si="381"/>
        <v>33499.060335911301</v>
      </c>
      <c r="CT64" s="41">
        <f t="shared" si="381"/>
        <v>33499.060335911301</v>
      </c>
      <c r="CU64" s="41">
        <f t="shared" si="381"/>
        <v>33499.060335911301</v>
      </c>
      <c r="CV64" s="41">
        <f t="shared" si="381"/>
        <v>33499.060335911301</v>
      </c>
      <c r="CW64" s="41">
        <f t="shared" si="381"/>
        <v>33499.060335911301</v>
      </c>
      <c r="CX64" s="41">
        <f t="shared" si="381"/>
        <v>33499.060335911301</v>
      </c>
      <c r="CY64" s="41">
        <f t="shared" si="381"/>
        <v>33499.060335911301</v>
      </c>
      <c r="CZ64" s="41">
        <f t="shared" si="381"/>
        <v>33499.060335911301</v>
      </c>
      <c r="DA64" s="41">
        <f t="shared" si="381"/>
        <v>33499.060335911301</v>
      </c>
      <c r="DB64" s="41">
        <f t="shared" si="381"/>
        <v>33499.060335911301</v>
      </c>
      <c r="DC64" s="41">
        <f t="shared" si="381"/>
        <v>33499.060335911301</v>
      </c>
      <c r="DD64" s="41">
        <f t="shared" si="381"/>
        <v>33499.060335911301</v>
      </c>
      <c r="DE64" s="41">
        <f t="shared" si="381"/>
        <v>33499.060335911301</v>
      </c>
      <c r="DF64" s="41">
        <f t="shared" si="381"/>
        <v>33499.060335911301</v>
      </c>
      <c r="DG64" s="41">
        <f t="shared" si="381"/>
        <v>33499.060335911301</v>
      </c>
      <c r="DH64" s="41">
        <f t="shared" si="381"/>
        <v>33499.060335911301</v>
      </c>
      <c r="DI64" s="41">
        <f t="shared" si="381"/>
        <v>33499.060335911301</v>
      </c>
      <c r="DJ64" s="41">
        <f t="shared" si="381"/>
        <v>33499.060335911301</v>
      </c>
      <c r="DK64" s="41">
        <f t="shared" si="381"/>
        <v>33499.060335911301</v>
      </c>
      <c r="DL64" s="41">
        <f t="shared" ref="DL64:EQ64" si="382">IF($B64&gt;=DL$2,0,$S64/$D64*((DK$6-$E64)&lt;$D64))</f>
        <v>33499.060335911301</v>
      </c>
      <c r="DM64" s="41">
        <f t="shared" si="382"/>
        <v>33499.060335911301</v>
      </c>
      <c r="DN64" s="41">
        <f t="shared" si="382"/>
        <v>33499.060335911301</v>
      </c>
      <c r="DO64" s="41">
        <f t="shared" si="382"/>
        <v>33499.060335911301</v>
      </c>
      <c r="DP64" s="41">
        <f t="shared" si="382"/>
        <v>33499.060335911301</v>
      </c>
      <c r="DQ64" s="41">
        <f t="shared" si="382"/>
        <v>33499.060335911301</v>
      </c>
      <c r="DR64" s="41">
        <f t="shared" si="382"/>
        <v>33499.060335911301</v>
      </c>
      <c r="DS64" s="41">
        <f t="shared" si="382"/>
        <v>33499.060335911301</v>
      </c>
      <c r="DT64" s="41">
        <f t="shared" si="382"/>
        <v>33499.060335911301</v>
      </c>
      <c r="DU64" s="41">
        <f t="shared" si="382"/>
        <v>33499.060335911301</v>
      </c>
      <c r="DV64" s="41">
        <f t="shared" si="382"/>
        <v>0</v>
      </c>
      <c r="DW64" s="41">
        <f t="shared" si="382"/>
        <v>0</v>
      </c>
      <c r="DX64" s="41">
        <f t="shared" si="382"/>
        <v>0</v>
      </c>
      <c r="DY64" s="41">
        <f t="shared" si="382"/>
        <v>0</v>
      </c>
      <c r="DZ64" s="41">
        <f t="shared" si="382"/>
        <v>0</v>
      </c>
      <c r="EA64" s="41">
        <f t="shared" si="382"/>
        <v>0</v>
      </c>
      <c r="EB64" s="41">
        <f t="shared" si="382"/>
        <v>0</v>
      </c>
      <c r="EC64" s="41">
        <f t="shared" si="382"/>
        <v>0</v>
      </c>
      <c r="ED64" s="41">
        <f t="shared" si="382"/>
        <v>0</v>
      </c>
      <c r="EE64" s="41">
        <f t="shared" si="382"/>
        <v>0</v>
      </c>
      <c r="EF64" s="41">
        <f t="shared" si="382"/>
        <v>0</v>
      </c>
      <c r="EG64" s="41">
        <f t="shared" si="382"/>
        <v>0</v>
      </c>
      <c r="EH64" s="41">
        <f t="shared" si="382"/>
        <v>0</v>
      </c>
      <c r="EI64" s="41">
        <f t="shared" si="382"/>
        <v>0</v>
      </c>
      <c r="EJ64" s="41">
        <f t="shared" si="382"/>
        <v>0</v>
      </c>
      <c r="EK64" s="41">
        <f t="shared" si="382"/>
        <v>0</v>
      </c>
      <c r="EL64" s="41">
        <f t="shared" si="382"/>
        <v>0</v>
      </c>
      <c r="EM64" s="41">
        <f t="shared" si="382"/>
        <v>0</v>
      </c>
      <c r="EN64" s="41">
        <f t="shared" si="382"/>
        <v>0</v>
      </c>
      <c r="EO64" s="41">
        <f t="shared" si="382"/>
        <v>0</v>
      </c>
      <c r="EP64" s="41">
        <f t="shared" si="382"/>
        <v>0</v>
      </c>
      <c r="EQ64" s="41">
        <f t="shared" si="382"/>
        <v>0</v>
      </c>
      <c r="ER64" s="41">
        <f t="shared" ref="ER64:FB64" si="383">IF($B64&gt;=ER$2,0,$S64/$D64*((EQ$6-$E64)&lt;$D64))</f>
        <v>0</v>
      </c>
      <c r="ES64" s="41">
        <f t="shared" si="383"/>
        <v>0</v>
      </c>
      <c r="ET64" s="41">
        <f t="shared" si="383"/>
        <v>0</v>
      </c>
      <c r="EU64" s="41">
        <f t="shared" si="383"/>
        <v>0</v>
      </c>
      <c r="EV64" s="41">
        <f t="shared" si="383"/>
        <v>0</v>
      </c>
      <c r="EW64" s="41">
        <f t="shared" si="383"/>
        <v>0</v>
      </c>
      <c r="EX64" s="41">
        <f t="shared" si="383"/>
        <v>0</v>
      </c>
      <c r="EY64" s="41">
        <f t="shared" si="383"/>
        <v>0</v>
      </c>
      <c r="EZ64" s="41">
        <f t="shared" si="383"/>
        <v>0</v>
      </c>
      <c r="FA64" s="41">
        <f t="shared" si="383"/>
        <v>0</v>
      </c>
      <c r="FB64" s="41">
        <f t="shared" si="383"/>
        <v>0</v>
      </c>
    </row>
    <row r="65" spans="2:158" s="38" customFormat="1" ht="11.25" hidden="1" customHeight="1" outlineLevel="1">
      <c r="B65" s="37">
        <v>2069</v>
      </c>
      <c r="C65" s="36">
        <f t="shared" si="163"/>
        <v>60</v>
      </c>
      <c r="D65" s="36">
        <f t="shared" si="157"/>
        <v>60</v>
      </c>
      <c r="E65" s="36">
        <v>47</v>
      </c>
      <c r="G65" s="3"/>
      <c r="H65" s="130"/>
      <c r="I65" s="212"/>
      <c r="J65" s="39"/>
      <c r="K65" s="39"/>
      <c r="L65" s="39"/>
      <c r="M65" s="39"/>
      <c r="N65" s="39"/>
      <c r="O65" s="39"/>
      <c r="P65" s="39"/>
      <c r="R65" s="41"/>
      <c r="S65" s="40">
        <v>1951438.6054749954</v>
      </c>
      <c r="T65" s="41">
        <f t="shared" ref="T65:AY65" si="384">IF($B65&gt;=T$2,0,$S65/$D65*((S$6-$E65)&lt;$D65))</f>
        <v>0</v>
      </c>
      <c r="U65" s="41">
        <f t="shared" si="384"/>
        <v>0</v>
      </c>
      <c r="V65" s="41">
        <f t="shared" si="384"/>
        <v>0</v>
      </c>
      <c r="W65" s="41">
        <f t="shared" si="384"/>
        <v>0</v>
      </c>
      <c r="X65" s="41">
        <f t="shared" si="384"/>
        <v>0</v>
      </c>
      <c r="Y65" s="41">
        <f t="shared" si="384"/>
        <v>0</v>
      </c>
      <c r="Z65" s="41">
        <f t="shared" si="384"/>
        <v>0</v>
      </c>
      <c r="AA65" s="41">
        <f t="shared" si="384"/>
        <v>0</v>
      </c>
      <c r="AB65" s="41">
        <f t="shared" si="384"/>
        <v>0</v>
      </c>
      <c r="AC65" s="41">
        <f t="shared" si="384"/>
        <v>0</v>
      </c>
      <c r="AD65" s="41">
        <f t="shared" si="384"/>
        <v>0</v>
      </c>
      <c r="AE65" s="41">
        <f t="shared" si="384"/>
        <v>0</v>
      </c>
      <c r="AF65" s="41">
        <f t="shared" si="384"/>
        <v>0</v>
      </c>
      <c r="AG65" s="41">
        <f t="shared" si="384"/>
        <v>0</v>
      </c>
      <c r="AH65" s="41">
        <f t="shared" si="384"/>
        <v>0</v>
      </c>
      <c r="AI65" s="41">
        <f t="shared" si="384"/>
        <v>0</v>
      </c>
      <c r="AJ65" s="41">
        <f t="shared" si="384"/>
        <v>0</v>
      </c>
      <c r="AK65" s="41">
        <f t="shared" si="384"/>
        <v>0</v>
      </c>
      <c r="AL65" s="41">
        <f t="shared" si="384"/>
        <v>0</v>
      </c>
      <c r="AM65" s="41">
        <f t="shared" si="384"/>
        <v>0</v>
      </c>
      <c r="AN65" s="41">
        <f t="shared" si="384"/>
        <v>0</v>
      </c>
      <c r="AO65" s="41">
        <f t="shared" si="384"/>
        <v>0</v>
      </c>
      <c r="AP65" s="41">
        <f t="shared" si="384"/>
        <v>0</v>
      </c>
      <c r="AQ65" s="41">
        <f t="shared" si="384"/>
        <v>0</v>
      </c>
      <c r="AR65" s="41">
        <f t="shared" si="384"/>
        <v>0</v>
      </c>
      <c r="AS65" s="41">
        <f t="shared" si="384"/>
        <v>0</v>
      </c>
      <c r="AT65" s="41">
        <f t="shared" si="384"/>
        <v>0</v>
      </c>
      <c r="AU65" s="41">
        <f t="shared" si="384"/>
        <v>0</v>
      </c>
      <c r="AV65" s="41">
        <f t="shared" si="384"/>
        <v>0</v>
      </c>
      <c r="AW65" s="41">
        <f t="shared" si="384"/>
        <v>0</v>
      </c>
      <c r="AX65" s="41">
        <f t="shared" si="384"/>
        <v>0</v>
      </c>
      <c r="AY65" s="41">
        <f t="shared" si="384"/>
        <v>0</v>
      </c>
      <c r="AZ65" s="41">
        <f t="shared" ref="AZ65:CE65" si="385">IF($B65&gt;=AZ$2,0,$S65/$D65*((AY$6-$E65)&lt;$D65))</f>
        <v>0</v>
      </c>
      <c r="BA65" s="41">
        <f t="shared" si="385"/>
        <v>0</v>
      </c>
      <c r="BB65" s="41">
        <f t="shared" si="385"/>
        <v>0</v>
      </c>
      <c r="BC65" s="41">
        <f t="shared" si="385"/>
        <v>0</v>
      </c>
      <c r="BD65" s="41">
        <f t="shared" si="385"/>
        <v>0</v>
      </c>
      <c r="BE65" s="41">
        <f t="shared" si="385"/>
        <v>0</v>
      </c>
      <c r="BF65" s="41">
        <f t="shared" si="385"/>
        <v>0</v>
      </c>
      <c r="BG65" s="41">
        <f t="shared" si="385"/>
        <v>0</v>
      </c>
      <c r="BH65" s="41">
        <f t="shared" si="385"/>
        <v>0</v>
      </c>
      <c r="BI65" s="41">
        <f t="shared" si="385"/>
        <v>0</v>
      </c>
      <c r="BJ65" s="41">
        <f t="shared" si="385"/>
        <v>0</v>
      </c>
      <c r="BK65" s="41">
        <f t="shared" si="385"/>
        <v>0</v>
      </c>
      <c r="BL65" s="41">
        <f t="shared" si="385"/>
        <v>0</v>
      </c>
      <c r="BM65" s="41">
        <f t="shared" si="385"/>
        <v>0</v>
      </c>
      <c r="BN65" s="41">
        <f t="shared" si="385"/>
        <v>0</v>
      </c>
      <c r="BO65" s="41">
        <f t="shared" si="385"/>
        <v>32523.976757916589</v>
      </c>
      <c r="BP65" s="41">
        <f t="shared" si="385"/>
        <v>32523.976757916589</v>
      </c>
      <c r="BQ65" s="41">
        <f t="shared" si="385"/>
        <v>32523.976757916589</v>
      </c>
      <c r="BR65" s="41">
        <f t="shared" si="385"/>
        <v>32523.976757916589</v>
      </c>
      <c r="BS65" s="41">
        <f t="shared" si="385"/>
        <v>32523.976757916589</v>
      </c>
      <c r="BT65" s="41">
        <f t="shared" si="385"/>
        <v>32523.976757916589</v>
      </c>
      <c r="BU65" s="41">
        <f t="shared" si="385"/>
        <v>32523.976757916589</v>
      </c>
      <c r="BV65" s="41">
        <f t="shared" si="385"/>
        <v>32523.976757916589</v>
      </c>
      <c r="BW65" s="41">
        <f t="shared" si="385"/>
        <v>32523.976757916589</v>
      </c>
      <c r="BX65" s="41">
        <f t="shared" si="385"/>
        <v>32523.976757916589</v>
      </c>
      <c r="BY65" s="41">
        <f t="shared" si="385"/>
        <v>32523.976757916589</v>
      </c>
      <c r="BZ65" s="41">
        <f t="shared" si="385"/>
        <v>32523.976757916589</v>
      </c>
      <c r="CA65" s="41">
        <f t="shared" si="385"/>
        <v>32523.976757916589</v>
      </c>
      <c r="CB65" s="41">
        <f t="shared" si="385"/>
        <v>32523.976757916589</v>
      </c>
      <c r="CC65" s="41">
        <f t="shared" si="385"/>
        <v>32523.976757916589</v>
      </c>
      <c r="CD65" s="41">
        <f t="shared" si="385"/>
        <v>32523.976757916589</v>
      </c>
      <c r="CE65" s="41">
        <f t="shared" si="385"/>
        <v>32523.976757916589</v>
      </c>
      <c r="CF65" s="41">
        <f t="shared" ref="CF65:DK65" si="386">IF($B65&gt;=CF$2,0,$S65/$D65*((CE$6-$E65)&lt;$D65))</f>
        <v>32523.976757916589</v>
      </c>
      <c r="CG65" s="41">
        <f t="shared" si="386"/>
        <v>32523.976757916589</v>
      </c>
      <c r="CH65" s="41">
        <f t="shared" si="386"/>
        <v>32523.976757916589</v>
      </c>
      <c r="CI65" s="41">
        <f t="shared" si="386"/>
        <v>32523.976757916589</v>
      </c>
      <c r="CJ65" s="41">
        <f t="shared" si="386"/>
        <v>32523.976757916589</v>
      </c>
      <c r="CK65" s="41">
        <f t="shared" si="386"/>
        <v>32523.976757916589</v>
      </c>
      <c r="CL65" s="41">
        <f t="shared" si="386"/>
        <v>32523.976757916589</v>
      </c>
      <c r="CM65" s="41">
        <f t="shared" si="386"/>
        <v>32523.976757916589</v>
      </c>
      <c r="CN65" s="41">
        <f t="shared" si="386"/>
        <v>32523.976757916589</v>
      </c>
      <c r="CO65" s="41">
        <f t="shared" si="386"/>
        <v>32523.976757916589</v>
      </c>
      <c r="CP65" s="41">
        <f t="shared" si="386"/>
        <v>32523.976757916589</v>
      </c>
      <c r="CQ65" s="41">
        <f t="shared" si="386"/>
        <v>32523.976757916589</v>
      </c>
      <c r="CR65" s="41">
        <f t="shared" si="386"/>
        <v>32523.976757916589</v>
      </c>
      <c r="CS65" s="41">
        <f t="shared" si="386"/>
        <v>32523.976757916589</v>
      </c>
      <c r="CT65" s="41">
        <f t="shared" si="386"/>
        <v>32523.976757916589</v>
      </c>
      <c r="CU65" s="41">
        <f t="shared" si="386"/>
        <v>32523.976757916589</v>
      </c>
      <c r="CV65" s="41">
        <f t="shared" si="386"/>
        <v>32523.976757916589</v>
      </c>
      <c r="CW65" s="41">
        <f t="shared" si="386"/>
        <v>32523.976757916589</v>
      </c>
      <c r="CX65" s="41">
        <f t="shared" si="386"/>
        <v>32523.976757916589</v>
      </c>
      <c r="CY65" s="41">
        <f t="shared" si="386"/>
        <v>32523.976757916589</v>
      </c>
      <c r="CZ65" s="41">
        <f t="shared" si="386"/>
        <v>32523.976757916589</v>
      </c>
      <c r="DA65" s="41">
        <f t="shared" si="386"/>
        <v>32523.976757916589</v>
      </c>
      <c r="DB65" s="41">
        <f t="shared" si="386"/>
        <v>32523.976757916589</v>
      </c>
      <c r="DC65" s="41">
        <f t="shared" si="386"/>
        <v>32523.976757916589</v>
      </c>
      <c r="DD65" s="41">
        <f t="shared" si="386"/>
        <v>32523.976757916589</v>
      </c>
      <c r="DE65" s="41">
        <f t="shared" si="386"/>
        <v>32523.976757916589</v>
      </c>
      <c r="DF65" s="41">
        <f t="shared" si="386"/>
        <v>32523.976757916589</v>
      </c>
      <c r="DG65" s="41">
        <f t="shared" si="386"/>
        <v>32523.976757916589</v>
      </c>
      <c r="DH65" s="41">
        <f t="shared" si="386"/>
        <v>32523.976757916589</v>
      </c>
      <c r="DI65" s="41">
        <f t="shared" si="386"/>
        <v>32523.976757916589</v>
      </c>
      <c r="DJ65" s="41">
        <f t="shared" si="386"/>
        <v>32523.976757916589</v>
      </c>
      <c r="DK65" s="41">
        <f t="shared" si="386"/>
        <v>32523.976757916589</v>
      </c>
      <c r="DL65" s="41">
        <f t="shared" ref="DL65:EQ65" si="387">IF($B65&gt;=DL$2,0,$S65/$D65*((DK$6-$E65)&lt;$D65))</f>
        <v>32523.976757916589</v>
      </c>
      <c r="DM65" s="41">
        <f t="shared" si="387"/>
        <v>32523.976757916589</v>
      </c>
      <c r="DN65" s="41">
        <f t="shared" si="387"/>
        <v>32523.976757916589</v>
      </c>
      <c r="DO65" s="41">
        <f t="shared" si="387"/>
        <v>32523.976757916589</v>
      </c>
      <c r="DP65" s="41">
        <f t="shared" si="387"/>
        <v>32523.976757916589</v>
      </c>
      <c r="DQ65" s="41">
        <f t="shared" si="387"/>
        <v>32523.976757916589</v>
      </c>
      <c r="DR65" s="41">
        <f t="shared" si="387"/>
        <v>32523.976757916589</v>
      </c>
      <c r="DS65" s="41">
        <f t="shared" si="387"/>
        <v>32523.976757916589</v>
      </c>
      <c r="DT65" s="41">
        <f t="shared" si="387"/>
        <v>32523.976757916589</v>
      </c>
      <c r="DU65" s="41">
        <f t="shared" si="387"/>
        <v>32523.976757916589</v>
      </c>
      <c r="DV65" s="41">
        <f t="shared" si="387"/>
        <v>32523.976757916589</v>
      </c>
      <c r="DW65" s="41">
        <f t="shared" si="387"/>
        <v>0</v>
      </c>
      <c r="DX65" s="41">
        <f t="shared" si="387"/>
        <v>0</v>
      </c>
      <c r="DY65" s="41">
        <f t="shared" si="387"/>
        <v>0</v>
      </c>
      <c r="DZ65" s="41">
        <f t="shared" si="387"/>
        <v>0</v>
      </c>
      <c r="EA65" s="41">
        <f t="shared" si="387"/>
        <v>0</v>
      </c>
      <c r="EB65" s="41">
        <f t="shared" si="387"/>
        <v>0</v>
      </c>
      <c r="EC65" s="41">
        <f t="shared" si="387"/>
        <v>0</v>
      </c>
      <c r="ED65" s="41">
        <f t="shared" si="387"/>
        <v>0</v>
      </c>
      <c r="EE65" s="41">
        <f t="shared" si="387"/>
        <v>0</v>
      </c>
      <c r="EF65" s="41">
        <f t="shared" si="387"/>
        <v>0</v>
      </c>
      <c r="EG65" s="41">
        <f t="shared" si="387"/>
        <v>0</v>
      </c>
      <c r="EH65" s="41">
        <f t="shared" si="387"/>
        <v>0</v>
      </c>
      <c r="EI65" s="41">
        <f t="shared" si="387"/>
        <v>0</v>
      </c>
      <c r="EJ65" s="41">
        <f t="shared" si="387"/>
        <v>0</v>
      </c>
      <c r="EK65" s="41">
        <f t="shared" si="387"/>
        <v>0</v>
      </c>
      <c r="EL65" s="41">
        <f t="shared" si="387"/>
        <v>0</v>
      </c>
      <c r="EM65" s="41">
        <f t="shared" si="387"/>
        <v>0</v>
      </c>
      <c r="EN65" s="41">
        <f t="shared" si="387"/>
        <v>0</v>
      </c>
      <c r="EO65" s="41">
        <f t="shared" si="387"/>
        <v>0</v>
      </c>
      <c r="EP65" s="41">
        <f t="shared" si="387"/>
        <v>0</v>
      </c>
      <c r="EQ65" s="41">
        <f t="shared" si="387"/>
        <v>0</v>
      </c>
      <c r="ER65" s="41">
        <f t="shared" ref="ER65:FB65" si="388">IF($B65&gt;=ER$2,0,$S65/$D65*((EQ$6-$E65)&lt;$D65))</f>
        <v>0</v>
      </c>
      <c r="ES65" s="41">
        <f t="shared" si="388"/>
        <v>0</v>
      </c>
      <c r="ET65" s="41">
        <f t="shared" si="388"/>
        <v>0</v>
      </c>
      <c r="EU65" s="41">
        <f t="shared" si="388"/>
        <v>0</v>
      </c>
      <c r="EV65" s="41">
        <f t="shared" si="388"/>
        <v>0</v>
      </c>
      <c r="EW65" s="41">
        <f t="shared" si="388"/>
        <v>0</v>
      </c>
      <c r="EX65" s="41">
        <f t="shared" si="388"/>
        <v>0</v>
      </c>
      <c r="EY65" s="41">
        <f t="shared" si="388"/>
        <v>0</v>
      </c>
      <c r="EZ65" s="41">
        <f t="shared" si="388"/>
        <v>0</v>
      </c>
      <c r="FA65" s="41">
        <f t="shared" si="388"/>
        <v>0</v>
      </c>
      <c r="FB65" s="41">
        <f t="shared" si="388"/>
        <v>0</v>
      </c>
    </row>
    <row r="66" spans="2:158" s="38" customFormat="1" ht="11.25" hidden="1" customHeight="1" outlineLevel="1">
      <c r="B66" s="37">
        <v>2070</v>
      </c>
      <c r="C66" s="36">
        <f t="shared" si="163"/>
        <v>60</v>
      </c>
      <c r="D66" s="36">
        <f t="shared" si="157"/>
        <v>60</v>
      </c>
      <c r="E66" s="36">
        <v>48</v>
      </c>
      <c r="G66" s="3"/>
      <c r="H66" s="130"/>
      <c r="I66" s="212"/>
      <c r="J66" s="39"/>
      <c r="K66" s="39"/>
      <c r="L66" s="39"/>
      <c r="M66" s="39"/>
      <c r="N66" s="39"/>
      <c r="O66" s="39"/>
      <c r="P66" s="39"/>
      <c r="R66" s="41"/>
      <c r="S66" s="40">
        <v>1897105.9590885744</v>
      </c>
      <c r="T66" s="41">
        <f t="shared" ref="T66:AY66" si="389">IF($B66&gt;=T$2,0,$S66/$D66*((S$6-$E66)&lt;$D66))</f>
        <v>0</v>
      </c>
      <c r="U66" s="41">
        <f t="shared" si="389"/>
        <v>0</v>
      </c>
      <c r="V66" s="41">
        <f t="shared" si="389"/>
        <v>0</v>
      </c>
      <c r="W66" s="41">
        <f t="shared" si="389"/>
        <v>0</v>
      </c>
      <c r="X66" s="41">
        <f t="shared" si="389"/>
        <v>0</v>
      </c>
      <c r="Y66" s="41">
        <f t="shared" si="389"/>
        <v>0</v>
      </c>
      <c r="Z66" s="41">
        <f t="shared" si="389"/>
        <v>0</v>
      </c>
      <c r="AA66" s="41">
        <f t="shared" si="389"/>
        <v>0</v>
      </c>
      <c r="AB66" s="41">
        <f t="shared" si="389"/>
        <v>0</v>
      </c>
      <c r="AC66" s="41">
        <f t="shared" si="389"/>
        <v>0</v>
      </c>
      <c r="AD66" s="41">
        <f t="shared" si="389"/>
        <v>0</v>
      </c>
      <c r="AE66" s="41">
        <f t="shared" si="389"/>
        <v>0</v>
      </c>
      <c r="AF66" s="41">
        <f t="shared" si="389"/>
        <v>0</v>
      </c>
      <c r="AG66" s="41">
        <f t="shared" si="389"/>
        <v>0</v>
      </c>
      <c r="AH66" s="41">
        <f t="shared" si="389"/>
        <v>0</v>
      </c>
      <c r="AI66" s="41">
        <f t="shared" si="389"/>
        <v>0</v>
      </c>
      <c r="AJ66" s="41">
        <f t="shared" si="389"/>
        <v>0</v>
      </c>
      <c r="AK66" s="41">
        <f t="shared" si="389"/>
        <v>0</v>
      </c>
      <c r="AL66" s="41">
        <f t="shared" si="389"/>
        <v>0</v>
      </c>
      <c r="AM66" s="41">
        <f t="shared" si="389"/>
        <v>0</v>
      </c>
      <c r="AN66" s="41">
        <f t="shared" si="389"/>
        <v>0</v>
      </c>
      <c r="AO66" s="41">
        <f t="shared" si="389"/>
        <v>0</v>
      </c>
      <c r="AP66" s="41">
        <f t="shared" si="389"/>
        <v>0</v>
      </c>
      <c r="AQ66" s="41">
        <f t="shared" si="389"/>
        <v>0</v>
      </c>
      <c r="AR66" s="41">
        <f t="shared" si="389"/>
        <v>0</v>
      </c>
      <c r="AS66" s="41">
        <f t="shared" si="389"/>
        <v>0</v>
      </c>
      <c r="AT66" s="41">
        <f t="shared" si="389"/>
        <v>0</v>
      </c>
      <c r="AU66" s="41">
        <f t="shared" si="389"/>
        <v>0</v>
      </c>
      <c r="AV66" s="41">
        <f t="shared" si="389"/>
        <v>0</v>
      </c>
      <c r="AW66" s="41">
        <f t="shared" si="389"/>
        <v>0</v>
      </c>
      <c r="AX66" s="41">
        <f t="shared" si="389"/>
        <v>0</v>
      </c>
      <c r="AY66" s="41">
        <f t="shared" si="389"/>
        <v>0</v>
      </c>
      <c r="AZ66" s="41">
        <f t="shared" ref="AZ66:CE66" si="390">IF($B66&gt;=AZ$2,0,$S66/$D66*((AY$6-$E66)&lt;$D66))</f>
        <v>0</v>
      </c>
      <c r="BA66" s="41">
        <f t="shared" si="390"/>
        <v>0</v>
      </c>
      <c r="BB66" s="41">
        <f t="shared" si="390"/>
        <v>0</v>
      </c>
      <c r="BC66" s="41">
        <f t="shared" si="390"/>
        <v>0</v>
      </c>
      <c r="BD66" s="41">
        <f t="shared" si="390"/>
        <v>0</v>
      </c>
      <c r="BE66" s="41">
        <f t="shared" si="390"/>
        <v>0</v>
      </c>
      <c r="BF66" s="41">
        <f t="shared" si="390"/>
        <v>0</v>
      </c>
      <c r="BG66" s="41">
        <f t="shared" si="390"/>
        <v>0</v>
      </c>
      <c r="BH66" s="41">
        <f t="shared" si="390"/>
        <v>0</v>
      </c>
      <c r="BI66" s="41">
        <f t="shared" si="390"/>
        <v>0</v>
      </c>
      <c r="BJ66" s="41">
        <f t="shared" si="390"/>
        <v>0</v>
      </c>
      <c r="BK66" s="41">
        <f t="shared" si="390"/>
        <v>0</v>
      </c>
      <c r="BL66" s="41">
        <f t="shared" si="390"/>
        <v>0</v>
      </c>
      <c r="BM66" s="41">
        <f t="shared" si="390"/>
        <v>0</v>
      </c>
      <c r="BN66" s="41">
        <f t="shared" si="390"/>
        <v>0</v>
      </c>
      <c r="BO66" s="41">
        <f t="shared" si="390"/>
        <v>0</v>
      </c>
      <c r="BP66" s="41">
        <f t="shared" si="390"/>
        <v>31618.43265147624</v>
      </c>
      <c r="BQ66" s="41">
        <f t="shared" si="390"/>
        <v>31618.43265147624</v>
      </c>
      <c r="BR66" s="41">
        <f t="shared" si="390"/>
        <v>31618.43265147624</v>
      </c>
      <c r="BS66" s="41">
        <f t="shared" si="390"/>
        <v>31618.43265147624</v>
      </c>
      <c r="BT66" s="41">
        <f t="shared" si="390"/>
        <v>31618.43265147624</v>
      </c>
      <c r="BU66" s="41">
        <f t="shared" si="390"/>
        <v>31618.43265147624</v>
      </c>
      <c r="BV66" s="41">
        <f t="shared" si="390"/>
        <v>31618.43265147624</v>
      </c>
      <c r="BW66" s="41">
        <f t="shared" si="390"/>
        <v>31618.43265147624</v>
      </c>
      <c r="BX66" s="41">
        <f t="shared" si="390"/>
        <v>31618.43265147624</v>
      </c>
      <c r="BY66" s="41">
        <f t="shared" si="390"/>
        <v>31618.43265147624</v>
      </c>
      <c r="BZ66" s="41">
        <f t="shared" si="390"/>
        <v>31618.43265147624</v>
      </c>
      <c r="CA66" s="41">
        <f t="shared" si="390"/>
        <v>31618.43265147624</v>
      </c>
      <c r="CB66" s="41">
        <f t="shared" si="390"/>
        <v>31618.43265147624</v>
      </c>
      <c r="CC66" s="41">
        <f t="shared" si="390"/>
        <v>31618.43265147624</v>
      </c>
      <c r="CD66" s="41">
        <f t="shared" si="390"/>
        <v>31618.43265147624</v>
      </c>
      <c r="CE66" s="41">
        <f t="shared" si="390"/>
        <v>31618.43265147624</v>
      </c>
      <c r="CF66" s="41">
        <f t="shared" ref="CF66:DK66" si="391">IF($B66&gt;=CF$2,0,$S66/$D66*((CE$6-$E66)&lt;$D66))</f>
        <v>31618.43265147624</v>
      </c>
      <c r="CG66" s="41">
        <f t="shared" si="391"/>
        <v>31618.43265147624</v>
      </c>
      <c r="CH66" s="41">
        <f t="shared" si="391"/>
        <v>31618.43265147624</v>
      </c>
      <c r="CI66" s="41">
        <f t="shared" si="391"/>
        <v>31618.43265147624</v>
      </c>
      <c r="CJ66" s="41">
        <f t="shared" si="391"/>
        <v>31618.43265147624</v>
      </c>
      <c r="CK66" s="41">
        <f t="shared" si="391"/>
        <v>31618.43265147624</v>
      </c>
      <c r="CL66" s="41">
        <f t="shared" si="391"/>
        <v>31618.43265147624</v>
      </c>
      <c r="CM66" s="41">
        <f t="shared" si="391"/>
        <v>31618.43265147624</v>
      </c>
      <c r="CN66" s="41">
        <f t="shared" si="391"/>
        <v>31618.43265147624</v>
      </c>
      <c r="CO66" s="41">
        <f t="shared" si="391"/>
        <v>31618.43265147624</v>
      </c>
      <c r="CP66" s="41">
        <f t="shared" si="391"/>
        <v>31618.43265147624</v>
      </c>
      <c r="CQ66" s="41">
        <f t="shared" si="391"/>
        <v>31618.43265147624</v>
      </c>
      <c r="CR66" s="41">
        <f t="shared" si="391"/>
        <v>31618.43265147624</v>
      </c>
      <c r="CS66" s="41">
        <f t="shared" si="391"/>
        <v>31618.43265147624</v>
      </c>
      <c r="CT66" s="41">
        <f t="shared" si="391"/>
        <v>31618.43265147624</v>
      </c>
      <c r="CU66" s="41">
        <f t="shared" si="391"/>
        <v>31618.43265147624</v>
      </c>
      <c r="CV66" s="41">
        <f t="shared" si="391"/>
        <v>31618.43265147624</v>
      </c>
      <c r="CW66" s="41">
        <f t="shared" si="391"/>
        <v>31618.43265147624</v>
      </c>
      <c r="CX66" s="41">
        <f t="shared" si="391"/>
        <v>31618.43265147624</v>
      </c>
      <c r="CY66" s="41">
        <f t="shared" si="391"/>
        <v>31618.43265147624</v>
      </c>
      <c r="CZ66" s="41">
        <f t="shared" si="391"/>
        <v>31618.43265147624</v>
      </c>
      <c r="DA66" s="41">
        <f t="shared" si="391"/>
        <v>31618.43265147624</v>
      </c>
      <c r="DB66" s="41">
        <f t="shared" si="391"/>
        <v>31618.43265147624</v>
      </c>
      <c r="DC66" s="41">
        <f t="shared" si="391"/>
        <v>31618.43265147624</v>
      </c>
      <c r="DD66" s="41">
        <f t="shared" si="391"/>
        <v>31618.43265147624</v>
      </c>
      <c r="DE66" s="41">
        <f t="shared" si="391"/>
        <v>31618.43265147624</v>
      </c>
      <c r="DF66" s="41">
        <f t="shared" si="391"/>
        <v>31618.43265147624</v>
      </c>
      <c r="DG66" s="41">
        <f t="shared" si="391"/>
        <v>31618.43265147624</v>
      </c>
      <c r="DH66" s="41">
        <f t="shared" si="391"/>
        <v>31618.43265147624</v>
      </c>
      <c r="DI66" s="41">
        <f t="shared" si="391"/>
        <v>31618.43265147624</v>
      </c>
      <c r="DJ66" s="41">
        <f t="shared" si="391"/>
        <v>31618.43265147624</v>
      </c>
      <c r="DK66" s="41">
        <f t="shared" si="391"/>
        <v>31618.43265147624</v>
      </c>
      <c r="DL66" s="41">
        <f t="shared" ref="DL66:EQ66" si="392">IF($B66&gt;=DL$2,0,$S66/$D66*((DK$6-$E66)&lt;$D66))</f>
        <v>31618.43265147624</v>
      </c>
      <c r="DM66" s="41">
        <f t="shared" si="392"/>
        <v>31618.43265147624</v>
      </c>
      <c r="DN66" s="41">
        <f t="shared" si="392"/>
        <v>31618.43265147624</v>
      </c>
      <c r="DO66" s="41">
        <f t="shared" si="392"/>
        <v>31618.43265147624</v>
      </c>
      <c r="DP66" s="41">
        <f t="shared" si="392"/>
        <v>31618.43265147624</v>
      </c>
      <c r="DQ66" s="41">
        <f t="shared" si="392"/>
        <v>31618.43265147624</v>
      </c>
      <c r="DR66" s="41">
        <f t="shared" si="392"/>
        <v>31618.43265147624</v>
      </c>
      <c r="DS66" s="41">
        <f t="shared" si="392"/>
        <v>31618.43265147624</v>
      </c>
      <c r="DT66" s="41">
        <f t="shared" si="392"/>
        <v>31618.43265147624</v>
      </c>
      <c r="DU66" s="41">
        <f t="shared" si="392"/>
        <v>31618.43265147624</v>
      </c>
      <c r="DV66" s="41">
        <f t="shared" si="392"/>
        <v>31618.43265147624</v>
      </c>
      <c r="DW66" s="41">
        <f t="shared" si="392"/>
        <v>31618.43265147624</v>
      </c>
      <c r="DX66" s="41">
        <f t="shared" si="392"/>
        <v>0</v>
      </c>
      <c r="DY66" s="41">
        <f t="shared" si="392"/>
        <v>0</v>
      </c>
      <c r="DZ66" s="41">
        <f t="shared" si="392"/>
        <v>0</v>
      </c>
      <c r="EA66" s="41">
        <f t="shared" si="392"/>
        <v>0</v>
      </c>
      <c r="EB66" s="41">
        <f t="shared" si="392"/>
        <v>0</v>
      </c>
      <c r="EC66" s="41">
        <f t="shared" si="392"/>
        <v>0</v>
      </c>
      <c r="ED66" s="41">
        <f t="shared" si="392"/>
        <v>0</v>
      </c>
      <c r="EE66" s="41">
        <f t="shared" si="392"/>
        <v>0</v>
      </c>
      <c r="EF66" s="41">
        <f t="shared" si="392"/>
        <v>0</v>
      </c>
      <c r="EG66" s="41">
        <f t="shared" si="392"/>
        <v>0</v>
      </c>
      <c r="EH66" s="41">
        <f t="shared" si="392"/>
        <v>0</v>
      </c>
      <c r="EI66" s="41">
        <f t="shared" si="392"/>
        <v>0</v>
      </c>
      <c r="EJ66" s="41">
        <f t="shared" si="392"/>
        <v>0</v>
      </c>
      <c r="EK66" s="41">
        <f t="shared" si="392"/>
        <v>0</v>
      </c>
      <c r="EL66" s="41">
        <f t="shared" si="392"/>
        <v>0</v>
      </c>
      <c r="EM66" s="41">
        <f t="shared" si="392"/>
        <v>0</v>
      </c>
      <c r="EN66" s="41">
        <f t="shared" si="392"/>
        <v>0</v>
      </c>
      <c r="EO66" s="41">
        <f t="shared" si="392"/>
        <v>0</v>
      </c>
      <c r="EP66" s="41">
        <f t="shared" si="392"/>
        <v>0</v>
      </c>
      <c r="EQ66" s="41">
        <f t="shared" si="392"/>
        <v>0</v>
      </c>
      <c r="ER66" s="41">
        <f t="shared" ref="ER66:FB66" si="393">IF($B66&gt;=ER$2,0,$S66/$D66*((EQ$6-$E66)&lt;$D66))</f>
        <v>0</v>
      </c>
      <c r="ES66" s="41">
        <f t="shared" si="393"/>
        <v>0</v>
      </c>
      <c r="ET66" s="41">
        <f t="shared" si="393"/>
        <v>0</v>
      </c>
      <c r="EU66" s="41">
        <f t="shared" si="393"/>
        <v>0</v>
      </c>
      <c r="EV66" s="41">
        <f t="shared" si="393"/>
        <v>0</v>
      </c>
      <c r="EW66" s="41">
        <f t="shared" si="393"/>
        <v>0</v>
      </c>
      <c r="EX66" s="41">
        <f t="shared" si="393"/>
        <v>0</v>
      </c>
      <c r="EY66" s="41">
        <f t="shared" si="393"/>
        <v>0</v>
      </c>
      <c r="EZ66" s="41">
        <f t="shared" si="393"/>
        <v>0</v>
      </c>
      <c r="FA66" s="41">
        <f t="shared" si="393"/>
        <v>0</v>
      </c>
      <c r="FB66" s="41">
        <f t="shared" si="393"/>
        <v>0</v>
      </c>
    </row>
    <row r="67" spans="2:158" s="38" customFormat="1" ht="11.25" hidden="1" customHeight="1" outlineLevel="1">
      <c r="B67" s="37">
        <v>2071</v>
      </c>
      <c r="C67" s="36">
        <f t="shared" si="163"/>
        <v>60</v>
      </c>
      <c r="D67" s="36">
        <f t="shared" si="157"/>
        <v>60</v>
      </c>
      <c r="E67" s="36">
        <v>49</v>
      </c>
      <c r="G67" s="3"/>
      <c r="H67" s="130"/>
      <c r="I67" s="212"/>
      <c r="J67" s="39"/>
      <c r="K67" s="39"/>
      <c r="L67" s="39"/>
      <c r="M67" s="39"/>
      <c r="N67" s="39"/>
      <c r="O67" s="39"/>
      <c r="P67" s="39"/>
      <c r="R67" s="41"/>
      <c r="S67" s="40">
        <v>1846687.6500542986</v>
      </c>
      <c r="T67" s="41">
        <f t="shared" ref="T67:AY67" si="394">IF($B67&gt;=T$2,0,$S67/$D67*((S$6-$E67)&lt;$D67))</f>
        <v>0</v>
      </c>
      <c r="U67" s="41">
        <f t="shared" si="394"/>
        <v>0</v>
      </c>
      <c r="V67" s="41">
        <f t="shared" si="394"/>
        <v>0</v>
      </c>
      <c r="W67" s="41">
        <f t="shared" si="394"/>
        <v>0</v>
      </c>
      <c r="X67" s="41">
        <f t="shared" si="394"/>
        <v>0</v>
      </c>
      <c r="Y67" s="41">
        <f t="shared" si="394"/>
        <v>0</v>
      </c>
      <c r="Z67" s="41">
        <f t="shared" si="394"/>
        <v>0</v>
      </c>
      <c r="AA67" s="41">
        <f t="shared" si="394"/>
        <v>0</v>
      </c>
      <c r="AB67" s="41">
        <f t="shared" si="394"/>
        <v>0</v>
      </c>
      <c r="AC67" s="41">
        <f t="shared" si="394"/>
        <v>0</v>
      </c>
      <c r="AD67" s="41">
        <f t="shared" si="394"/>
        <v>0</v>
      </c>
      <c r="AE67" s="41">
        <f t="shared" si="394"/>
        <v>0</v>
      </c>
      <c r="AF67" s="41">
        <f t="shared" si="394"/>
        <v>0</v>
      </c>
      <c r="AG67" s="41">
        <f t="shared" si="394"/>
        <v>0</v>
      </c>
      <c r="AH67" s="41">
        <f t="shared" si="394"/>
        <v>0</v>
      </c>
      <c r="AI67" s="41">
        <f t="shared" si="394"/>
        <v>0</v>
      </c>
      <c r="AJ67" s="41">
        <f t="shared" si="394"/>
        <v>0</v>
      </c>
      <c r="AK67" s="41">
        <f t="shared" si="394"/>
        <v>0</v>
      </c>
      <c r="AL67" s="41">
        <f t="shared" si="394"/>
        <v>0</v>
      </c>
      <c r="AM67" s="41">
        <f t="shared" si="394"/>
        <v>0</v>
      </c>
      <c r="AN67" s="41">
        <f t="shared" si="394"/>
        <v>0</v>
      </c>
      <c r="AO67" s="41">
        <f t="shared" si="394"/>
        <v>0</v>
      </c>
      <c r="AP67" s="41">
        <f t="shared" si="394"/>
        <v>0</v>
      </c>
      <c r="AQ67" s="41">
        <f t="shared" si="394"/>
        <v>0</v>
      </c>
      <c r="AR67" s="41">
        <f t="shared" si="394"/>
        <v>0</v>
      </c>
      <c r="AS67" s="41">
        <f t="shared" si="394"/>
        <v>0</v>
      </c>
      <c r="AT67" s="41">
        <f t="shared" si="394"/>
        <v>0</v>
      </c>
      <c r="AU67" s="41">
        <f t="shared" si="394"/>
        <v>0</v>
      </c>
      <c r="AV67" s="41">
        <f t="shared" si="394"/>
        <v>0</v>
      </c>
      <c r="AW67" s="41">
        <f t="shared" si="394"/>
        <v>0</v>
      </c>
      <c r="AX67" s="41">
        <f t="shared" si="394"/>
        <v>0</v>
      </c>
      <c r="AY67" s="41">
        <f t="shared" si="394"/>
        <v>0</v>
      </c>
      <c r="AZ67" s="41">
        <f t="shared" ref="AZ67:CE67" si="395">IF($B67&gt;=AZ$2,0,$S67/$D67*((AY$6-$E67)&lt;$D67))</f>
        <v>0</v>
      </c>
      <c r="BA67" s="41">
        <f t="shared" si="395"/>
        <v>0</v>
      </c>
      <c r="BB67" s="41">
        <f t="shared" si="395"/>
        <v>0</v>
      </c>
      <c r="BC67" s="41">
        <f t="shared" si="395"/>
        <v>0</v>
      </c>
      <c r="BD67" s="41">
        <f t="shared" si="395"/>
        <v>0</v>
      </c>
      <c r="BE67" s="41">
        <f t="shared" si="395"/>
        <v>0</v>
      </c>
      <c r="BF67" s="41">
        <f t="shared" si="395"/>
        <v>0</v>
      </c>
      <c r="BG67" s="41">
        <f t="shared" si="395"/>
        <v>0</v>
      </c>
      <c r="BH67" s="41">
        <f t="shared" si="395"/>
        <v>0</v>
      </c>
      <c r="BI67" s="41">
        <f t="shared" si="395"/>
        <v>0</v>
      </c>
      <c r="BJ67" s="41">
        <f t="shared" si="395"/>
        <v>0</v>
      </c>
      <c r="BK67" s="41">
        <f t="shared" si="395"/>
        <v>0</v>
      </c>
      <c r="BL67" s="41">
        <f t="shared" si="395"/>
        <v>0</v>
      </c>
      <c r="BM67" s="41">
        <f t="shared" si="395"/>
        <v>0</v>
      </c>
      <c r="BN67" s="41">
        <f t="shared" si="395"/>
        <v>0</v>
      </c>
      <c r="BO67" s="41">
        <f t="shared" si="395"/>
        <v>0</v>
      </c>
      <c r="BP67" s="41">
        <f t="shared" si="395"/>
        <v>0</v>
      </c>
      <c r="BQ67" s="41">
        <f t="shared" si="395"/>
        <v>30778.127500904975</v>
      </c>
      <c r="BR67" s="41">
        <f t="shared" si="395"/>
        <v>30778.127500904975</v>
      </c>
      <c r="BS67" s="41">
        <f t="shared" si="395"/>
        <v>30778.127500904975</v>
      </c>
      <c r="BT67" s="41">
        <f t="shared" si="395"/>
        <v>30778.127500904975</v>
      </c>
      <c r="BU67" s="41">
        <f t="shared" si="395"/>
        <v>30778.127500904975</v>
      </c>
      <c r="BV67" s="41">
        <f t="shared" si="395"/>
        <v>30778.127500904975</v>
      </c>
      <c r="BW67" s="41">
        <f t="shared" si="395"/>
        <v>30778.127500904975</v>
      </c>
      <c r="BX67" s="41">
        <f t="shared" si="395"/>
        <v>30778.127500904975</v>
      </c>
      <c r="BY67" s="41">
        <f t="shared" si="395"/>
        <v>30778.127500904975</v>
      </c>
      <c r="BZ67" s="41">
        <f t="shared" si="395"/>
        <v>30778.127500904975</v>
      </c>
      <c r="CA67" s="41">
        <f t="shared" si="395"/>
        <v>30778.127500904975</v>
      </c>
      <c r="CB67" s="41">
        <f t="shared" si="395"/>
        <v>30778.127500904975</v>
      </c>
      <c r="CC67" s="41">
        <f t="shared" si="395"/>
        <v>30778.127500904975</v>
      </c>
      <c r="CD67" s="41">
        <f t="shared" si="395"/>
        <v>30778.127500904975</v>
      </c>
      <c r="CE67" s="41">
        <f t="shared" si="395"/>
        <v>30778.127500904975</v>
      </c>
      <c r="CF67" s="41">
        <f t="shared" ref="CF67:DK67" si="396">IF($B67&gt;=CF$2,0,$S67/$D67*((CE$6-$E67)&lt;$D67))</f>
        <v>30778.127500904975</v>
      </c>
      <c r="CG67" s="41">
        <f t="shared" si="396"/>
        <v>30778.127500904975</v>
      </c>
      <c r="CH67" s="41">
        <f t="shared" si="396"/>
        <v>30778.127500904975</v>
      </c>
      <c r="CI67" s="41">
        <f t="shared" si="396"/>
        <v>30778.127500904975</v>
      </c>
      <c r="CJ67" s="41">
        <f t="shared" si="396"/>
        <v>30778.127500904975</v>
      </c>
      <c r="CK67" s="41">
        <f t="shared" si="396"/>
        <v>30778.127500904975</v>
      </c>
      <c r="CL67" s="41">
        <f t="shared" si="396"/>
        <v>30778.127500904975</v>
      </c>
      <c r="CM67" s="41">
        <f t="shared" si="396"/>
        <v>30778.127500904975</v>
      </c>
      <c r="CN67" s="41">
        <f t="shared" si="396"/>
        <v>30778.127500904975</v>
      </c>
      <c r="CO67" s="41">
        <f t="shared" si="396"/>
        <v>30778.127500904975</v>
      </c>
      <c r="CP67" s="41">
        <f t="shared" si="396"/>
        <v>30778.127500904975</v>
      </c>
      <c r="CQ67" s="41">
        <f t="shared" si="396"/>
        <v>30778.127500904975</v>
      </c>
      <c r="CR67" s="41">
        <f t="shared" si="396"/>
        <v>30778.127500904975</v>
      </c>
      <c r="CS67" s="41">
        <f t="shared" si="396"/>
        <v>30778.127500904975</v>
      </c>
      <c r="CT67" s="41">
        <f t="shared" si="396"/>
        <v>30778.127500904975</v>
      </c>
      <c r="CU67" s="41">
        <f t="shared" si="396"/>
        <v>30778.127500904975</v>
      </c>
      <c r="CV67" s="41">
        <f t="shared" si="396"/>
        <v>30778.127500904975</v>
      </c>
      <c r="CW67" s="41">
        <f t="shared" si="396"/>
        <v>30778.127500904975</v>
      </c>
      <c r="CX67" s="41">
        <f t="shared" si="396"/>
        <v>30778.127500904975</v>
      </c>
      <c r="CY67" s="41">
        <f t="shared" si="396"/>
        <v>30778.127500904975</v>
      </c>
      <c r="CZ67" s="41">
        <f t="shared" si="396"/>
        <v>30778.127500904975</v>
      </c>
      <c r="DA67" s="41">
        <f t="shared" si="396"/>
        <v>30778.127500904975</v>
      </c>
      <c r="DB67" s="41">
        <f t="shared" si="396"/>
        <v>30778.127500904975</v>
      </c>
      <c r="DC67" s="41">
        <f t="shared" si="396"/>
        <v>30778.127500904975</v>
      </c>
      <c r="DD67" s="41">
        <f t="shared" si="396"/>
        <v>30778.127500904975</v>
      </c>
      <c r="DE67" s="41">
        <f t="shared" si="396"/>
        <v>30778.127500904975</v>
      </c>
      <c r="DF67" s="41">
        <f t="shared" si="396"/>
        <v>30778.127500904975</v>
      </c>
      <c r="DG67" s="41">
        <f t="shared" si="396"/>
        <v>30778.127500904975</v>
      </c>
      <c r="DH67" s="41">
        <f t="shared" si="396"/>
        <v>30778.127500904975</v>
      </c>
      <c r="DI67" s="41">
        <f t="shared" si="396"/>
        <v>30778.127500904975</v>
      </c>
      <c r="DJ67" s="41">
        <f t="shared" si="396"/>
        <v>30778.127500904975</v>
      </c>
      <c r="DK67" s="41">
        <f t="shared" si="396"/>
        <v>30778.127500904975</v>
      </c>
      <c r="DL67" s="41">
        <f t="shared" ref="DL67:EQ67" si="397">IF($B67&gt;=DL$2,0,$S67/$D67*((DK$6-$E67)&lt;$D67))</f>
        <v>30778.127500904975</v>
      </c>
      <c r="DM67" s="41">
        <f t="shared" si="397"/>
        <v>30778.127500904975</v>
      </c>
      <c r="DN67" s="41">
        <f t="shared" si="397"/>
        <v>30778.127500904975</v>
      </c>
      <c r="DO67" s="41">
        <f t="shared" si="397"/>
        <v>30778.127500904975</v>
      </c>
      <c r="DP67" s="41">
        <f t="shared" si="397"/>
        <v>30778.127500904975</v>
      </c>
      <c r="DQ67" s="41">
        <f t="shared" si="397"/>
        <v>30778.127500904975</v>
      </c>
      <c r="DR67" s="41">
        <f t="shared" si="397"/>
        <v>30778.127500904975</v>
      </c>
      <c r="DS67" s="41">
        <f t="shared" si="397"/>
        <v>30778.127500904975</v>
      </c>
      <c r="DT67" s="41">
        <f t="shared" si="397"/>
        <v>30778.127500904975</v>
      </c>
      <c r="DU67" s="41">
        <f t="shared" si="397"/>
        <v>30778.127500904975</v>
      </c>
      <c r="DV67" s="41">
        <f t="shared" si="397"/>
        <v>30778.127500904975</v>
      </c>
      <c r="DW67" s="41">
        <f t="shared" si="397"/>
        <v>30778.127500904975</v>
      </c>
      <c r="DX67" s="41">
        <f t="shared" si="397"/>
        <v>30778.127500904975</v>
      </c>
      <c r="DY67" s="41">
        <f t="shared" si="397"/>
        <v>0</v>
      </c>
      <c r="DZ67" s="41">
        <f t="shared" si="397"/>
        <v>0</v>
      </c>
      <c r="EA67" s="41">
        <f t="shared" si="397"/>
        <v>0</v>
      </c>
      <c r="EB67" s="41">
        <f t="shared" si="397"/>
        <v>0</v>
      </c>
      <c r="EC67" s="41">
        <f t="shared" si="397"/>
        <v>0</v>
      </c>
      <c r="ED67" s="41">
        <f t="shared" si="397"/>
        <v>0</v>
      </c>
      <c r="EE67" s="41">
        <f t="shared" si="397"/>
        <v>0</v>
      </c>
      <c r="EF67" s="41">
        <f t="shared" si="397"/>
        <v>0</v>
      </c>
      <c r="EG67" s="41">
        <f t="shared" si="397"/>
        <v>0</v>
      </c>
      <c r="EH67" s="41">
        <f t="shared" si="397"/>
        <v>0</v>
      </c>
      <c r="EI67" s="41">
        <f t="shared" si="397"/>
        <v>0</v>
      </c>
      <c r="EJ67" s="41">
        <f t="shared" si="397"/>
        <v>0</v>
      </c>
      <c r="EK67" s="41">
        <f t="shared" si="397"/>
        <v>0</v>
      </c>
      <c r="EL67" s="41">
        <f t="shared" si="397"/>
        <v>0</v>
      </c>
      <c r="EM67" s="41">
        <f t="shared" si="397"/>
        <v>0</v>
      </c>
      <c r="EN67" s="41">
        <f t="shared" si="397"/>
        <v>0</v>
      </c>
      <c r="EO67" s="41">
        <f t="shared" si="397"/>
        <v>0</v>
      </c>
      <c r="EP67" s="41">
        <f t="shared" si="397"/>
        <v>0</v>
      </c>
      <c r="EQ67" s="41">
        <f t="shared" si="397"/>
        <v>0</v>
      </c>
      <c r="ER67" s="41">
        <f t="shared" ref="ER67:FB67" si="398">IF($B67&gt;=ER$2,0,$S67/$D67*((EQ$6-$E67)&lt;$D67))</f>
        <v>0</v>
      </c>
      <c r="ES67" s="41">
        <f t="shared" si="398"/>
        <v>0</v>
      </c>
      <c r="ET67" s="41">
        <f t="shared" si="398"/>
        <v>0</v>
      </c>
      <c r="EU67" s="41">
        <f t="shared" si="398"/>
        <v>0</v>
      </c>
      <c r="EV67" s="41">
        <f t="shared" si="398"/>
        <v>0</v>
      </c>
      <c r="EW67" s="41">
        <f t="shared" si="398"/>
        <v>0</v>
      </c>
      <c r="EX67" s="41">
        <f t="shared" si="398"/>
        <v>0</v>
      </c>
      <c r="EY67" s="41">
        <f t="shared" si="398"/>
        <v>0</v>
      </c>
      <c r="EZ67" s="41">
        <f t="shared" si="398"/>
        <v>0</v>
      </c>
      <c r="FA67" s="41">
        <f t="shared" si="398"/>
        <v>0</v>
      </c>
      <c r="FB67" s="41">
        <f t="shared" si="398"/>
        <v>0</v>
      </c>
    </row>
    <row r="68" spans="2:158" s="38" customFormat="1" ht="11.25" hidden="1" customHeight="1" outlineLevel="1">
      <c r="B68" s="37">
        <v>2072</v>
      </c>
      <c r="C68" s="36">
        <f t="shared" si="163"/>
        <v>60</v>
      </c>
      <c r="D68" s="36">
        <f t="shared" si="157"/>
        <v>60</v>
      </c>
      <c r="E68" s="36">
        <v>50</v>
      </c>
      <c r="G68" s="3"/>
      <c r="H68" s="130"/>
      <c r="I68" s="212"/>
      <c r="J68" s="39"/>
      <c r="K68" s="39"/>
      <c r="L68" s="39"/>
      <c r="M68" s="39"/>
      <c r="N68" s="39"/>
      <c r="O68" s="39"/>
      <c r="P68" s="39"/>
      <c r="R68" s="41"/>
      <c r="S68" s="40">
        <v>1799841.7999602491</v>
      </c>
      <c r="T68" s="41">
        <f t="shared" ref="T68:AY68" si="399">IF($B68&gt;=T$2,0,$S68/$D68*((S$6-$E68)&lt;$D68))</f>
        <v>0</v>
      </c>
      <c r="U68" s="41">
        <f t="shared" si="399"/>
        <v>0</v>
      </c>
      <c r="V68" s="41">
        <f t="shared" si="399"/>
        <v>0</v>
      </c>
      <c r="W68" s="41">
        <f t="shared" si="399"/>
        <v>0</v>
      </c>
      <c r="X68" s="41">
        <f t="shared" si="399"/>
        <v>0</v>
      </c>
      <c r="Y68" s="41">
        <f t="shared" si="399"/>
        <v>0</v>
      </c>
      <c r="Z68" s="41">
        <f t="shared" si="399"/>
        <v>0</v>
      </c>
      <c r="AA68" s="41">
        <f t="shared" si="399"/>
        <v>0</v>
      </c>
      <c r="AB68" s="41">
        <f t="shared" si="399"/>
        <v>0</v>
      </c>
      <c r="AC68" s="41">
        <f t="shared" si="399"/>
        <v>0</v>
      </c>
      <c r="AD68" s="41">
        <f t="shared" si="399"/>
        <v>0</v>
      </c>
      <c r="AE68" s="41">
        <f t="shared" si="399"/>
        <v>0</v>
      </c>
      <c r="AF68" s="41">
        <f t="shared" si="399"/>
        <v>0</v>
      </c>
      <c r="AG68" s="41">
        <f t="shared" si="399"/>
        <v>0</v>
      </c>
      <c r="AH68" s="41">
        <f t="shared" si="399"/>
        <v>0</v>
      </c>
      <c r="AI68" s="41">
        <f t="shared" si="399"/>
        <v>0</v>
      </c>
      <c r="AJ68" s="41">
        <f t="shared" si="399"/>
        <v>0</v>
      </c>
      <c r="AK68" s="41">
        <f t="shared" si="399"/>
        <v>0</v>
      </c>
      <c r="AL68" s="41">
        <f t="shared" si="399"/>
        <v>0</v>
      </c>
      <c r="AM68" s="41">
        <f t="shared" si="399"/>
        <v>0</v>
      </c>
      <c r="AN68" s="41">
        <f t="shared" si="399"/>
        <v>0</v>
      </c>
      <c r="AO68" s="41">
        <f t="shared" si="399"/>
        <v>0</v>
      </c>
      <c r="AP68" s="41">
        <f t="shared" si="399"/>
        <v>0</v>
      </c>
      <c r="AQ68" s="41">
        <f t="shared" si="399"/>
        <v>0</v>
      </c>
      <c r="AR68" s="41">
        <f t="shared" si="399"/>
        <v>0</v>
      </c>
      <c r="AS68" s="41">
        <f t="shared" si="399"/>
        <v>0</v>
      </c>
      <c r="AT68" s="41">
        <f t="shared" si="399"/>
        <v>0</v>
      </c>
      <c r="AU68" s="41">
        <f t="shared" si="399"/>
        <v>0</v>
      </c>
      <c r="AV68" s="41">
        <f t="shared" si="399"/>
        <v>0</v>
      </c>
      <c r="AW68" s="41">
        <f t="shared" si="399"/>
        <v>0</v>
      </c>
      <c r="AX68" s="41">
        <f t="shared" si="399"/>
        <v>0</v>
      </c>
      <c r="AY68" s="41">
        <f t="shared" si="399"/>
        <v>0</v>
      </c>
      <c r="AZ68" s="41">
        <f t="shared" ref="AZ68:CE68" si="400">IF($B68&gt;=AZ$2,0,$S68/$D68*((AY$6-$E68)&lt;$D68))</f>
        <v>0</v>
      </c>
      <c r="BA68" s="41">
        <f t="shared" si="400"/>
        <v>0</v>
      </c>
      <c r="BB68" s="41">
        <f t="shared" si="400"/>
        <v>0</v>
      </c>
      <c r="BC68" s="41">
        <f t="shared" si="400"/>
        <v>0</v>
      </c>
      <c r="BD68" s="41">
        <f t="shared" si="400"/>
        <v>0</v>
      </c>
      <c r="BE68" s="41">
        <f t="shared" si="400"/>
        <v>0</v>
      </c>
      <c r="BF68" s="41">
        <f t="shared" si="400"/>
        <v>0</v>
      </c>
      <c r="BG68" s="41">
        <f t="shared" si="400"/>
        <v>0</v>
      </c>
      <c r="BH68" s="41">
        <f t="shared" si="400"/>
        <v>0</v>
      </c>
      <c r="BI68" s="41">
        <f t="shared" si="400"/>
        <v>0</v>
      </c>
      <c r="BJ68" s="41">
        <f t="shared" si="400"/>
        <v>0</v>
      </c>
      <c r="BK68" s="41">
        <f t="shared" si="400"/>
        <v>0</v>
      </c>
      <c r="BL68" s="41">
        <f t="shared" si="400"/>
        <v>0</v>
      </c>
      <c r="BM68" s="41">
        <f t="shared" si="400"/>
        <v>0</v>
      </c>
      <c r="BN68" s="41">
        <f t="shared" si="400"/>
        <v>0</v>
      </c>
      <c r="BO68" s="41">
        <f t="shared" si="400"/>
        <v>0</v>
      </c>
      <c r="BP68" s="41">
        <f t="shared" si="400"/>
        <v>0</v>
      </c>
      <c r="BQ68" s="41">
        <f t="shared" si="400"/>
        <v>0</v>
      </c>
      <c r="BR68" s="41">
        <f t="shared" si="400"/>
        <v>29997.363332670819</v>
      </c>
      <c r="BS68" s="41">
        <f t="shared" si="400"/>
        <v>29997.363332670819</v>
      </c>
      <c r="BT68" s="41">
        <f t="shared" si="400"/>
        <v>29997.363332670819</v>
      </c>
      <c r="BU68" s="41">
        <f t="shared" si="400"/>
        <v>29997.363332670819</v>
      </c>
      <c r="BV68" s="41">
        <f t="shared" si="400"/>
        <v>29997.363332670819</v>
      </c>
      <c r="BW68" s="41">
        <f t="shared" si="400"/>
        <v>29997.363332670819</v>
      </c>
      <c r="BX68" s="41">
        <f t="shared" si="400"/>
        <v>29997.363332670819</v>
      </c>
      <c r="BY68" s="41">
        <f t="shared" si="400"/>
        <v>29997.363332670819</v>
      </c>
      <c r="BZ68" s="41">
        <f t="shared" si="400"/>
        <v>29997.363332670819</v>
      </c>
      <c r="CA68" s="41">
        <f t="shared" si="400"/>
        <v>29997.363332670819</v>
      </c>
      <c r="CB68" s="41">
        <f t="shared" si="400"/>
        <v>29997.363332670819</v>
      </c>
      <c r="CC68" s="41">
        <f t="shared" si="400"/>
        <v>29997.363332670819</v>
      </c>
      <c r="CD68" s="41">
        <f t="shared" si="400"/>
        <v>29997.363332670819</v>
      </c>
      <c r="CE68" s="41">
        <f t="shared" si="400"/>
        <v>29997.363332670819</v>
      </c>
      <c r="CF68" s="41">
        <f t="shared" ref="CF68:DK68" si="401">IF($B68&gt;=CF$2,0,$S68/$D68*((CE$6-$E68)&lt;$D68))</f>
        <v>29997.363332670819</v>
      </c>
      <c r="CG68" s="41">
        <f t="shared" si="401"/>
        <v>29997.363332670819</v>
      </c>
      <c r="CH68" s="41">
        <f t="shared" si="401"/>
        <v>29997.363332670819</v>
      </c>
      <c r="CI68" s="41">
        <f t="shared" si="401"/>
        <v>29997.363332670819</v>
      </c>
      <c r="CJ68" s="41">
        <f t="shared" si="401"/>
        <v>29997.363332670819</v>
      </c>
      <c r="CK68" s="41">
        <f t="shared" si="401"/>
        <v>29997.363332670819</v>
      </c>
      <c r="CL68" s="41">
        <f t="shared" si="401"/>
        <v>29997.363332670819</v>
      </c>
      <c r="CM68" s="41">
        <f t="shared" si="401"/>
        <v>29997.363332670819</v>
      </c>
      <c r="CN68" s="41">
        <f t="shared" si="401"/>
        <v>29997.363332670819</v>
      </c>
      <c r="CO68" s="41">
        <f t="shared" si="401"/>
        <v>29997.363332670819</v>
      </c>
      <c r="CP68" s="41">
        <f t="shared" si="401"/>
        <v>29997.363332670819</v>
      </c>
      <c r="CQ68" s="41">
        <f t="shared" si="401"/>
        <v>29997.363332670819</v>
      </c>
      <c r="CR68" s="41">
        <f t="shared" si="401"/>
        <v>29997.363332670819</v>
      </c>
      <c r="CS68" s="41">
        <f t="shared" si="401"/>
        <v>29997.363332670819</v>
      </c>
      <c r="CT68" s="41">
        <f t="shared" si="401"/>
        <v>29997.363332670819</v>
      </c>
      <c r="CU68" s="41">
        <f t="shared" si="401"/>
        <v>29997.363332670819</v>
      </c>
      <c r="CV68" s="41">
        <f t="shared" si="401"/>
        <v>29997.363332670819</v>
      </c>
      <c r="CW68" s="41">
        <f t="shared" si="401"/>
        <v>29997.363332670819</v>
      </c>
      <c r="CX68" s="41">
        <f t="shared" si="401"/>
        <v>29997.363332670819</v>
      </c>
      <c r="CY68" s="41">
        <f t="shared" si="401"/>
        <v>29997.363332670819</v>
      </c>
      <c r="CZ68" s="41">
        <f t="shared" si="401"/>
        <v>29997.363332670819</v>
      </c>
      <c r="DA68" s="41">
        <f t="shared" si="401"/>
        <v>29997.363332670819</v>
      </c>
      <c r="DB68" s="41">
        <f t="shared" si="401"/>
        <v>29997.363332670819</v>
      </c>
      <c r="DC68" s="41">
        <f t="shared" si="401"/>
        <v>29997.363332670819</v>
      </c>
      <c r="DD68" s="41">
        <f t="shared" si="401"/>
        <v>29997.363332670819</v>
      </c>
      <c r="DE68" s="41">
        <f t="shared" si="401"/>
        <v>29997.363332670819</v>
      </c>
      <c r="DF68" s="41">
        <f t="shared" si="401"/>
        <v>29997.363332670819</v>
      </c>
      <c r="DG68" s="41">
        <f t="shared" si="401"/>
        <v>29997.363332670819</v>
      </c>
      <c r="DH68" s="41">
        <f t="shared" si="401"/>
        <v>29997.363332670819</v>
      </c>
      <c r="DI68" s="41">
        <f t="shared" si="401"/>
        <v>29997.363332670819</v>
      </c>
      <c r="DJ68" s="41">
        <f t="shared" si="401"/>
        <v>29997.363332670819</v>
      </c>
      <c r="DK68" s="41">
        <f t="shared" si="401"/>
        <v>29997.363332670819</v>
      </c>
      <c r="DL68" s="41">
        <f t="shared" ref="DL68:EQ68" si="402">IF($B68&gt;=DL$2,0,$S68/$D68*((DK$6-$E68)&lt;$D68))</f>
        <v>29997.363332670819</v>
      </c>
      <c r="DM68" s="41">
        <f t="shared" si="402"/>
        <v>29997.363332670819</v>
      </c>
      <c r="DN68" s="41">
        <f t="shared" si="402"/>
        <v>29997.363332670819</v>
      </c>
      <c r="DO68" s="41">
        <f t="shared" si="402"/>
        <v>29997.363332670819</v>
      </c>
      <c r="DP68" s="41">
        <f t="shared" si="402"/>
        <v>29997.363332670819</v>
      </c>
      <c r="DQ68" s="41">
        <f t="shared" si="402"/>
        <v>29997.363332670819</v>
      </c>
      <c r="DR68" s="41">
        <f t="shared" si="402"/>
        <v>29997.363332670819</v>
      </c>
      <c r="DS68" s="41">
        <f t="shared" si="402"/>
        <v>29997.363332670819</v>
      </c>
      <c r="DT68" s="41">
        <f t="shared" si="402"/>
        <v>29997.363332670819</v>
      </c>
      <c r="DU68" s="41">
        <f t="shared" si="402"/>
        <v>29997.363332670819</v>
      </c>
      <c r="DV68" s="41">
        <f t="shared" si="402"/>
        <v>29997.363332670819</v>
      </c>
      <c r="DW68" s="41">
        <f t="shared" si="402"/>
        <v>29997.363332670819</v>
      </c>
      <c r="DX68" s="41">
        <f t="shared" si="402"/>
        <v>29997.363332670819</v>
      </c>
      <c r="DY68" s="41">
        <f t="shared" si="402"/>
        <v>29997.363332670819</v>
      </c>
      <c r="DZ68" s="41">
        <f t="shared" si="402"/>
        <v>0</v>
      </c>
      <c r="EA68" s="41">
        <f t="shared" si="402"/>
        <v>0</v>
      </c>
      <c r="EB68" s="41">
        <f t="shared" si="402"/>
        <v>0</v>
      </c>
      <c r="EC68" s="41">
        <f t="shared" si="402"/>
        <v>0</v>
      </c>
      <c r="ED68" s="41">
        <f t="shared" si="402"/>
        <v>0</v>
      </c>
      <c r="EE68" s="41">
        <f t="shared" si="402"/>
        <v>0</v>
      </c>
      <c r="EF68" s="41">
        <f t="shared" si="402"/>
        <v>0</v>
      </c>
      <c r="EG68" s="41">
        <f t="shared" si="402"/>
        <v>0</v>
      </c>
      <c r="EH68" s="41">
        <f t="shared" si="402"/>
        <v>0</v>
      </c>
      <c r="EI68" s="41">
        <f t="shared" si="402"/>
        <v>0</v>
      </c>
      <c r="EJ68" s="41">
        <f t="shared" si="402"/>
        <v>0</v>
      </c>
      <c r="EK68" s="41">
        <f t="shared" si="402"/>
        <v>0</v>
      </c>
      <c r="EL68" s="41">
        <f t="shared" si="402"/>
        <v>0</v>
      </c>
      <c r="EM68" s="41">
        <f t="shared" si="402"/>
        <v>0</v>
      </c>
      <c r="EN68" s="41">
        <f t="shared" si="402"/>
        <v>0</v>
      </c>
      <c r="EO68" s="41">
        <f t="shared" si="402"/>
        <v>0</v>
      </c>
      <c r="EP68" s="41">
        <f t="shared" si="402"/>
        <v>0</v>
      </c>
      <c r="EQ68" s="41">
        <f t="shared" si="402"/>
        <v>0</v>
      </c>
      <c r="ER68" s="41">
        <f t="shared" ref="ER68:FB68" si="403">IF($B68&gt;=ER$2,0,$S68/$D68*((EQ$6-$E68)&lt;$D68))</f>
        <v>0</v>
      </c>
      <c r="ES68" s="41">
        <f t="shared" si="403"/>
        <v>0</v>
      </c>
      <c r="ET68" s="41">
        <f t="shared" si="403"/>
        <v>0</v>
      </c>
      <c r="EU68" s="41">
        <f t="shared" si="403"/>
        <v>0</v>
      </c>
      <c r="EV68" s="41">
        <f t="shared" si="403"/>
        <v>0</v>
      </c>
      <c r="EW68" s="41">
        <f t="shared" si="403"/>
        <v>0</v>
      </c>
      <c r="EX68" s="41">
        <f t="shared" si="403"/>
        <v>0</v>
      </c>
      <c r="EY68" s="41">
        <f t="shared" si="403"/>
        <v>0</v>
      </c>
      <c r="EZ68" s="41">
        <f t="shared" si="403"/>
        <v>0</v>
      </c>
      <c r="FA68" s="41">
        <f t="shared" si="403"/>
        <v>0</v>
      </c>
      <c r="FB68" s="41">
        <f t="shared" si="403"/>
        <v>0</v>
      </c>
    </row>
    <row r="69" spans="2:158" s="38" customFormat="1" ht="11.25" hidden="1" customHeight="1" outlineLevel="1">
      <c r="B69" s="37">
        <v>2073</v>
      </c>
      <c r="C69" s="36">
        <f t="shared" si="163"/>
        <v>60</v>
      </c>
      <c r="D69" s="36">
        <f t="shared" si="157"/>
        <v>60</v>
      </c>
      <c r="E69" s="36">
        <v>51</v>
      </c>
      <c r="G69" s="3"/>
      <c r="H69" s="130"/>
      <c r="I69" s="212"/>
      <c r="J69" s="39"/>
      <c r="K69" s="39"/>
      <c r="L69" s="39"/>
      <c r="M69" s="39"/>
      <c r="N69" s="39"/>
      <c r="O69" s="39"/>
      <c r="P69" s="39"/>
      <c r="R69" s="41"/>
      <c r="S69" s="40">
        <v>1756222.1585275978</v>
      </c>
      <c r="T69" s="41">
        <f t="shared" ref="T69:AY69" si="404">IF($B69&gt;=T$2,0,$S69/$D69*((S$6-$E69)&lt;$D69))</f>
        <v>0</v>
      </c>
      <c r="U69" s="41">
        <f t="shared" si="404"/>
        <v>0</v>
      </c>
      <c r="V69" s="41">
        <f t="shared" si="404"/>
        <v>0</v>
      </c>
      <c r="W69" s="41">
        <f t="shared" si="404"/>
        <v>0</v>
      </c>
      <c r="X69" s="41">
        <f t="shared" si="404"/>
        <v>0</v>
      </c>
      <c r="Y69" s="41">
        <f t="shared" si="404"/>
        <v>0</v>
      </c>
      <c r="Z69" s="41">
        <f t="shared" si="404"/>
        <v>0</v>
      </c>
      <c r="AA69" s="41">
        <f t="shared" si="404"/>
        <v>0</v>
      </c>
      <c r="AB69" s="41">
        <f t="shared" si="404"/>
        <v>0</v>
      </c>
      <c r="AC69" s="41">
        <f t="shared" si="404"/>
        <v>0</v>
      </c>
      <c r="AD69" s="41">
        <f t="shared" si="404"/>
        <v>0</v>
      </c>
      <c r="AE69" s="41">
        <f t="shared" si="404"/>
        <v>0</v>
      </c>
      <c r="AF69" s="41">
        <f t="shared" si="404"/>
        <v>0</v>
      </c>
      <c r="AG69" s="41">
        <f t="shared" si="404"/>
        <v>0</v>
      </c>
      <c r="AH69" s="41">
        <f t="shared" si="404"/>
        <v>0</v>
      </c>
      <c r="AI69" s="41">
        <f t="shared" si="404"/>
        <v>0</v>
      </c>
      <c r="AJ69" s="41">
        <f t="shared" si="404"/>
        <v>0</v>
      </c>
      <c r="AK69" s="41">
        <f t="shared" si="404"/>
        <v>0</v>
      </c>
      <c r="AL69" s="41">
        <f t="shared" si="404"/>
        <v>0</v>
      </c>
      <c r="AM69" s="41">
        <f t="shared" si="404"/>
        <v>0</v>
      </c>
      <c r="AN69" s="41">
        <f t="shared" si="404"/>
        <v>0</v>
      </c>
      <c r="AO69" s="41">
        <f t="shared" si="404"/>
        <v>0</v>
      </c>
      <c r="AP69" s="41">
        <f t="shared" si="404"/>
        <v>0</v>
      </c>
      <c r="AQ69" s="41">
        <f t="shared" si="404"/>
        <v>0</v>
      </c>
      <c r="AR69" s="41">
        <f t="shared" si="404"/>
        <v>0</v>
      </c>
      <c r="AS69" s="41">
        <f t="shared" si="404"/>
        <v>0</v>
      </c>
      <c r="AT69" s="41">
        <f t="shared" si="404"/>
        <v>0</v>
      </c>
      <c r="AU69" s="41">
        <f t="shared" si="404"/>
        <v>0</v>
      </c>
      <c r="AV69" s="41">
        <f t="shared" si="404"/>
        <v>0</v>
      </c>
      <c r="AW69" s="41">
        <f t="shared" si="404"/>
        <v>0</v>
      </c>
      <c r="AX69" s="41">
        <f t="shared" si="404"/>
        <v>0</v>
      </c>
      <c r="AY69" s="41">
        <f t="shared" si="404"/>
        <v>0</v>
      </c>
      <c r="AZ69" s="41">
        <f t="shared" ref="AZ69:CE69" si="405">IF($B69&gt;=AZ$2,0,$S69/$D69*((AY$6-$E69)&lt;$D69))</f>
        <v>0</v>
      </c>
      <c r="BA69" s="41">
        <f t="shared" si="405"/>
        <v>0</v>
      </c>
      <c r="BB69" s="41">
        <f t="shared" si="405"/>
        <v>0</v>
      </c>
      <c r="BC69" s="41">
        <f t="shared" si="405"/>
        <v>0</v>
      </c>
      <c r="BD69" s="41">
        <f t="shared" si="405"/>
        <v>0</v>
      </c>
      <c r="BE69" s="41">
        <f t="shared" si="405"/>
        <v>0</v>
      </c>
      <c r="BF69" s="41">
        <f t="shared" si="405"/>
        <v>0</v>
      </c>
      <c r="BG69" s="41">
        <f t="shared" si="405"/>
        <v>0</v>
      </c>
      <c r="BH69" s="41">
        <f t="shared" si="405"/>
        <v>0</v>
      </c>
      <c r="BI69" s="41">
        <f t="shared" si="405"/>
        <v>0</v>
      </c>
      <c r="BJ69" s="41">
        <f t="shared" si="405"/>
        <v>0</v>
      </c>
      <c r="BK69" s="41">
        <f t="shared" si="405"/>
        <v>0</v>
      </c>
      <c r="BL69" s="41">
        <f t="shared" si="405"/>
        <v>0</v>
      </c>
      <c r="BM69" s="41">
        <f t="shared" si="405"/>
        <v>0</v>
      </c>
      <c r="BN69" s="41">
        <f t="shared" si="405"/>
        <v>0</v>
      </c>
      <c r="BO69" s="41">
        <f t="shared" si="405"/>
        <v>0</v>
      </c>
      <c r="BP69" s="41">
        <f t="shared" si="405"/>
        <v>0</v>
      </c>
      <c r="BQ69" s="41">
        <f t="shared" si="405"/>
        <v>0</v>
      </c>
      <c r="BR69" s="41">
        <f t="shared" si="405"/>
        <v>0</v>
      </c>
      <c r="BS69" s="41">
        <f t="shared" si="405"/>
        <v>29270.369308793295</v>
      </c>
      <c r="BT69" s="41">
        <f t="shared" si="405"/>
        <v>29270.369308793295</v>
      </c>
      <c r="BU69" s="41">
        <f t="shared" si="405"/>
        <v>29270.369308793295</v>
      </c>
      <c r="BV69" s="41">
        <f t="shared" si="405"/>
        <v>29270.369308793295</v>
      </c>
      <c r="BW69" s="41">
        <f t="shared" si="405"/>
        <v>29270.369308793295</v>
      </c>
      <c r="BX69" s="41">
        <f t="shared" si="405"/>
        <v>29270.369308793295</v>
      </c>
      <c r="BY69" s="41">
        <f t="shared" si="405"/>
        <v>29270.369308793295</v>
      </c>
      <c r="BZ69" s="41">
        <f t="shared" si="405"/>
        <v>29270.369308793295</v>
      </c>
      <c r="CA69" s="41">
        <f t="shared" si="405"/>
        <v>29270.369308793295</v>
      </c>
      <c r="CB69" s="41">
        <f t="shared" si="405"/>
        <v>29270.369308793295</v>
      </c>
      <c r="CC69" s="41">
        <f t="shared" si="405"/>
        <v>29270.369308793295</v>
      </c>
      <c r="CD69" s="41">
        <f t="shared" si="405"/>
        <v>29270.369308793295</v>
      </c>
      <c r="CE69" s="41">
        <f t="shared" si="405"/>
        <v>29270.369308793295</v>
      </c>
      <c r="CF69" s="41">
        <f t="shared" ref="CF69:DK69" si="406">IF($B69&gt;=CF$2,0,$S69/$D69*((CE$6-$E69)&lt;$D69))</f>
        <v>29270.369308793295</v>
      </c>
      <c r="CG69" s="41">
        <f t="shared" si="406"/>
        <v>29270.369308793295</v>
      </c>
      <c r="CH69" s="41">
        <f t="shared" si="406"/>
        <v>29270.369308793295</v>
      </c>
      <c r="CI69" s="41">
        <f t="shared" si="406"/>
        <v>29270.369308793295</v>
      </c>
      <c r="CJ69" s="41">
        <f t="shared" si="406"/>
        <v>29270.369308793295</v>
      </c>
      <c r="CK69" s="41">
        <f t="shared" si="406"/>
        <v>29270.369308793295</v>
      </c>
      <c r="CL69" s="41">
        <f t="shared" si="406"/>
        <v>29270.369308793295</v>
      </c>
      <c r="CM69" s="41">
        <f t="shared" si="406"/>
        <v>29270.369308793295</v>
      </c>
      <c r="CN69" s="41">
        <f t="shared" si="406"/>
        <v>29270.369308793295</v>
      </c>
      <c r="CO69" s="41">
        <f t="shared" si="406"/>
        <v>29270.369308793295</v>
      </c>
      <c r="CP69" s="41">
        <f t="shared" si="406"/>
        <v>29270.369308793295</v>
      </c>
      <c r="CQ69" s="41">
        <f t="shared" si="406"/>
        <v>29270.369308793295</v>
      </c>
      <c r="CR69" s="41">
        <f t="shared" si="406"/>
        <v>29270.369308793295</v>
      </c>
      <c r="CS69" s="41">
        <f t="shared" si="406"/>
        <v>29270.369308793295</v>
      </c>
      <c r="CT69" s="41">
        <f t="shared" si="406"/>
        <v>29270.369308793295</v>
      </c>
      <c r="CU69" s="41">
        <f t="shared" si="406"/>
        <v>29270.369308793295</v>
      </c>
      <c r="CV69" s="41">
        <f t="shared" si="406"/>
        <v>29270.369308793295</v>
      </c>
      <c r="CW69" s="41">
        <f t="shared" si="406"/>
        <v>29270.369308793295</v>
      </c>
      <c r="CX69" s="41">
        <f t="shared" si="406"/>
        <v>29270.369308793295</v>
      </c>
      <c r="CY69" s="41">
        <f t="shared" si="406"/>
        <v>29270.369308793295</v>
      </c>
      <c r="CZ69" s="41">
        <f t="shared" si="406"/>
        <v>29270.369308793295</v>
      </c>
      <c r="DA69" s="41">
        <f t="shared" si="406"/>
        <v>29270.369308793295</v>
      </c>
      <c r="DB69" s="41">
        <f t="shared" si="406"/>
        <v>29270.369308793295</v>
      </c>
      <c r="DC69" s="41">
        <f t="shared" si="406"/>
        <v>29270.369308793295</v>
      </c>
      <c r="DD69" s="41">
        <f t="shared" si="406"/>
        <v>29270.369308793295</v>
      </c>
      <c r="DE69" s="41">
        <f t="shared" si="406"/>
        <v>29270.369308793295</v>
      </c>
      <c r="DF69" s="41">
        <f t="shared" si="406"/>
        <v>29270.369308793295</v>
      </c>
      <c r="DG69" s="41">
        <f t="shared" si="406"/>
        <v>29270.369308793295</v>
      </c>
      <c r="DH69" s="41">
        <f t="shared" si="406"/>
        <v>29270.369308793295</v>
      </c>
      <c r="DI69" s="41">
        <f t="shared" si="406"/>
        <v>29270.369308793295</v>
      </c>
      <c r="DJ69" s="41">
        <f t="shared" si="406"/>
        <v>29270.369308793295</v>
      </c>
      <c r="DK69" s="41">
        <f t="shared" si="406"/>
        <v>29270.369308793295</v>
      </c>
      <c r="DL69" s="41">
        <f t="shared" ref="DL69:EQ69" si="407">IF($B69&gt;=DL$2,0,$S69/$D69*((DK$6-$E69)&lt;$D69))</f>
        <v>29270.369308793295</v>
      </c>
      <c r="DM69" s="41">
        <f t="shared" si="407"/>
        <v>29270.369308793295</v>
      </c>
      <c r="DN69" s="41">
        <f t="shared" si="407"/>
        <v>29270.369308793295</v>
      </c>
      <c r="DO69" s="41">
        <f t="shared" si="407"/>
        <v>29270.369308793295</v>
      </c>
      <c r="DP69" s="41">
        <f t="shared" si="407"/>
        <v>29270.369308793295</v>
      </c>
      <c r="DQ69" s="41">
        <f t="shared" si="407"/>
        <v>29270.369308793295</v>
      </c>
      <c r="DR69" s="41">
        <f t="shared" si="407"/>
        <v>29270.369308793295</v>
      </c>
      <c r="DS69" s="41">
        <f t="shared" si="407"/>
        <v>29270.369308793295</v>
      </c>
      <c r="DT69" s="41">
        <f t="shared" si="407"/>
        <v>29270.369308793295</v>
      </c>
      <c r="DU69" s="41">
        <f t="shared" si="407"/>
        <v>29270.369308793295</v>
      </c>
      <c r="DV69" s="41">
        <f t="shared" si="407"/>
        <v>29270.369308793295</v>
      </c>
      <c r="DW69" s="41">
        <f t="shared" si="407"/>
        <v>29270.369308793295</v>
      </c>
      <c r="DX69" s="41">
        <f t="shared" si="407"/>
        <v>29270.369308793295</v>
      </c>
      <c r="DY69" s="41">
        <f t="shared" si="407"/>
        <v>29270.369308793295</v>
      </c>
      <c r="DZ69" s="41">
        <f t="shared" si="407"/>
        <v>29270.369308793295</v>
      </c>
      <c r="EA69" s="41">
        <f t="shared" si="407"/>
        <v>0</v>
      </c>
      <c r="EB69" s="41">
        <f t="shared" si="407"/>
        <v>0</v>
      </c>
      <c r="EC69" s="41">
        <f t="shared" si="407"/>
        <v>0</v>
      </c>
      <c r="ED69" s="41">
        <f t="shared" si="407"/>
        <v>0</v>
      </c>
      <c r="EE69" s="41">
        <f t="shared" si="407"/>
        <v>0</v>
      </c>
      <c r="EF69" s="41">
        <f t="shared" si="407"/>
        <v>0</v>
      </c>
      <c r="EG69" s="41">
        <f t="shared" si="407"/>
        <v>0</v>
      </c>
      <c r="EH69" s="41">
        <f t="shared" si="407"/>
        <v>0</v>
      </c>
      <c r="EI69" s="41">
        <f t="shared" si="407"/>
        <v>0</v>
      </c>
      <c r="EJ69" s="41">
        <f t="shared" si="407"/>
        <v>0</v>
      </c>
      <c r="EK69" s="41">
        <f t="shared" si="407"/>
        <v>0</v>
      </c>
      <c r="EL69" s="41">
        <f t="shared" si="407"/>
        <v>0</v>
      </c>
      <c r="EM69" s="41">
        <f t="shared" si="407"/>
        <v>0</v>
      </c>
      <c r="EN69" s="41">
        <f t="shared" si="407"/>
        <v>0</v>
      </c>
      <c r="EO69" s="41">
        <f t="shared" si="407"/>
        <v>0</v>
      </c>
      <c r="EP69" s="41">
        <f t="shared" si="407"/>
        <v>0</v>
      </c>
      <c r="EQ69" s="41">
        <f t="shared" si="407"/>
        <v>0</v>
      </c>
      <c r="ER69" s="41">
        <f t="shared" ref="ER69:FB69" si="408">IF($B69&gt;=ER$2,0,$S69/$D69*((EQ$6-$E69)&lt;$D69))</f>
        <v>0</v>
      </c>
      <c r="ES69" s="41">
        <f t="shared" si="408"/>
        <v>0</v>
      </c>
      <c r="ET69" s="41">
        <f t="shared" si="408"/>
        <v>0</v>
      </c>
      <c r="EU69" s="41">
        <f t="shared" si="408"/>
        <v>0</v>
      </c>
      <c r="EV69" s="41">
        <f t="shared" si="408"/>
        <v>0</v>
      </c>
      <c r="EW69" s="41">
        <f t="shared" si="408"/>
        <v>0</v>
      </c>
      <c r="EX69" s="41">
        <f t="shared" si="408"/>
        <v>0</v>
      </c>
      <c r="EY69" s="41">
        <f t="shared" si="408"/>
        <v>0</v>
      </c>
      <c r="EZ69" s="41">
        <f t="shared" si="408"/>
        <v>0</v>
      </c>
      <c r="FA69" s="41">
        <f t="shared" si="408"/>
        <v>0</v>
      </c>
      <c r="FB69" s="41">
        <f t="shared" si="408"/>
        <v>0</v>
      </c>
    </row>
    <row r="70" spans="2:158" s="38" customFormat="1" ht="11.25" hidden="1" customHeight="1" outlineLevel="1">
      <c r="B70" s="37">
        <v>2074</v>
      </c>
      <c r="C70" s="36">
        <f t="shared" si="163"/>
        <v>60</v>
      </c>
      <c r="D70" s="36">
        <f t="shared" si="157"/>
        <v>60</v>
      </c>
      <c r="E70" s="36">
        <v>52</v>
      </c>
      <c r="G70" s="3"/>
      <c r="H70" s="130"/>
      <c r="I70" s="212"/>
      <c r="J70" s="39"/>
      <c r="K70" s="39"/>
      <c r="L70" s="39"/>
      <c r="M70" s="39"/>
      <c r="N70" s="39"/>
      <c r="O70" s="39"/>
      <c r="P70" s="39"/>
      <c r="R70" s="41"/>
      <c r="S70" s="40">
        <v>1715678.8070157995</v>
      </c>
      <c r="T70" s="41">
        <f t="shared" ref="T70:AY70" si="409">IF($B70&gt;=T$2,0,$S70/$D70*((S$6-$E70)&lt;$D70))</f>
        <v>0</v>
      </c>
      <c r="U70" s="41">
        <f t="shared" si="409"/>
        <v>0</v>
      </c>
      <c r="V70" s="41">
        <f t="shared" si="409"/>
        <v>0</v>
      </c>
      <c r="W70" s="41">
        <f t="shared" si="409"/>
        <v>0</v>
      </c>
      <c r="X70" s="41">
        <f t="shared" si="409"/>
        <v>0</v>
      </c>
      <c r="Y70" s="41">
        <f t="shared" si="409"/>
        <v>0</v>
      </c>
      <c r="Z70" s="41">
        <f t="shared" si="409"/>
        <v>0</v>
      </c>
      <c r="AA70" s="41">
        <f t="shared" si="409"/>
        <v>0</v>
      </c>
      <c r="AB70" s="41">
        <f t="shared" si="409"/>
        <v>0</v>
      </c>
      <c r="AC70" s="41">
        <f t="shared" si="409"/>
        <v>0</v>
      </c>
      <c r="AD70" s="41">
        <f t="shared" si="409"/>
        <v>0</v>
      </c>
      <c r="AE70" s="41">
        <f t="shared" si="409"/>
        <v>0</v>
      </c>
      <c r="AF70" s="41">
        <f t="shared" si="409"/>
        <v>0</v>
      </c>
      <c r="AG70" s="41">
        <f t="shared" si="409"/>
        <v>0</v>
      </c>
      <c r="AH70" s="41">
        <f t="shared" si="409"/>
        <v>0</v>
      </c>
      <c r="AI70" s="41">
        <f t="shared" si="409"/>
        <v>0</v>
      </c>
      <c r="AJ70" s="41">
        <f t="shared" si="409"/>
        <v>0</v>
      </c>
      <c r="AK70" s="41">
        <f t="shared" si="409"/>
        <v>0</v>
      </c>
      <c r="AL70" s="41">
        <f t="shared" si="409"/>
        <v>0</v>
      </c>
      <c r="AM70" s="41">
        <f t="shared" si="409"/>
        <v>0</v>
      </c>
      <c r="AN70" s="41">
        <f t="shared" si="409"/>
        <v>0</v>
      </c>
      <c r="AO70" s="41">
        <f t="shared" si="409"/>
        <v>0</v>
      </c>
      <c r="AP70" s="41">
        <f t="shared" si="409"/>
        <v>0</v>
      </c>
      <c r="AQ70" s="41">
        <f t="shared" si="409"/>
        <v>0</v>
      </c>
      <c r="AR70" s="41">
        <f t="shared" si="409"/>
        <v>0</v>
      </c>
      <c r="AS70" s="41">
        <f t="shared" si="409"/>
        <v>0</v>
      </c>
      <c r="AT70" s="41">
        <f t="shared" si="409"/>
        <v>0</v>
      </c>
      <c r="AU70" s="41">
        <f t="shared" si="409"/>
        <v>0</v>
      </c>
      <c r="AV70" s="41">
        <f t="shared" si="409"/>
        <v>0</v>
      </c>
      <c r="AW70" s="41">
        <f t="shared" si="409"/>
        <v>0</v>
      </c>
      <c r="AX70" s="41">
        <f t="shared" si="409"/>
        <v>0</v>
      </c>
      <c r="AY70" s="41">
        <f t="shared" si="409"/>
        <v>0</v>
      </c>
      <c r="AZ70" s="41">
        <f t="shared" ref="AZ70:CE70" si="410">IF($B70&gt;=AZ$2,0,$S70/$D70*((AY$6-$E70)&lt;$D70))</f>
        <v>0</v>
      </c>
      <c r="BA70" s="41">
        <f t="shared" si="410"/>
        <v>0</v>
      </c>
      <c r="BB70" s="41">
        <f t="shared" si="410"/>
        <v>0</v>
      </c>
      <c r="BC70" s="41">
        <f t="shared" si="410"/>
        <v>0</v>
      </c>
      <c r="BD70" s="41">
        <f t="shared" si="410"/>
        <v>0</v>
      </c>
      <c r="BE70" s="41">
        <f t="shared" si="410"/>
        <v>0</v>
      </c>
      <c r="BF70" s="41">
        <f t="shared" si="410"/>
        <v>0</v>
      </c>
      <c r="BG70" s="41">
        <f t="shared" si="410"/>
        <v>0</v>
      </c>
      <c r="BH70" s="41">
        <f t="shared" si="410"/>
        <v>0</v>
      </c>
      <c r="BI70" s="41">
        <f t="shared" si="410"/>
        <v>0</v>
      </c>
      <c r="BJ70" s="41">
        <f t="shared" si="410"/>
        <v>0</v>
      </c>
      <c r="BK70" s="41">
        <f t="shared" si="410"/>
        <v>0</v>
      </c>
      <c r="BL70" s="41">
        <f t="shared" si="410"/>
        <v>0</v>
      </c>
      <c r="BM70" s="41">
        <f t="shared" si="410"/>
        <v>0</v>
      </c>
      <c r="BN70" s="41">
        <f t="shared" si="410"/>
        <v>0</v>
      </c>
      <c r="BO70" s="41">
        <f t="shared" si="410"/>
        <v>0</v>
      </c>
      <c r="BP70" s="41">
        <f t="shared" si="410"/>
        <v>0</v>
      </c>
      <c r="BQ70" s="41">
        <f t="shared" si="410"/>
        <v>0</v>
      </c>
      <c r="BR70" s="41">
        <f t="shared" si="410"/>
        <v>0</v>
      </c>
      <c r="BS70" s="41">
        <f t="shared" si="410"/>
        <v>0</v>
      </c>
      <c r="BT70" s="41">
        <f t="shared" si="410"/>
        <v>28594.646783596658</v>
      </c>
      <c r="BU70" s="41">
        <f t="shared" si="410"/>
        <v>28594.646783596658</v>
      </c>
      <c r="BV70" s="41">
        <f t="shared" si="410"/>
        <v>28594.646783596658</v>
      </c>
      <c r="BW70" s="41">
        <f t="shared" si="410"/>
        <v>28594.646783596658</v>
      </c>
      <c r="BX70" s="41">
        <f t="shared" si="410"/>
        <v>28594.646783596658</v>
      </c>
      <c r="BY70" s="41">
        <f t="shared" si="410"/>
        <v>28594.646783596658</v>
      </c>
      <c r="BZ70" s="41">
        <f t="shared" si="410"/>
        <v>28594.646783596658</v>
      </c>
      <c r="CA70" s="41">
        <f t="shared" si="410"/>
        <v>28594.646783596658</v>
      </c>
      <c r="CB70" s="41">
        <f t="shared" si="410"/>
        <v>28594.646783596658</v>
      </c>
      <c r="CC70" s="41">
        <f t="shared" si="410"/>
        <v>28594.646783596658</v>
      </c>
      <c r="CD70" s="41">
        <f t="shared" si="410"/>
        <v>28594.646783596658</v>
      </c>
      <c r="CE70" s="41">
        <f t="shared" si="410"/>
        <v>28594.646783596658</v>
      </c>
      <c r="CF70" s="41">
        <f t="shared" ref="CF70:DK70" si="411">IF($B70&gt;=CF$2,0,$S70/$D70*((CE$6-$E70)&lt;$D70))</f>
        <v>28594.646783596658</v>
      </c>
      <c r="CG70" s="41">
        <f t="shared" si="411"/>
        <v>28594.646783596658</v>
      </c>
      <c r="CH70" s="41">
        <f t="shared" si="411"/>
        <v>28594.646783596658</v>
      </c>
      <c r="CI70" s="41">
        <f t="shared" si="411"/>
        <v>28594.646783596658</v>
      </c>
      <c r="CJ70" s="41">
        <f t="shared" si="411"/>
        <v>28594.646783596658</v>
      </c>
      <c r="CK70" s="41">
        <f t="shared" si="411"/>
        <v>28594.646783596658</v>
      </c>
      <c r="CL70" s="41">
        <f t="shared" si="411"/>
        <v>28594.646783596658</v>
      </c>
      <c r="CM70" s="41">
        <f t="shared" si="411"/>
        <v>28594.646783596658</v>
      </c>
      <c r="CN70" s="41">
        <f t="shared" si="411"/>
        <v>28594.646783596658</v>
      </c>
      <c r="CO70" s="41">
        <f t="shared" si="411"/>
        <v>28594.646783596658</v>
      </c>
      <c r="CP70" s="41">
        <f t="shared" si="411"/>
        <v>28594.646783596658</v>
      </c>
      <c r="CQ70" s="41">
        <f t="shared" si="411"/>
        <v>28594.646783596658</v>
      </c>
      <c r="CR70" s="41">
        <f t="shared" si="411"/>
        <v>28594.646783596658</v>
      </c>
      <c r="CS70" s="41">
        <f t="shared" si="411"/>
        <v>28594.646783596658</v>
      </c>
      <c r="CT70" s="41">
        <f t="shared" si="411"/>
        <v>28594.646783596658</v>
      </c>
      <c r="CU70" s="41">
        <f t="shared" si="411"/>
        <v>28594.646783596658</v>
      </c>
      <c r="CV70" s="41">
        <f t="shared" si="411"/>
        <v>28594.646783596658</v>
      </c>
      <c r="CW70" s="41">
        <f t="shared" si="411"/>
        <v>28594.646783596658</v>
      </c>
      <c r="CX70" s="41">
        <f t="shared" si="411"/>
        <v>28594.646783596658</v>
      </c>
      <c r="CY70" s="41">
        <f t="shared" si="411"/>
        <v>28594.646783596658</v>
      </c>
      <c r="CZ70" s="41">
        <f t="shared" si="411"/>
        <v>28594.646783596658</v>
      </c>
      <c r="DA70" s="41">
        <f t="shared" si="411"/>
        <v>28594.646783596658</v>
      </c>
      <c r="DB70" s="41">
        <f t="shared" si="411"/>
        <v>28594.646783596658</v>
      </c>
      <c r="DC70" s="41">
        <f t="shared" si="411"/>
        <v>28594.646783596658</v>
      </c>
      <c r="DD70" s="41">
        <f t="shared" si="411"/>
        <v>28594.646783596658</v>
      </c>
      <c r="DE70" s="41">
        <f t="shared" si="411"/>
        <v>28594.646783596658</v>
      </c>
      <c r="DF70" s="41">
        <f t="shared" si="411"/>
        <v>28594.646783596658</v>
      </c>
      <c r="DG70" s="41">
        <f t="shared" si="411"/>
        <v>28594.646783596658</v>
      </c>
      <c r="DH70" s="41">
        <f t="shared" si="411"/>
        <v>28594.646783596658</v>
      </c>
      <c r="DI70" s="41">
        <f t="shared" si="411"/>
        <v>28594.646783596658</v>
      </c>
      <c r="DJ70" s="41">
        <f t="shared" si="411"/>
        <v>28594.646783596658</v>
      </c>
      <c r="DK70" s="41">
        <f t="shared" si="411"/>
        <v>28594.646783596658</v>
      </c>
      <c r="DL70" s="41">
        <f t="shared" ref="DL70:EQ70" si="412">IF($B70&gt;=DL$2,0,$S70/$D70*((DK$6-$E70)&lt;$D70))</f>
        <v>28594.646783596658</v>
      </c>
      <c r="DM70" s="41">
        <f t="shared" si="412"/>
        <v>28594.646783596658</v>
      </c>
      <c r="DN70" s="41">
        <f t="shared" si="412"/>
        <v>28594.646783596658</v>
      </c>
      <c r="DO70" s="41">
        <f t="shared" si="412"/>
        <v>28594.646783596658</v>
      </c>
      <c r="DP70" s="41">
        <f t="shared" si="412"/>
        <v>28594.646783596658</v>
      </c>
      <c r="DQ70" s="41">
        <f t="shared" si="412"/>
        <v>28594.646783596658</v>
      </c>
      <c r="DR70" s="41">
        <f t="shared" si="412"/>
        <v>28594.646783596658</v>
      </c>
      <c r="DS70" s="41">
        <f t="shared" si="412"/>
        <v>28594.646783596658</v>
      </c>
      <c r="DT70" s="41">
        <f t="shared" si="412"/>
        <v>28594.646783596658</v>
      </c>
      <c r="DU70" s="41">
        <f t="shared" si="412"/>
        <v>28594.646783596658</v>
      </c>
      <c r="DV70" s="41">
        <f t="shared" si="412"/>
        <v>28594.646783596658</v>
      </c>
      <c r="DW70" s="41">
        <f t="shared" si="412"/>
        <v>28594.646783596658</v>
      </c>
      <c r="DX70" s="41">
        <f t="shared" si="412"/>
        <v>28594.646783596658</v>
      </c>
      <c r="DY70" s="41">
        <f t="shared" si="412"/>
        <v>28594.646783596658</v>
      </c>
      <c r="DZ70" s="41">
        <f t="shared" si="412"/>
        <v>28594.646783596658</v>
      </c>
      <c r="EA70" s="41">
        <f t="shared" si="412"/>
        <v>28594.646783596658</v>
      </c>
      <c r="EB70" s="41">
        <f t="shared" si="412"/>
        <v>0</v>
      </c>
      <c r="EC70" s="41">
        <f t="shared" si="412"/>
        <v>0</v>
      </c>
      <c r="ED70" s="41">
        <f t="shared" si="412"/>
        <v>0</v>
      </c>
      <c r="EE70" s="41">
        <f t="shared" si="412"/>
        <v>0</v>
      </c>
      <c r="EF70" s="41">
        <f t="shared" si="412"/>
        <v>0</v>
      </c>
      <c r="EG70" s="41">
        <f t="shared" si="412"/>
        <v>0</v>
      </c>
      <c r="EH70" s="41">
        <f t="shared" si="412"/>
        <v>0</v>
      </c>
      <c r="EI70" s="41">
        <f t="shared" si="412"/>
        <v>0</v>
      </c>
      <c r="EJ70" s="41">
        <f t="shared" si="412"/>
        <v>0</v>
      </c>
      <c r="EK70" s="41">
        <f t="shared" si="412"/>
        <v>0</v>
      </c>
      <c r="EL70" s="41">
        <f t="shared" si="412"/>
        <v>0</v>
      </c>
      <c r="EM70" s="41">
        <f t="shared" si="412"/>
        <v>0</v>
      </c>
      <c r="EN70" s="41">
        <f t="shared" si="412"/>
        <v>0</v>
      </c>
      <c r="EO70" s="41">
        <f t="shared" si="412"/>
        <v>0</v>
      </c>
      <c r="EP70" s="41">
        <f t="shared" si="412"/>
        <v>0</v>
      </c>
      <c r="EQ70" s="41">
        <f t="shared" si="412"/>
        <v>0</v>
      </c>
      <c r="ER70" s="41">
        <f t="shared" ref="ER70:FB70" si="413">IF($B70&gt;=ER$2,0,$S70/$D70*((EQ$6-$E70)&lt;$D70))</f>
        <v>0</v>
      </c>
      <c r="ES70" s="41">
        <f t="shared" si="413"/>
        <v>0</v>
      </c>
      <c r="ET70" s="41">
        <f t="shared" si="413"/>
        <v>0</v>
      </c>
      <c r="EU70" s="41">
        <f t="shared" si="413"/>
        <v>0</v>
      </c>
      <c r="EV70" s="41">
        <f t="shared" si="413"/>
        <v>0</v>
      </c>
      <c r="EW70" s="41">
        <f t="shared" si="413"/>
        <v>0</v>
      </c>
      <c r="EX70" s="41">
        <f t="shared" si="413"/>
        <v>0</v>
      </c>
      <c r="EY70" s="41">
        <f t="shared" si="413"/>
        <v>0</v>
      </c>
      <c r="EZ70" s="41">
        <f t="shared" si="413"/>
        <v>0</v>
      </c>
      <c r="FA70" s="41">
        <f t="shared" si="413"/>
        <v>0</v>
      </c>
      <c r="FB70" s="41">
        <f t="shared" si="413"/>
        <v>0</v>
      </c>
    </row>
    <row r="71" spans="2:158" s="38" customFormat="1" ht="11.25" hidden="1" customHeight="1" outlineLevel="1">
      <c r="B71" s="37">
        <v>2075</v>
      </c>
      <c r="C71" s="36">
        <f t="shared" si="163"/>
        <v>60</v>
      </c>
      <c r="D71" s="36">
        <f t="shared" si="157"/>
        <v>60</v>
      </c>
      <c r="E71" s="36">
        <v>53</v>
      </c>
      <c r="G71" s="3"/>
      <c r="H71" s="130"/>
      <c r="I71" s="212"/>
      <c r="J71" s="39"/>
      <c r="K71" s="39"/>
      <c r="L71" s="39"/>
      <c r="M71" s="39"/>
      <c r="N71" s="39"/>
      <c r="O71" s="39"/>
      <c r="P71" s="39"/>
      <c r="R71" s="41"/>
      <c r="S71" s="40">
        <v>1678092.9825728424</v>
      </c>
      <c r="T71" s="41">
        <f t="shared" ref="T71:AY71" si="414">IF($B71&gt;=T$2,0,$S71/$D71*((S$6-$E71)&lt;$D71))</f>
        <v>0</v>
      </c>
      <c r="U71" s="41">
        <f t="shared" si="414"/>
        <v>0</v>
      </c>
      <c r="V71" s="41">
        <f t="shared" si="414"/>
        <v>0</v>
      </c>
      <c r="W71" s="41">
        <f t="shared" si="414"/>
        <v>0</v>
      </c>
      <c r="X71" s="41">
        <f t="shared" si="414"/>
        <v>0</v>
      </c>
      <c r="Y71" s="41">
        <f t="shared" si="414"/>
        <v>0</v>
      </c>
      <c r="Z71" s="41">
        <f t="shared" si="414"/>
        <v>0</v>
      </c>
      <c r="AA71" s="41">
        <f t="shared" si="414"/>
        <v>0</v>
      </c>
      <c r="AB71" s="41">
        <f t="shared" si="414"/>
        <v>0</v>
      </c>
      <c r="AC71" s="41">
        <f t="shared" si="414"/>
        <v>0</v>
      </c>
      <c r="AD71" s="41">
        <f t="shared" si="414"/>
        <v>0</v>
      </c>
      <c r="AE71" s="41">
        <f t="shared" si="414"/>
        <v>0</v>
      </c>
      <c r="AF71" s="41">
        <f t="shared" si="414"/>
        <v>0</v>
      </c>
      <c r="AG71" s="41">
        <f t="shared" si="414"/>
        <v>0</v>
      </c>
      <c r="AH71" s="41">
        <f t="shared" si="414"/>
        <v>0</v>
      </c>
      <c r="AI71" s="41">
        <f t="shared" si="414"/>
        <v>0</v>
      </c>
      <c r="AJ71" s="41">
        <f t="shared" si="414"/>
        <v>0</v>
      </c>
      <c r="AK71" s="41">
        <f t="shared" si="414"/>
        <v>0</v>
      </c>
      <c r="AL71" s="41">
        <f t="shared" si="414"/>
        <v>0</v>
      </c>
      <c r="AM71" s="41">
        <f t="shared" si="414"/>
        <v>0</v>
      </c>
      <c r="AN71" s="41">
        <f t="shared" si="414"/>
        <v>0</v>
      </c>
      <c r="AO71" s="41">
        <f t="shared" si="414"/>
        <v>0</v>
      </c>
      <c r="AP71" s="41">
        <f t="shared" si="414"/>
        <v>0</v>
      </c>
      <c r="AQ71" s="41">
        <f t="shared" si="414"/>
        <v>0</v>
      </c>
      <c r="AR71" s="41">
        <f t="shared" si="414"/>
        <v>0</v>
      </c>
      <c r="AS71" s="41">
        <f t="shared" si="414"/>
        <v>0</v>
      </c>
      <c r="AT71" s="41">
        <f t="shared" si="414"/>
        <v>0</v>
      </c>
      <c r="AU71" s="41">
        <f t="shared" si="414"/>
        <v>0</v>
      </c>
      <c r="AV71" s="41">
        <f t="shared" si="414"/>
        <v>0</v>
      </c>
      <c r="AW71" s="41">
        <f t="shared" si="414"/>
        <v>0</v>
      </c>
      <c r="AX71" s="41">
        <f t="shared" si="414"/>
        <v>0</v>
      </c>
      <c r="AY71" s="41">
        <f t="shared" si="414"/>
        <v>0</v>
      </c>
      <c r="AZ71" s="41">
        <f t="shared" ref="AZ71:CE71" si="415">IF($B71&gt;=AZ$2,0,$S71/$D71*((AY$6-$E71)&lt;$D71))</f>
        <v>0</v>
      </c>
      <c r="BA71" s="41">
        <f t="shared" si="415"/>
        <v>0</v>
      </c>
      <c r="BB71" s="41">
        <f t="shared" si="415"/>
        <v>0</v>
      </c>
      <c r="BC71" s="41">
        <f t="shared" si="415"/>
        <v>0</v>
      </c>
      <c r="BD71" s="41">
        <f t="shared" si="415"/>
        <v>0</v>
      </c>
      <c r="BE71" s="41">
        <f t="shared" si="415"/>
        <v>0</v>
      </c>
      <c r="BF71" s="41">
        <f t="shared" si="415"/>
        <v>0</v>
      </c>
      <c r="BG71" s="41">
        <f t="shared" si="415"/>
        <v>0</v>
      </c>
      <c r="BH71" s="41">
        <f t="shared" si="415"/>
        <v>0</v>
      </c>
      <c r="BI71" s="41">
        <f t="shared" si="415"/>
        <v>0</v>
      </c>
      <c r="BJ71" s="41">
        <f t="shared" si="415"/>
        <v>0</v>
      </c>
      <c r="BK71" s="41">
        <f t="shared" si="415"/>
        <v>0</v>
      </c>
      <c r="BL71" s="41">
        <f t="shared" si="415"/>
        <v>0</v>
      </c>
      <c r="BM71" s="41">
        <f t="shared" si="415"/>
        <v>0</v>
      </c>
      <c r="BN71" s="41">
        <f t="shared" si="415"/>
        <v>0</v>
      </c>
      <c r="BO71" s="41">
        <f t="shared" si="415"/>
        <v>0</v>
      </c>
      <c r="BP71" s="41">
        <f t="shared" si="415"/>
        <v>0</v>
      </c>
      <c r="BQ71" s="41">
        <f t="shared" si="415"/>
        <v>0</v>
      </c>
      <c r="BR71" s="41">
        <f t="shared" si="415"/>
        <v>0</v>
      </c>
      <c r="BS71" s="41">
        <f t="shared" si="415"/>
        <v>0</v>
      </c>
      <c r="BT71" s="41">
        <f t="shared" si="415"/>
        <v>0</v>
      </c>
      <c r="BU71" s="41">
        <f t="shared" si="415"/>
        <v>27968.216376214041</v>
      </c>
      <c r="BV71" s="41">
        <f t="shared" si="415"/>
        <v>27968.216376214041</v>
      </c>
      <c r="BW71" s="41">
        <f t="shared" si="415"/>
        <v>27968.216376214041</v>
      </c>
      <c r="BX71" s="41">
        <f t="shared" si="415"/>
        <v>27968.216376214041</v>
      </c>
      <c r="BY71" s="41">
        <f t="shared" si="415"/>
        <v>27968.216376214041</v>
      </c>
      <c r="BZ71" s="41">
        <f t="shared" si="415"/>
        <v>27968.216376214041</v>
      </c>
      <c r="CA71" s="41">
        <f t="shared" si="415"/>
        <v>27968.216376214041</v>
      </c>
      <c r="CB71" s="41">
        <f t="shared" si="415"/>
        <v>27968.216376214041</v>
      </c>
      <c r="CC71" s="41">
        <f t="shared" si="415"/>
        <v>27968.216376214041</v>
      </c>
      <c r="CD71" s="41">
        <f t="shared" si="415"/>
        <v>27968.216376214041</v>
      </c>
      <c r="CE71" s="41">
        <f t="shared" si="415"/>
        <v>27968.216376214041</v>
      </c>
      <c r="CF71" s="41">
        <f t="shared" ref="CF71:DK71" si="416">IF($B71&gt;=CF$2,0,$S71/$D71*((CE$6-$E71)&lt;$D71))</f>
        <v>27968.216376214041</v>
      </c>
      <c r="CG71" s="41">
        <f t="shared" si="416"/>
        <v>27968.216376214041</v>
      </c>
      <c r="CH71" s="41">
        <f t="shared" si="416"/>
        <v>27968.216376214041</v>
      </c>
      <c r="CI71" s="41">
        <f t="shared" si="416"/>
        <v>27968.216376214041</v>
      </c>
      <c r="CJ71" s="41">
        <f t="shared" si="416"/>
        <v>27968.216376214041</v>
      </c>
      <c r="CK71" s="41">
        <f t="shared" si="416"/>
        <v>27968.216376214041</v>
      </c>
      <c r="CL71" s="41">
        <f t="shared" si="416"/>
        <v>27968.216376214041</v>
      </c>
      <c r="CM71" s="41">
        <f t="shared" si="416"/>
        <v>27968.216376214041</v>
      </c>
      <c r="CN71" s="41">
        <f t="shared" si="416"/>
        <v>27968.216376214041</v>
      </c>
      <c r="CO71" s="41">
        <f t="shared" si="416"/>
        <v>27968.216376214041</v>
      </c>
      <c r="CP71" s="41">
        <f t="shared" si="416"/>
        <v>27968.216376214041</v>
      </c>
      <c r="CQ71" s="41">
        <f t="shared" si="416"/>
        <v>27968.216376214041</v>
      </c>
      <c r="CR71" s="41">
        <f t="shared" si="416"/>
        <v>27968.216376214041</v>
      </c>
      <c r="CS71" s="41">
        <f t="shared" si="416"/>
        <v>27968.216376214041</v>
      </c>
      <c r="CT71" s="41">
        <f t="shared" si="416"/>
        <v>27968.216376214041</v>
      </c>
      <c r="CU71" s="41">
        <f t="shared" si="416"/>
        <v>27968.216376214041</v>
      </c>
      <c r="CV71" s="41">
        <f t="shared" si="416"/>
        <v>27968.216376214041</v>
      </c>
      <c r="CW71" s="41">
        <f t="shared" si="416"/>
        <v>27968.216376214041</v>
      </c>
      <c r="CX71" s="41">
        <f t="shared" si="416"/>
        <v>27968.216376214041</v>
      </c>
      <c r="CY71" s="41">
        <f t="shared" si="416"/>
        <v>27968.216376214041</v>
      </c>
      <c r="CZ71" s="41">
        <f t="shared" si="416"/>
        <v>27968.216376214041</v>
      </c>
      <c r="DA71" s="41">
        <f t="shared" si="416"/>
        <v>27968.216376214041</v>
      </c>
      <c r="DB71" s="41">
        <f t="shared" si="416"/>
        <v>27968.216376214041</v>
      </c>
      <c r="DC71" s="41">
        <f t="shared" si="416"/>
        <v>27968.216376214041</v>
      </c>
      <c r="DD71" s="41">
        <f t="shared" si="416"/>
        <v>27968.216376214041</v>
      </c>
      <c r="DE71" s="41">
        <f t="shared" si="416"/>
        <v>27968.216376214041</v>
      </c>
      <c r="DF71" s="41">
        <f t="shared" si="416"/>
        <v>27968.216376214041</v>
      </c>
      <c r="DG71" s="41">
        <f t="shared" si="416"/>
        <v>27968.216376214041</v>
      </c>
      <c r="DH71" s="41">
        <f t="shared" si="416"/>
        <v>27968.216376214041</v>
      </c>
      <c r="DI71" s="41">
        <f t="shared" si="416"/>
        <v>27968.216376214041</v>
      </c>
      <c r="DJ71" s="41">
        <f t="shared" si="416"/>
        <v>27968.216376214041</v>
      </c>
      <c r="DK71" s="41">
        <f t="shared" si="416"/>
        <v>27968.216376214041</v>
      </c>
      <c r="DL71" s="41">
        <f t="shared" ref="DL71:EQ71" si="417">IF($B71&gt;=DL$2,0,$S71/$D71*((DK$6-$E71)&lt;$D71))</f>
        <v>27968.216376214041</v>
      </c>
      <c r="DM71" s="41">
        <f t="shared" si="417"/>
        <v>27968.216376214041</v>
      </c>
      <c r="DN71" s="41">
        <f t="shared" si="417"/>
        <v>27968.216376214041</v>
      </c>
      <c r="DO71" s="41">
        <f t="shared" si="417"/>
        <v>27968.216376214041</v>
      </c>
      <c r="DP71" s="41">
        <f t="shared" si="417"/>
        <v>27968.216376214041</v>
      </c>
      <c r="DQ71" s="41">
        <f t="shared" si="417"/>
        <v>27968.216376214041</v>
      </c>
      <c r="DR71" s="41">
        <f t="shared" si="417"/>
        <v>27968.216376214041</v>
      </c>
      <c r="DS71" s="41">
        <f t="shared" si="417"/>
        <v>27968.216376214041</v>
      </c>
      <c r="DT71" s="41">
        <f t="shared" si="417"/>
        <v>27968.216376214041</v>
      </c>
      <c r="DU71" s="41">
        <f t="shared" si="417"/>
        <v>27968.216376214041</v>
      </c>
      <c r="DV71" s="41">
        <f t="shared" si="417"/>
        <v>27968.216376214041</v>
      </c>
      <c r="DW71" s="41">
        <f t="shared" si="417"/>
        <v>27968.216376214041</v>
      </c>
      <c r="DX71" s="41">
        <f t="shared" si="417"/>
        <v>27968.216376214041</v>
      </c>
      <c r="DY71" s="41">
        <f t="shared" si="417"/>
        <v>27968.216376214041</v>
      </c>
      <c r="DZ71" s="41">
        <f t="shared" si="417"/>
        <v>27968.216376214041</v>
      </c>
      <c r="EA71" s="41">
        <f t="shared" si="417"/>
        <v>27968.216376214041</v>
      </c>
      <c r="EB71" s="41">
        <f t="shared" si="417"/>
        <v>27968.216376214041</v>
      </c>
      <c r="EC71" s="41">
        <f t="shared" si="417"/>
        <v>0</v>
      </c>
      <c r="ED71" s="41">
        <f t="shared" si="417"/>
        <v>0</v>
      </c>
      <c r="EE71" s="41">
        <f t="shared" si="417"/>
        <v>0</v>
      </c>
      <c r="EF71" s="41">
        <f t="shared" si="417"/>
        <v>0</v>
      </c>
      <c r="EG71" s="41">
        <f t="shared" si="417"/>
        <v>0</v>
      </c>
      <c r="EH71" s="41">
        <f t="shared" si="417"/>
        <v>0</v>
      </c>
      <c r="EI71" s="41">
        <f t="shared" si="417"/>
        <v>0</v>
      </c>
      <c r="EJ71" s="41">
        <f t="shared" si="417"/>
        <v>0</v>
      </c>
      <c r="EK71" s="41">
        <f t="shared" si="417"/>
        <v>0</v>
      </c>
      <c r="EL71" s="41">
        <f t="shared" si="417"/>
        <v>0</v>
      </c>
      <c r="EM71" s="41">
        <f t="shared" si="417"/>
        <v>0</v>
      </c>
      <c r="EN71" s="41">
        <f t="shared" si="417"/>
        <v>0</v>
      </c>
      <c r="EO71" s="41">
        <f t="shared" si="417"/>
        <v>0</v>
      </c>
      <c r="EP71" s="41">
        <f t="shared" si="417"/>
        <v>0</v>
      </c>
      <c r="EQ71" s="41">
        <f t="shared" si="417"/>
        <v>0</v>
      </c>
      <c r="ER71" s="41">
        <f t="shared" ref="ER71:FB71" si="418">IF($B71&gt;=ER$2,0,$S71/$D71*((EQ$6-$E71)&lt;$D71))</f>
        <v>0</v>
      </c>
      <c r="ES71" s="41">
        <f t="shared" si="418"/>
        <v>0</v>
      </c>
      <c r="ET71" s="41">
        <f t="shared" si="418"/>
        <v>0</v>
      </c>
      <c r="EU71" s="41">
        <f t="shared" si="418"/>
        <v>0</v>
      </c>
      <c r="EV71" s="41">
        <f t="shared" si="418"/>
        <v>0</v>
      </c>
      <c r="EW71" s="41">
        <f t="shared" si="418"/>
        <v>0</v>
      </c>
      <c r="EX71" s="41">
        <f t="shared" si="418"/>
        <v>0</v>
      </c>
      <c r="EY71" s="41">
        <f t="shared" si="418"/>
        <v>0</v>
      </c>
      <c r="EZ71" s="41">
        <f t="shared" si="418"/>
        <v>0</v>
      </c>
      <c r="FA71" s="41">
        <f t="shared" si="418"/>
        <v>0</v>
      </c>
      <c r="FB71" s="41">
        <f t="shared" si="418"/>
        <v>0</v>
      </c>
    </row>
    <row r="72" spans="2:158" s="38" customFormat="1" ht="11.25" hidden="1" customHeight="1" outlineLevel="1">
      <c r="B72" s="37">
        <v>2076</v>
      </c>
      <c r="C72" s="36">
        <f t="shared" si="163"/>
        <v>60</v>
      </c>
      <c r="D72" s="36">
        <f t="shared" si="157"/>
        <v>60</v>
      </c>
      <c r="E72" s="36">
        <v>54</v>
      </c>
      <c r="G72" s="3"/>
      <c r="H72" s="130"/>
      <c r="I72" s="212"/>
      <c r="J72" s="39"/>
      <c r="K72" s="39"/>
      <c r="L72" s="39"/>
      <c r="M72" s="39"/>
      <c r="N72" s="39"/>
      <c r="O72" s="39"/>
      <c r="P72" s="39"/>
      <c r="R72" s="41"/>
      <c r="S72" s="40">
        <v>1711943.1172895555</v>
      </c>
      <c r="T72" s="41">
        <f t="shared" ref="T72:AY72" si="419">IF($B72&gt;=T$2,0,$S72/$D72*((S$6-$E72)&lt;$D72))</f>
        <v>0</v>
      </c>
      <c r="U72" s="41">
        <f t="shared" si="419"/>
        <v>0</v>
      </c>
      <c r="V72" s="41">
        <f t="shared" si="419"/>
        <v>0</v>
      </c>
      <c r="W72" s="41">
        <f t="shared" si="419"/>
        <v>0</v>
      </c>
      <c r="X72" s="41">
        <f t="shared" si="419"/>
        <v>0</v>
      </c>
      <c r="Y72" s="41">
        <f t="shared" si="419"/>
        <v>0</v>
      </c>
      <c r="Z72" s="41">
        <f t="shared" si="419"/>
        <v>0</v>
      </c>
      <c r="AA72" s="41">
        <f t="shared" si="419"/>
        <v>0</v>
      </c>
      <c r="AB72" s="41">
        <f t="shared" si="419"/>
        <v>0</v>
      </c>
      <c r="AC72" s="41">
        <f t="shared" si="419"/>
        <v>0</v>
      </c>
      <c r="AD72" s="41">
        <f t="shared" si="419"/>
        <v>0</v>
      </c>
      <c r="AE72" s="41">
        <f t="shared" si="419"/>
        <v>0</v>
      </c>
      <c r="AF72" s="41">
        <f t="shared" si="419"/>
        <v>0</v>
      </c>
      <c r="AG72" s="41">
        <f t="shared" si="419"/>
        <v>0</v>
      </c>
      <c r="AH72" s="41">
        <f t="shared" si="419"/>
        <v>0</v>
      </c>
      <c r="AI72" s="41">
        <f t="shared" si="419"/>
        <v>0</v>
      </c>
      <c r="AJ72" s="41">
        <f t="shared" si="419"/>
        <v>0</v>
      </c>
      <c r="AK72" s="41">
        <f t="shared" si="419"/>
        <v>0</v>
      </c>
      <c r="AL72" s="41">
        <f t="shared" si="419"/>
        <v>0</v>
      </c>
      <c r="AM72" s="41">
        <f t="shared" si="419"/>
        <v>0</v>
      </c>
      <c r="AN72" s="41">
        <f t="shared" si="419"/>
        <v>0</v>
      </c>
      <c r="AO72" s="41">
        <f t="shared" si="419"/>
        <v>0</v>
      </c>
      <c r="AP72" s="41">
        <f t="shared" si="419"/>
        <v>0</v>
      </c>
      <c r="AQ72" s="41">
        <f t="shared" si="419"/>
        <v>0</v>
      </c>
      <c r="AR72" s="41">
        <f t="shared" si="419"/>
        <v>0</v>
      </c>
      <c r="AS72" s="41">
        <f t="shared" si="419"/>
        <v>0</v>
      </c>
      <c r="AT72" s="41">
        <f t="shared" si="419"/>
        <v>0</v>
      </c>
      <c r="AU72" s="41">
        <f t="shared" si="419"/>
        <v>0</v>
      </c>
      <c r="AV72" s="41">
        <f t="shared" si="419"/>
        <v>0</v>
      </c>
      <c r="AW72" s="41">
        <f t="shared" si="419"/>
        <v>0</v>
      </c>
      <c r="AX72" s="41">
        <f t="shared" si="419"/>
        <v>0</v>
      </c>
      <c r="AY72" s="41">
        <f t="shared" si="419"/>
        <v>0</v>
      </c>
      <c r="AZ72" s="41">
        <f t="shared" ref="AZ72:CE72" si="420">IF($B72&gt;=AZ$2,0,$S72/$D72*((AY$6-$E72)&lt;$D72))</f>
        <v>0</v>
      </c>
      <c r="BA72" s="41">
        <f t="shared" si="420"/>
        <v>0</v>
      </c>
      <c r="BB72" s="41">
        <f t="shared" si="420"/>
        <v>0</v>
      </c>
      <c r="BC72" s="41">
        <f t="shared" si="420"/>
        <v>0</v>
      </c>
      <c r="BD72" s="41">
        <f t="shared" si="420"/>
        <v>0</v>
      </c>
      <c r="BE72" s="41">
        <f t="shared" si="420"/>
        <v>0</v>
      </c>
      <c r="BF72" s="41">
        <f t="shared" si="420"/>
        <v>0</v>
      </c>
      <c r="BG72" s="41">
        <f t="shared" si="420"/>
        <v>0</v>
      </c>
      <c r="BH72" s="41">
        <f t="shared" si="420"/>
        <v>0</v>
      </c>
      <c r="BI72" s="41">
        <f t="shared" si="420"/>
        <v>0</v>
      </c>
      <c r="BJ72" s="41">
        <f t="shared" si="420"/>
        <v>0</v>
      </c>
      <c r="BK72" s="41">
        <f t="shared" si="420"/>
        <v>0</v>
      </c>
      <c r="BL72" s="41">
        <f t="shared" si="420"/>
        <v>0</v>
      </c>
      <c r="BM72" s="41">
        <f t="shared" si="420"/>
        <v>0</v>
      </c>
      <c r="BN72" s="41">
        <f t="shared" si="420"/>
        <v>0</v>
      </c>
      <c r="BO72" s="41">
        <f t="shared" si="420"/>
        <v>0</v>
      </c>
      <c r="BP72" s="41">
        <f t="shared" si="420"/>
        <v>0</v>
      </c>
      <c r="BQ72" s="41">
        <f t="shared" si="420"/>
        <v>0</v>
      </c>
      <c r="BR72" s="41">
        <f t="shared" si="420"/>
        <v>0</v>
      </c>
      <c r="BS72" s="41">
        <f t="shared" si="420"/>
        <v>0</v>
      </c>
      <c r="BT72" s="41">
        <f t="shared" si="420"/>
        <v>0</v>
      </c>
      <c r="BU72" s="41">
        <f t="shared" si="420"/>
        <v>0</v>
      </c>
      <c r="BV72" s="41">
        <f t="shared" si="420"/>
        <v>28532.385288159257</v>
      </c>
      <c r="BW72" s="41">
        <f t="shared" si="420"/>
        <v>28532.385288159257</v>
      </c>
      <c r="BX72" s="41">
        <f t="shared" si="420"/>
        <v>28532.385288159257</v>
      </c>
      <c r="BY72" s="41">
        <f t="shared" si="420"/>
        <v>28532.385288159257</v>
      </c>
      <c r="BZ72" s="41">
        <f t="shared" si="420"/>
        <v>28532.385288159257</v>
      </c>
      <c r="CA72" s="41">
        <f t="shared" si="420"/>
        <v>28532.385288159257</v>
      </c>
      <c r="CB72" s="41">
        <f t="shared" si="420"/>
        <v>28532.385288159257</v>
      </c>
      <c r="CC72" s="41">
        <f t="shared" si="420"/>
        <v>28532.385288159257</v>
      </c>
      <c r="CD72" s="41">
        <f t="shared" si="420"/>
        <v>28532.385288159257</v>
      </c>
      <c r="CE72" s="41">
        <f t="shared" si="420"/>
        <v>28532.385288159257</v>
      </c>
      <c r="CF72" s="41">
        <f t="shared" ref="CF72:DK72" si="421">IF($B72&gt;=CF$2,0,$S72/$D72*((CE$6-$E72)&lt;$D72))</f>
        <v>28532.385288159257</v>
      </c>
      <c r="CG72" s="41">
        <f t="shared" si="421"/>
        <v>28532.385288159257</v>
      </c>
      <c r="CH72" s="41">
        <f t="shared" si="421"/>
        <v>28532.385288159257</v>
      </c>
      <c r="CI72" s="41">
        <f t="shared" si="421"/>
        <v>28532.385288159257</v>
      </c>
      <c r="CJ72" s="41">
        <f t="shared" si="421"/>
        <v>28532.385288159257</v>
      </c>
      <c r="CK72" s="41">
        <f t="shared" si="421"/>
        <v>28532.385288159257</v>
      </c>
      <c r="CL72" s="41">
        <f t="shared" si="421"/>
        <v>28532.385288159257</v>
      </c>
      <c r="CM72" s="41">
        <f t="shared" si="421"/>
        <v>28532.385288159257</v>
      </c>
      <c r="CN72" s="41">
        <f t="shared" si="421"/>
        <v>28532.385288159257</v>
      </c>
      <c r="CO72" s="41">
        <f t="shared" si="421"/>
        <v>28532.385288159257</v>
      </c>
      <c r="CP72" s="41">
        <f t="shared" si="421"/>
        <v>28532.385288159257</v>
      </c>
      <c r="CQ72" s="41">
        <f t="shared" si="421"/>
        <v>28532.385288159257</v>
      </c>
      <c r="CR72" s="41">
        <f t="shared" si="421"/>
        <v>28532.385288159257</v>
      </c>
      <c r="CS72" s="41">
        <f t="shared" si="421"/>
        <v>28532.385288159257</v>
      </c>
      <c r="CT72" s="41">
        <f t="shared" si="421"/>
        <v>28532.385288159257</v>
      </c>
      <c r="CU72" s="41">
        <f t="shared" si="421"/>
        <v>28532.385288159257</v>
      </c>
      <c r="CV72" s="41">
        <f t="shared" si="421"/>
        <v>28532.385288159257</v>
      </c>
      <c r="CW72" s="41">
        <f t="shared" si="421"/>
        <v>28532.385288159257</v>
      </c>
      <c r="CX72" s="41">
        <f t="shared" si="421"/>
        <v>28532.385288159257</v>
      </c>
      <c r="CY72" s="41">
        <f t="shared" si="421"/>
        <v>28532.385288159257</v>
      </c>
      <c r="CZ72" s="41">
        <f t="shared" si="421"/>
        <v>28532.385288159257</v>
      </c>
      <c r="DA72" s="41">
        <f t="shared" si="421"/>
        <v>28532.385288159257</v>
      </c>
      <c r="DB72" s="41">
        <f t="shared" si="421"/>
        <v>28532.385288159257</v>
      </c>
      <c r="DC72" s="41">
        <f t="shared" si="421"/>
        <v>28532.385288159257</v>
      </c>
      <c r="DD72" s="41">
        <f t="shared" si="421"/>
        <v>28532.385288159257</v>
      </c>
      <c r="DE72" s="41">
        <f t="shared" si="421"/>
        <v>28532.385288159257</v>
      </c>
      <c r="DF72" s="41">
        <f t="shared" si="421"/>
        <v>28532.385288159257</v>
      </c>
      <c r="DG72" s="41">
        <f t="shared" si="421"/>
        <v>28532.385288159257</v>
      </c>
      <c r="DH72" s="41">
        <f t="shared" si="421"/>
        <v>28532.385288159257</v>
      </c>
      <c r="DI72" s="41">
        <f t="shared" si="421"/>
        <v>28532.385288159257</v>
      </c>
      <c r="DJ72" s="41">
        <f t="shared" si="421"/>
        <v>28532.385288159257</v>
      </c>
      <c r="DK72" s="41">
        <f t="shared" si="421"/>
        <v>28532.385288159257</v>
      </c>
      <c r="DL72" s="41">
        <f t="shared" ref="DL72:EQ72" si="422">IF($B72&gt;=DL$2,0,$S72/$D72*((DK$6-$E72)&lt;$D72))</f>
        <v>28532.385288159257</v>
      </c>
      <c r="DM72" s="41">
        <f t="shared" si="422"/>
        <v>28532.385288159257</v>
      </c>
      <c r="DN72" s="41">
        <f t="shared" si="422"/>
        <v>28532.385288159257</v>
      </c>
      <c r="DO72" s="41">
        <f t="shared" si="422"/>
        <v>28532.385288159257</v>
      </c>
      <c r="DP72" s="41">
        <f t="shared" si="422"/>
        <v>28532.385288159257</v>
      </c>
      <c r="DQ72" s="41">
        <f t="shared" si="422"/>
        <v>28532.385288159257</v>
      </c>
      <c r="DR72" s="41">
        <f t="shared" si="422"/>
        <v>28532.385288159257</v>
      </c>
      <c r="DS72" s="41">
        <f t="shared" si="422"/>
        <v>28532.385288159257</v>
      </c>
      <c r="DT72" s="41">
        <f t="shared" si="422"/>
        <v>28532.385288159257</v>
      </c>
      <c r="DU72" s="41">
        <f t="shared" si="422"/>
        <v>28532.385288159257</v>
      </c>
      <c r="DV72" s="41">
        <f t="shared" si="422"/>
        <v>28532.385288159257</v>
      </c>
      <c r="DW72" s="41">
        <f t="shared" si="422"/>
        <v>28532.385288159257</v>
      </c>
      <c r="DX72" s="41">
        <f t="shared" si="422"/>
        <v>28532.385288159257</v>
      </c>
      <c r="DY72" s="41">
        <f t="shared" si="422"/>
        <v>28532.385288159257</v>
      </c>
      <c r="DZ72" s="41">
        <f t="shared" si="422"/>
        <v>28532.385288159257</v>
      </c>
      <c r="EA72" s="41">
        <f t="shared" si="422"/>
        <v>28532.385288159257</v>
      </c>
      <c r="EB72" s="41">
        <f t="shared" si="422"/>
        <v>28532.385288159257</v>
      </c>
      <c r="EC72" s="41">
        <f t="shared" si="422"/>
        <v>28532.385288159257</v>
      </c>
      <c r="ED72" s="41">
        <f t="shared" si="422"/>
        <v>0</v>
      </c>
      <c r="EE72" s="41">
        <f t="shared" si="422"/>
        <v>0</v>
      </c>
      <c r="EF72" s="41">
        <f t="shared" si="422"/>
        <v>0</v>
      </c>
      <c r="EG72" s="41">
        <f t="shared" si="422"/>
        <v>0</v>
      </c>
      <c r="EH72" s="41">
        <f t="shared" si="422"/>
        <v>0</v>
      </c>
      <c r="EI72" s="41">
        <f t="shared" si="422"/>
        <v>0</v>
      </c>
      <c r="EJ72" s="41">
        <f t="shared" si="422"/>
        <v>0</v>
      </c>
      <c r="EK72" s="41">
        <f t="shared" si="422"/>
        <v>0</v>
      </c>
      <c r="EL72" s="41">
        <f t="shared" si="422"/>
        <v>0</v>
      </c>
      <c r="EM72" s="41">
        <f t="shared" si="422"/>
        <v>0</v>
      </c>
      <c r="EN72" s="41">
        <f t="shared" si="422"/>
        <v>0</v>
      </c>
      <c r="EO72" s="41">
        <f t="shared" si="422"/>
        <v>0</v>
      </c>
      <c r="EP72" s="41">
        <f t="shared" si="422"/>
        <v>0</v>
      </c>
      <c r="EQ72" s="41">
        <f t="shared" si="422"/>
        <v>0</v>
      </c>
      <c r="ER72" s="41">
        <f t="shared" ref="ER72:FB72" si="423">IF($B72&gt;=ER$2,0,$S72/$D72*((EQ$6-$E72)&lt;$D72))</f>
        <v>0</v>
      </c>
      <c r="ES72" s="41">
        <f t="shared" si="423"/>
        <v>0</v>
      </c>
      <c r="ET72" s="41">
        <f t="shared" si="423"/>
        <v>0</v>
      </c>
      <c r="EU72" s="41">
        <f t="shared" si="423"/>
        <v>0</v>
      </c>
      <c r="EV72" s="41">
        <f t="shared" si="423"/>
        <v>0</v>
      </c>
      <c r="EW72" s="41">
        <f t="shared" si="423"/>
        <v>0</v>
      </c>
      <c r="EX72" s="41">
        <f t="shared" si="423"/>
        <v>0</v>
      </c>
      <c r="EY72" s="41">
        <f t="shared" si="423"/>
        <v>0</v>
      </c>
      <c r="EZ72" s="41">
        <f t="shared" si="423"/>
        <v>0</v>
      </c>
      <c r="FA72" s="41">
        <f t="shared" si="423"/>
        <v>0</v>
      </c>
      <c r="FB72" s="41">
        <f t="shared" si="423"/>
        <v>0</v>
      </c>
    </row>
    <row r="73" spans="2:158" s="38" customFormat="1" ht="11.25" hidden="1" customHeight="1" outlineLevel="1">
      <c r="B73" s="37">
        <v>2077</v>
      </c>
      <c r="C73" s="36">
        <f t="shared" si="163"/>
        <v>60</v>
      </c>
      <c r="D73" s="36">
        <f t="shared" si="157"/>
        <v>60</v>
      </c>
      <c r="E73" s="36">
        <v>55</v>
      </c>
      <c r="G73" s="3"/>
      <c r="H73" s="130"/>
      <c r="I73" s="212"/>
      <c r="J73" s="39"/>
      <c r="K73" s="39"/>
      <c r="L73" s="39"/>
      <c r="M73" s="39"/>
      <c r="N73" s="39"/>
      <c r="O73" s="39"/>
      <c r="P73" s="39"/>
      <c r="R73" s="41"/>
      <c r="S73" s="40">
        <v>1708613.4592698689</v>
      </c>
      <c r="T73" s="41">
        <f t="shared" ref="T73:AY73" si="424">IF($B73&gt;=T$2,0,$S73/$D73*((S$6-$E73)&lt;$D73))</f>
        <v>0</v>
      </c>
      <c r="U73" s="41">
        <f t="shared" si="424"/>
        <v>0</v>
      </c>
      <c r="V73" s="41">
        <f t="shared" si="424"/>
        <v>0</v>
      </c>
      <c r="W73" s="41">
        <f t="shared" si="424"/>
        <v>0</v>
      </c>
      <c r="X73" s="41">
        <f t="shared" si="424"/>
        <v>0</v>
      </c>
      <c r="Y73" s="41">
        <f t="shared" si="424"/>
        <v>0</v>
      </c>
      <c r="Z73" s="41">
        <f t="shared" si="424"/>
        <v>0</v>
      </c>
      <c r="AA73" s="41">
        <f t="shared" si="424"/>
        <v>0</v>
      </c>
      <c r="AB73" s="41">
        <f t="shared" si="424"/>
        <v>0</v>
      </c>
      <c r="AC73" s="41">
        <f t="shared" si="424"/>
        <v>0</v>
      </c>
      <c r="AD73" s="41">
        <f t="shared" si="424"/>
        <v>0</v>
      </c>
      <c r="AE73" s="41">
        <f t="shared" si="424"/>
        <v>0</v>
      </c>
      <c r="AF73" s="41">
        <f t="shared" si="424"/>
        <v>0</v>
      </c>
      <c r="AG73" s="41">
        <f t="shared" si="424"/>
        <v>0</v>
      </c>
      <c r="AH73" s="41">
        <f t="shared" si="424"/>
        <v>0</v>
      </c>
      <c r="AI73" s="41">
        <f t="shared" si="424"/>
        <v>0</v>
      </c>
      <c r="AJ73" s="41">
        <f t="shared" si="424"/>
        <v>0</v>
      </c>
      <c r="AK73" s="41">
        <f t="shared" si="424"/>
        <v>0</v>
      </c>
      <c r="AL73" s="41">
        <f t="shared" si="424"/>
        <v>0</v>
      </c>
      <c r="AM73" s="41">
        <f t="shared" si="424"/>
        <v>0</v>
      </c>
      <c r="AN73" s="41">
        <f t="shared" si="424"/>
        <v>0</v>
      </c>
      <c r="AO73" s="41">
        <f t="shared" si="424"/>
        <v>0</v>
      </c>
      <c r="AP73" s="41">
        <f t="shared" si="424"/>
        <v>0</v>
      </c>
      <c r="AQ73" s="41">
        <f t="shared" si="424"/>
        <v>0</v>
      </c>
      <c r="AR73" s="41">
        <f t="shared" si="424"/>
        <v>0</v>
      </c>
      <c r="AS73" s="41">
        <f t="shared" si="424"/>
        <v>0</v>
      </c>
      <c r="AT73" s="41">
        <f t="shared" si="424"/>
        <v>0</v>
      </c>
      <c r="AU73" s="41">
        <f t="shared" si="424"/>
        <v>0</v>
      </c>
      <c r="AV73" s="41">
        <f t="shared" si="424"/>
        <v>0</v>
      </c>
      <c r="AW73" s="41">
        <f t="shared" si="424"/>
        <v>0</v>
      </c>
      <c r="AX73" s="41">
        <f t="shared" si="424"/>
        <v>0</v>
      </c>
      <c r="AY73" s="41">
        <f t="shared" si="424"/>
        <v>0</v>
      </c>
      <c r="AZ73" s="41">
        <f t="shared" ref="AZ73:CE73" si="425">IF($B73&gt;=AZ$2,0,$S73/$D73*((AY$6-$E73)&lt;$D73))</f>
        <v>0</v>
      </c>
      <c r="BA73" s="41">
        <f t="shared" si="425"/>
        <v>0</v>
      </c>
      <c r="BB73" s="41">
        <f t="shared" si="425"/>
        <v>0</v>
      </c>
      <c r="BC73" s="41">
        <f t="shared" si="425"/>
        <v>0</v>
      </c>
      <c r="BD73" s="41">
        <f t="shared" si="425"/>
        <v>0</v>
      </c>
      <c r="BE73" s="41">
        <f t="shared" si="425"/>
        <v>0</v>
      </c>
      <c r="BF73" s="41">
        <f t="shared" si="425"/>
        <v>0</v>
      </c>
      <c r="BG73" s="41">
        <f t="shared" si="425"/>
        <v>0</v>
      </c>
      <c r="BH73" s="41">
        <f t="shared" si="425"/>
        <v>0</v>
      </c>
      <c r="BI73" s="41">
        <f t="shared" si="425"/>
        <v>0</v>
      </c>
      <c r="BJ73" s="41">
        <f t="shared" si="425"/>
        <v>0</v>
      </c>
      <c r="BK73" s="41">
        <f t="shared" si="425"/>
        <v>0</v>
      </c>
      <c r="BL73" s="41">
        <f t="shared" si="425"/>
        <v>0</v>
      </c>
      <c r="BM73" s="41">
        <f t="shared" si="425"/>
        <v>0</v>
      </c>
      <c r="BN73" s="41">
        <f t="shared" si="425"/>
        <v>0</v>
      </c>
      <c r="BO73" s="41">
        <f t="shared" si="425"/>
        <v>0</v>
      </c>
      <c r="BP73" s="41">
        <f t="shared" si="425"/>
        <v>0</v>
      </c>
      <c r="BQ73" s="41">
        <f t="shared" si="425"/>
        <v>0</v>
      </c>
      <c r="BR73" s="41">
        <f t="shared" si="425"/>
        <v>0</v>
      </c>
      <c r="BS73" s="41">
        <f t="shared" si="425"/>
        <v>0</v>
      </c>
      <c r="BT73" s="41">
        <f t="shared" si="425"/>
        <v>0</v>
      </c>
      <c r="BU73" s="41">
        <f t="shared" si="425"/>
        <v>0</v>
      </c>
      <c r="BV73" s="41">
        <f t="shared" si="425"/>
        <v>0</v>
      </c>
      <c r="BW73" s="41">
        <f t="shared" si="425"/>
        <v>28476.89098783115</v>
      </c>
      <c r="BX73" s="41">
        <f t="shared" si="425"/>
        <v>28476.89098783115</v>
      </c>
      <c r="BY73" s="41">
        <f t="shared" si="425"/>
        <v>28476.89098783115</v>
      </c>
      <c r="BZ73" s="41">
        <f t="shared" si="425"/>
        <v>28476.89098783115</v>
      </c>
      <c r="CA73" s="41">
        <f t="shared" si="425"/>
        <v>28476.89098783115</v>
      </c>
      <c r="CB73" s="41">
        <f t="shared" si="425"/>
        <v>28476.89098783115</v>
      </c>
      <c r="CC73" s="41">
        <f t="shared" si="425"/>
        <v>28476.89098783115</v>
      </c>
      <c r="CD73" s="41">
        <f t="shared" si="425"/>
        <v>28476.89098783115</v>
      </c>
      <c r="CE73" s="41">
        <f t="shared" si="425"/>
        <v>28476.89098783115</v>
      </c>
      <c r="CF73" s="41">
        <f t="shared" ref="CF73:DK73" si="426">IF($B73&gt;=CF$2,0,$S73/$D73*((CE$6-$E73)&lt;$D73))</f>
        <v>28476.89098783115</v>
      </c>
      <c r="CG73" s="41">
        <f t="shared" si="426"/>
        <v>28476.89098783115</v>
      </c>
      <c r="CH73" s="41">
        <f t="shared" si="426"/>
        <v>28476.89098783115</v>
      </c>
      <c r="CI73" s="41">
        <f t="shared" si="426"/>
        <v>28476.89098783115</v>
      </c>
      <c r="CJ73" s="41">
        <f t="shared" si="426"/>
        <v>28476.89098783115</v>
      </c>
      <c r="CK73" s="41">
        <f t="shared" si="426"/>
        <v>28476.89098783115</v>
      </c>
      <c r="CL73" s="41">
        <f t="shared" si="426"/>
        <v>28476.89098783115</v>
      </c>
      <c r="CM73" s="41">
        <f t="shared" si="426"/>
        <v>28476.89098783115</v>
      </c>
      <c r="CN73" s="41">
        <f t="shared" si="426"/>
        <v>28476.89098783115</v>
      </c>
      <c r="CO73" s="41">
        <f t="shared" si="426"/>
        <v>28476.89098783115</v>
      </c>
      <c r="CP73" s="41">
        <f t="shared" si="426"/>
        <v>28476.89098783115</v>
      </c>
      <c r="CQ73" s="41">
        <f t="shared" si="426"/>
        <v>28476.89098783115</v>
      </c>
      <c r="CR73" s="41">
        <f t="shared" si="426"/>
        <v>28476.89098783115</v>
      </c>
      <c r="CS73" s="41">
        <f t="shared" si="426"/>
        <v>28476.89098783115</v>
      </c>
      <c r="CT73" s="41">
        <f t="shared" si="426"/>
        <v>28476.89098783115</v>
      </c>
      <c r="CU73" s="41">
        <f t="shared" si="426"/>
        <v>28476.89098783115</v>
      </c>
      <c r="CV73" s="41">
        <f t="shared" si="426"/>
        <v>28476.89098783115</v>
      </c>
      <c r="CW73" s="41">
        <f t="shared" si="426"/>
        <v>28476.89098783115</v>
      </c>
      <c r="CX73" s="41">
        <f t="shared" si="426"/>
        <v>28476.89098783115</v>
      </c>
      <c r="CY73" s="41">
        <f t="shared" si="426"/>
        <v>28476.89098783115</v>
      </c>
      <c r="CZ73" s="41">
        <f t="shared" si="426"/>
        <v>28476.89098783115</v>
      </c>
      <c r="DA73" s="41">
        <f t="shared" si="426"/>
        <v>28476.89098783115</v>
      </c>
      <c r="DB73" s="41">
        <f t="shared" si="426"/>
        <v>28476.89098783115</v>
      </c>
      <c r="DC73" s="41">
        <f t="shared" si="426"/>
        <v>28476.89098783115</v>
      </c>
      <c r="DD73" s="41">
        <f t="shared" si="426"/>
        <v>28476.89098783115</v>
      </c>
      <c r="DE73" s="41">
        <f t="shared" si="426"/>
        <v>28476.89098783115</v>
      </c>
      <c r="DF73" s="41">
        <f t="shared" si="426"/>
        <v>28476.89098783115</v>
      </c>
      <c r="DG73" s="41">
        <f t="shared" si="426"/>
        <v>28476.89098783115</v>
      </c>
      <c r="DH73" s="41">
        <f t="shared" si="426"/>
        <v>28476.89098783115</v>
      </c>
      <c r="DI73" s="41">
        <f t="shared" si="426"/>
        <v>28476.89098783115</v>
      </c>
      <c r="DJ73" s="41">
        <f t="shared" si="426"/>
        <v>28476.89098783115</v>
      </c>
      <c r="DK73" s="41">
        <f t="shared" si="426"/>
        <v>28476.89098783115</v>
      </c>
      <c r="DL73" s="41">
        <f t="shared" ref="DL73:EQ73" si="427">IF($B73&gt;=DL$2,0,$S73/$D73*((DK$6-$E73)&lt;$D73))</f>
        <v>28476.89098783115</v>
      </c>
      <c r="DM73" s="41">
        <f t="shared" si="427"/>
        <v>28476.89098783115</v>
      </c>
      <c r="DN73" s="41">
        <f t="shared" si="427"/>
        <v>28476.89098783115</v>
      </c>
      <c r="DO73" s="41">
        <f t="shared" si="427"/>
        <v>28476.89098783115</v>
      </c>
      <c r="DP73" s="41">
        <f t="shared" si="427"/>
        <v>28476.89098783115</v>
      </c>
      <c r="DQ73" s="41">
        <f t="shared" si="427"/>
        <v>28476.89098783115</v>
      </c>
      <c r="DR73" s="41">
        <f t="shared" si="427"/>
        <v>28476.89098783115</v>
      </c>
      <c r="DS73" s="41">
        <f t="shared" si="427"/>
        <v>28476.89098783115</v>
      </c>
      <c r="DT73" s="41">
        <f t="shared" si="427"/>
        <v>28476.89098783115</v>
      </c>
      <c r="DU73" s="41">
        <f t="shared" si="427"/>
        <v>28476.89098783115</v>
      </c>
      <c r="DV73" s="41">
        <f t="shared" si="427"/>
        <v>28476.89098783115</v>
      </c>
      <c r="DW73" s="41">
        <f t="shared" si="427"/>
        <v>28476.89098783115</v>
      </c>
      <c r="DX73" s="41">
        <f t="shared" si="427"/>
        <v>28476.89098783115</v>
      </c>
      <c r="DY73" s="41">
        <f t="shared" si="427"/>
        <v>28476.89098783115</v>
      </c>
      <c r="DZ73" s="41">
        <f t="shared" si="427"/>
        <v>28476.89098783115</v>
      </c>
      <c r="EA73" s="41">
        <f t="shared" si="427"/>
        <v>28476.89098783115</v>
      </c>
      <c r="EB73" s="41">
        <f t="shared" si="427"/>
        <v>28476.89098783115</v>
      </c>
      <c r="EC73" s="41">
        <f t="shared" si="427"/>
        <v>28476.89098783115</v>
      </c>
      <c r="ED73" s="41">
        <f t="shared" si="427"/>
        <v>28476.89098783115</v>
      </c>
      <c r="EE73" s="41">
        <f t="shared" si="427"/>
        <v>0</v>
      </c>
      <c r="EF73" s="41">
        <f t="shared" si="427"/>
        <v>0</v>
      </c>
      <c r="EG73" s="41">
        <f t="shared" si="427"/>
        <v>0</v>
      </c>
      <c r="EH73" s="41">
        <f t="shared" si="427"/>
        <v>0</v>
      </c>
      <c r="EI73" s="41">
        <f t="shared" si="427"/>
        <v>0</v>
      </c>
      <c r="EJ73" s="41">
        <f t="shared" si="427"/>
        <v>0</v>
      </c>
      <c r="EK73" s="41">
        <f t="shared" si="427"/>
        <v>0</v>
      </c>
      <c r="EL73" s="41">
        <f t="shared" si="427"/>
        <v>0</v>
      </c>
      <c r="EM73" s="41">
        <f t="shared" si="427"/>
        <v>0</v>
      </c>
      <c r="EN73" s="41">
        <f t="shared" si="427"/>
        <v>0</v>
      </c>
      <c r="EO73" s="41">
        <f t="shared" si="427"/>
        <v>0</v>
      </c>
      <c r="EP73" s="41">
        <f t="shared" si="427"/>
        <v>0</v>
      </c>
      <c r="EQ73" s="41">
        <f t="shared" si="427"/>
        <v>0</v>
      </c>
      <c r="ER73" s="41">
        <f t="shared" ref="ER73:FB73" si="428">IF($B73&gt;=ER$2,0,$S73/$D73*((EQ$6-$E73)&lt;$D73))</f>
        <v>0</v>
      </c>
      <c r="ES73" s="41">
        <f t="shared" si="428"/>
        <v>0</v>
      </c>
      <c r="ET73" s="41">
        <f t="shared" si="428"/>
        <v>0</v>
      </c>
      <c r="EU73" s="41">
        <f t="shared" si="428"/>
        <v>0</v>
      </c>
      <c r="EV73" s="41">
        <f t="shared" si="428"/>
        <v>0</v>
      </c>
      <c r="EW73" s="41">
        <f t="shared" si="428"/>
        <v>0</v>
      </c>
      <c r="EX73" s="41">
        <f t="shared" si="428"/>
        <v>0</v>
      </c>
      <c r="EY73" s="41">
        <f t="shared" si="428"/>
        <v>0</v>
      </c>
      <c r="EZ73" s="41">
        <f t="shared" si="428"/>
        <v>0</v>
      </c>
      <c r="FA73" s="41">
        <f t="shared" si="428"/>
        <v>0</v>
      </c>
      <c r="FB73" s="41">
        <f t="shared" si="428"/>
        <v>0</v>
      </c>
    </row>
    <row r="74" spans="2:158" s="38" customFormat="1" ht="11.25" hidden="1" customHeight="1" outlineLevel="1">
      <c r="B74" s="37">
        <v>2078</v>
      </c>
      <c r="C74" s="36">
        <f t="shared" si="163"/>
        <v>60</v>
      </c>
      <c r="D74" s="36">
        <f t="shared" si="157"/>
        <v>60</v>
      </c>
      <c r="E74" s="36">
        <v>56</v>
      </c>
      <c r="G74" s="3"/>
      <c r="H74" s="130"/>
      <c r="I74" s="212"/>
      <c r="J74" s="39"/>
      <c r="K74" s="39"/>
      <c r="L74" s="39"/>
      <c r="M74" s="39"/>
      <c r="N74" s="39"/>
      <c r="O74" s="39"/>
      <c r="P74" s="39"/>
      <c r="R74" s="41"/>
      <c r="S74" s="40">
        <v>1705288.2870223497</v>
      </c>
      <c r="T74" s="41">
        <f t="shared" ref="T74:AY74" si="429">IF($B74&gt;=T$2,0,$S74/$D74*((S$6-$E74)&lt;$D74))</f>
        <v>0</v>
      </c>
      <c r="U74" s="41">
        <f t="shared" si="429"/>
        <v>0</v>
      </c>
      <c r="V74" s="41">
        <f t="shared" si="429"/>
        <v>0</v>
      </c>
      <c r="W74" s="41">
        <f t="shared" si="429"/>
        <v>0</v>
      </c>
      <c r="X74" s="41">
        <f t="shared" si="429"/>
        <v>0</v>
      </c>
      <c r="Y74" s="41">
        <f t="shared" si="429"/>
        <v>0</v>
      </c>
      <c r="Z74" s="41">
        <f t="shared" si="429"/>
        <v>0</v>
      </c>
      <c r="AA74" s="41">
        <f t="shared" si="429"/>
        <v>0</v>
      </c>
      <c r="AB74" s="41">
        <f t="shared" si="429"/>
        <v>0</v>
      </c>
      <c r="AC74" s="41">
        <f t="shared" si="429"/>
        <v>0</v>
      </c>
      <c r="AD74" s="41">
        <f t="shared" si="429"/>
        <v>0</v>
      </c>
      <c r="AE74" s="41">
        <f t="shared" si="429"/>
        <v>0</v>
      </c>
      <c r="AF74" s="41">
        <f t="shared" si="429"/>
        <v>0</v>
      </c>
      <c r="AG74" s="41">
        <f t="shared" si="429"/>
        <v>0</v>
      </c>
      <c r="AH74" s="41">
        <f t="shared" si="429"/>
        <v>0</v>
      </c>
      <c r="AI74" s="41">
        <f t="shared" si="429"/>
        <v>0</v>
      </c>
      <c r="AJ74" s="41">
        <f t="shared" si="429"/>
        <v>0</v>
      </c>
      <c r="AK74" s="41">
        <f t="shared" si="429"/>
        <v>0</v>
      </c>
      <c r="AL74" s="41">
        <f t="shared" si="429"/>
        <v>0</v>
      </c>
      <c r="AM74" s="41">
        <f t="shared" si="429"/>
        <v>0</v>
      </c>
      <c r="AN74" s="41">
        <f t="shared" si="429"/>
        <v>0</v>
      </c>
      <c r="AO74" s="41">
        <f t="shared" si="429"/>
        <v>0</v>
      </c>
      <c r="AP74" s="41">
        <f t="shared" si="429"/>
        <v>0</v>
      </c>
      <c r="AQ74" s="41">
        <f t="shared" si="429"/>
        <v>0</v>
      </c>
      <c r="AR74" s="41">
        <f t="shared" si="429"/>
        <v>0</v>
      </c>
      <c r="AS74" s="41">
        <f t="shared" si="429"/>
        <v>0</v>
      </c>
      <c r="AT74" s="41">
        <f t="shared" si="429"/>
        <v>0</v>
      </c>
      <c r="AU74" s="41">
        <f t="shared" si="429"/>
        <v>0</v>
      </c>
      <c r="AV74" s="41">
        <f t="shared" si="429"/>
        <v>0</v>
      </c>
      <c r="AW74" s="41">
        <f t="shared" si="429"/>
        <v>0</v>
      </c>
      <c r="AX74" s="41">
        <f t="shared" si="429"/>
        <v>0</v>
      </c>
      <c r="AY74" s="41">
        <f t="shared" si="429"/>
        <v>0</v>
      </c>
      <c r="AZ74" s="41">
        <f t="shared" ref="AZ74:CE74" si="430">IF($B74&gt;=AZ$2,0,$S74/$D74*((AY$6-$E74)&lt;$D74))</f>
        <v>0</v>
      </c>
      <c r="BA74" s="41">
        <f t="shared" si="430"/>
        <v>0</v>
      </c>
      <c r="BB74" s="41">
        <f t="shared" si="430"/>
        <v>0</v>
      </c>
      <c r="BC74" s="41">
        <f t="shared" si="430"/>
        <v>0</v>
      </c>
      <c r="BD74" s="41">
        <f t="shared" si="430"/>
        <v>0</v>
      </c>
      <c r="BE74" s="41">
        <f t="shared" si="430"/>
        <v>0</v>
      </c>
      <c r="BF74" s="41">
        <f t="shared" si="430"/>
        <v>0</v>
      </c>
      <c r="BG74" s="41">
        <f t="shared" si="430"/>
        <v>0</v>
      </c>
      <c r="BH74" s="41">
        <f t="shared" si="430"/>
        <v>0</v>
      </c>
      <c r="BI74" s="41">
        <f t="shared" si="430"/>
        <v>0</v>
      </c>
      <c r="BJ74" s="41">
        <f t="shared" si="430"/>
        <v>0</v>
      </c>
      <c r="BK74" s="41">
        <f t="shared" si="430"/>
        <v>0</v>
      </c>
      <c r="BL74" s="41">
        <f t="shared" si="430"/>
        <v>0</v>
      </c>
      <c r="BM74" s="41">
        <f t="shared" si="430"/>
        <v>0</v>
      </c>
      <c r="BN74" s="41">
        <f t="shared" si="430"/>
        <v>0</v>
      </c>
      <c r="BO74" s="41">
        <f t="shared" si="430"/>
        <v>0</v>
      </c>
      <c r="BP74" s="41">
        <f t="shared" si="430"/>
        <v>0</v>
      </c>
      <c r="BQ74" s="41">
        <f t="shared" si="430"/>
        <v>0</v>
      </c>
      <c r="BR74" s="41">
        <f t="shared" si="430"/>
        <v>0</v>
      </c>
      <c r="BS74" s="41">
        <f t="shared" si="430"/>
        <v>0</v>
      </c>
      <c r="BT74" s="41">
        <f t="shared" si="430"/>
        <v>0</v>
      </c>
      <c r="BU74" s="41">
        <f t="shared" si="430"/>
        <v>0</v>
      </c>
      <c r="BV74" s="41">
        <f t="shared" si="430"/>
        <v>0</v>
      </c>
      <c r="BW74" s="41">
        <f t="shared" si="430"/>
        <v>0</v>
      </c>
      <c r="BX74" s="41">
        <f t="shared" si="430"/>
        <v>28421.471450372494</v>
      </c>
      <c r="BY74" s="41">
        <f t="shared" si="430"/>
        <v>28421.471450372494</v>
      </c>
      <c r="BZ74" s="41">
        <f t="shared" si="430"/>
        <v>28421.471450372494</v>
      </c>
      <c r="CA74" s="41">
        <f t="shared" si="430"/>
        <v>28421.471450372494</v>
      </c>
      <c r="CB74" s="41">
        <f t="shared" si="430"/>
        <v>28421.471450372494</v>
      </c>
      <c r="CC74" s="41">
        <f t="shared" si="430"/>
        <v>28421.471450372494</v>
      </c>
      <c r="CD74" s="41">
        <f t="shared" si="430"/>
        <v>28421.471450372494</v>
      </c>
      <c r="CE74" s="41">
        <f t="shared" si="430"/>
        <v>28421.471450372494</v>
      </c>
      <c r="CF74" s="41">
        <f t="shared" ref="CF74:DK74" si="431">IF($B74&gt;=CF$2,0,$S74/$D74*((CE$6-$E74)&lt;$D74))</f>
        <v>28421.471450372494</v>
      </c>
      <c r="CG74" s="41">
        <f t="shared" si="431"/>
        <v>28421.471450372494</v>
      </c>
      <c r="CH74" s="41">
        <f t="shared" si="431"/>
        <v>28421.471450372494</v>
      </c>
      <c r="CI74" s="41">
        <f t="shared" si="431"/>
        <v>28421.471450372494</v>
      </c>
      <c r="CJ74" s="41">
        <f t="shared" si="431"/>
        <v>28421.471450372494</v>
      </c>
      <c r="CK74" s="41">
        <f t="shared" si="431"/>
        <v>28421.471450372494</v>
      </c>
      <c r="CL74" s="41">
        <f t="shared" si="431"/>
        <v>28421.471450372494</v>
      </c>
      <c r="CM74" s="41">
        <f t="shared" si="431"/>
        <v>28421.471450372494</v>
      </c>
      <c r="CN74" s="41">
        <f t="shared" si="431"/>
        <v>28421.471450372494</v>
      </c>
      <c r="CO74" s="41">
        <f t="shared" si="431"/>
        <v>28421.471450372494</v>
      </c>
      <c r="CP74" s="41">
        <f t="shared" si="431"/>
        <v>28421.471450372494</v>
      </c>
      <c r="CQ74" s="41">
        <f t="shared" si="431"/>
        <v>28421.471450372494</v>
      </c>
      <c r="CR74" s="41">
        <f t="shared" si="431"/>
        <v>28421.471450372494</v>
      </c>
      <c r="CS74" s="41">
        <f t="shared" si="431"/>
        <v>28421.471450372494</v>
      </c>
      <c r="CT74" s="41">
        <f t="shared" si="431"/>
        <v>28421.471450372494</v>
      </c>
      <c r="CU74" s="41">
        <f t="shared" si="431"/>
        <v>28421.471450372494</v>
      </c>
      <c r="CV74" s="41">
        <f t="shared" si="431"/>
        <v>28421.471450372494</v>
      </c>
      <c r="CW74" s="41">
        <f t="shared" si="431"/>
        <v>28421.471450372494</v>
      </c>
      <c r="CX74" s="41">
        <f t="shared" si="431"/>
        <v>28421.471450372494</v>
      </c>
      <c r="CY74" s="41">
        <f t="shared" si="431"/>
        <v>28421.471450372494</v>
      </c>
      <c r="CZ74" s="41">
        <f t="shared" si="431"/>
        <v>28421.471450372494</v>
      </c>
      <c r="DA74" s="41">
        <f t="shared" si="431"/>
        <v>28421.471450372494</v>
      </c>
      <c r="DB74" s="41">
        <f t="shared" si="431"/>
        <v>28421.471450372494</v>
      </c>
      <c r="DC74" s="41">
        <f t="shared" si="431"/>
        <v>28421.471450372494</v>
      </c>
      <c r="DD74" s="41">
        <f t="shared" si="431"/>
        <v>28421.471450372494</v>
      </c>
      <c r="DE74" s="41">
        <f t="shared" si="431"/>
        <v>28421.471450372494</v>
      </c>
      <c r="DF74" s="41">
        <f t="shared" si="431"/>
        <v>28421.471450372494</v>
      </c>
      <c r="DG74" s="41">
        <f t="shared" si="431"/>
        <v>28421.471450372494</v>
      </c>
      <c r="DH74" s="41">
        <f t="shared" si="431"/>
        <v>28421.471450372494</v>
      </c>
      <c r="DI74" s="41">
        <f t="shared" si="431"/>
        <v>28421.471450372494</v>
      </c>
      <c r="DJ74" s="41">
        <f t="shared" si="431"/>
        <v>28421.471450372494</v>
      </c>
      <c r="DK74" s="41">
        <f t="shared" si="431"/>
        <v>28421.471450372494</v>
      </c>
      <c r="DL74" s="41">
        <f t="shared" ref="DL74:EQ74" si="432">IF($B74&gt;=DL$2,0,$S74/$D74*((DK$6-$E74)&lt;$D74))</f>
        <v>28421.471450372494</v>
      </c>
      <c r="DM74" s="41">
        <f t="shared" si="432"/>
        <v>28421.471450372494</v>
      </c>
      <c r="DN74" s="41">
        <f t="shared" si="432"/>
        <v>28421.471450372494</v>
      </c>
      <c r="DO74" s="41">
        <f t="shared" si="432"/>
        <v>28421.471450372494</v>
      </c>
      <c r="DP74" s="41">
        <f t="shared" si="432"/>
        <v>28421.471450372494</v>
      </c>
      <c r="DQ74" s="41">
        <f t="shared" si="432"/>
        <v>28421.471450372494</v>
      </c>
      <c r="DR74" s="41">
        <f t="shared" si="432"/>
        <v>28421.471450372494</v>
      </c>
      <c r="DS74" s="41">
        <f t="shared" si="432"/>
        <v>28421.471450372494</v>
      </c>
      <c r="DT74" s="41">
        <f t="shared" si="432"/>
        <v>28421.471450372494</v>
      </c>
      <c r="DU74" s="41">
        <f t="shared" si="432"/>
        <v>28421.471450372494</v>
      </c>
      <c r="DV74" s="41">
        <f t="shared" si="432"/>
        <v>28421.471450372494</v>
      </c>
      <c r="DW74" s="41">
        <f t="shared" si="432"/>
        <v>28421.471450372494</v>
      </c>
      <c r="DX74" s="41">
        <f t="shared" si="432"/>
        <v>28421.471450372494</v>
      </c>
      <c r="DY74" s="41">
        <f t="shared" si="432"/>
        <v>28421.471450372494</v>
      </c>
      <c r="DZ74" s="41">
        <f t="shared" si="432"/>
        <v>28421.471450372494</v>
      </c>
      <c r="EA74" s="41">
        <f t="shared" si="432"/>
        <v>28421.471450372494</v>
      </c>
      <c r="EB74" s="41">
        <f t="shared" si="432"/>
        <v>28421.471450372494</v>
      </c>
      <c r="EC74" s="41">
        <f t="shared" si="432"/>
        <v>28421.471450372494</v>
      </c>
      <c r="ED74" s="41">
        <f t="shared" si="432"/>
        <v>28421.471450372494</v>
      </c>
      <c r="EE74" s="41">
        <f t="shared" si="432"/>
        <v>28421.471450372494</v>
      </c>
      <c r="EF74" s="41">
        <f t="shared" si="432"/>
        <v>0</v>
      </c>
      <c r="EG74" s="41">
        <f t="shared" si="432"/>
        <v>0</v>
      </c>
      <c r="EH74" s="41">
        <f t="shared" si="432"/>
        <v>0</v>
      </c>
      <c r="EI74" s="41">
        <f t="shared" si="432"/>
        <v>0</v>
      </c>
      <c r="EJ74" s="41">
        <f t="shared" si="432"/>
        <v>0</v>
      </c>
      <c r="EK74" s="41">
        <f t="shared" si="432"/>
        <v>0</v>
      </c>
      <c r="EL74" s="41">
        <f t="shared" si="432"/>
        <v>0</v>
      </c>
      <c r="EM74" s="41">
        <f t="shared" si="432"/>
        <v>0</v>
      </c>
      <c r="EN74" s="41">
        <f t="shared" si="432"/>
        <v>0</v>
      </c>
      <c r="EO74" s="41">
        <f t="shared" si="432"/>
        <v>0</v>
      </c>
      <c r="EP74" s="41">
        <f t="shared" si="432"/>
        <v>0</v>
      </c>
      <c r="EQ74" s="41">
        <f t="shared" si="432"/>
        <v>0</v>
      </c>
      <c r="ER74" s="41">
        <f t="shared" ref="ER74:FB74" si="433">IF($B74&gt;=ER$2,0,$S74/$D74*((EQ$6-$E74)&lt;$D74))</f>
        <v>0</v>
      </c>
      <c r="ES74" s="41">
        <f t="shared" si="433"/>
        <v>0</v>
      </c>
      <c r="ET74" s="41">
        <f t="shared" si="433"/>
        <v>0</v>
      </c>
      <c r="EU74" s="41">
        <f t="shared" si="433"/>
        <v>0</v>
      </c>
      <c r="EV74" s="41">
        <f t="shared" si="433"/>
        <v>0</v>
      </c>
      <c r="EW74" s="41">
        <f t="shared" si="433"/>
        <v>0</v>
      </c>
      <c r="EX74" s="41">
        <f t="shared" si="433"/>
        <v>0</v>
      </c>
      <c r="EY74" s="41">
        <f t="shared" si="433"/>
        <v>0</v>
      </c>
      <c r="EZ74" s="41">
        <f t="shared" si="433"/>
        <v>0</v>
      </c>
      <c r="FA74" s="41">
        <f t="shared" si="433"/>
        <v>0</v>
      </c>
      <c r="FB74" s="41">
        <f t="shared" si="433"/>
        <v>0</v>
      </c>
    </row>
    <row r="75" spans="2:158" s="38" customFormat="1" ht="11.25" hidden="1" customHeight="1" outlineLevel="1">
      <c r="B75" s="37">
        <v>2079</v>
      </c>
      <c r="C75" s="36">
        <f t="shared" si="163"/>
        <v>60</v>
      </c>
      <c r="D75" s="36">
        <f t="shared" si="157"/>
        <v>60</v>
      </c>
      <c r="E75" s="36">
        <v>57</v>
      </c>
      <c r="G75" s="3"/>
      <c r="H75" s="130"/>
      <c r="I75" s="212"/>
      <c r="J75" s="39"/>
      <c r="K75" s="39"/>
      <c r="L75" s="39"/>
      <c r="M75" s="39"/>
      <c r="N75" s="39"/>
      <c r="O75" s="39"/>
      <c r="P75" s="39"/>
      <c r="R75" s="41"/>
      <c r="S75" s="40">
        <v>1701991.9031539997</v>
      </c>
      <c r="T75" s="41">
        <f t="shared" ref="T75:AY75" si="434">IF($B75&gt;=T$2,0,$S75/$D75*((S$6-$E75)&lt;$D75))</f>
        <v>0</v>
      </c>
      <c r="U75" s="41">
        <f t="shared" si="434"/>
        <v>0</v>
      </c>
      <c r="V75" s="41">
        <f t="shared" si="434"/>
        <v>0</v>
      </c>
      <c r="W75" s="41">
        <f t="shared" si="434"/>
        <v>0</v>
      </c>
      <c r="X75" s="41">
        <f t="shared" si="434"/>
        <v>0</v>
      </c>
      <c r="Y75" s="41">
        <f t="shared" si="434"/>
        <v>0</v>
      </c>
      <c r="Z75" s="41">
        <f t="shared" si="434"/>
        <v>0</v>
      </c>
      <c r="AA75" s="41">
        <f t="shared" si="434"/>
        <v>0</v>
      </c>
      <c r="AB75" s="41">
        <f t="shared" si="434"/>
        <v>0</v>
      </c>
      <c r="AC75" s="41">
        <f t="shared" si="434"/>
        <v>0</v>
      </c>
      <c r="AD75" s="41">
        <f t="shared" si="434"/>
        <v>0</v>
      </c>
      <c r="AE75" s="41">
        <f t="shared" si="434"/>
        <v>0</v>
      </c>
      <c r="AF75" s="41">
        <f t="shared" si="434"/>
        <v>0</v>
      </c>
      <c r="AG75" s="41">
        <f t="shared" si="434"/>
        <v>0</v>
      </c>
      <c r="AH75" s="41">
        <f t="shared" si="434"/>
        <v>0</v>
      </c>
      <c r="AI75" s="41">
        <f t="shared" si="434"/>
        <v>0</v>
      </c>
      <c r="AJ75" s="41">
        <f t="shared" si="434"/>
        <v>0</v>
      </c>
      <c r="AK75" s="41">
        <f t="shared" si="434"/>
        <v>0</v>
      </c>
      <c r="AL75" s="41">
        <f t="shared" si="434"/>
        <v>0</v>
      </c>
      <c r="AM75" s="41">
        <f t="shared" si="434"/>
        <v>0</v>
      </c>
      <c r="AN75" s="41">
        <f t="shared" si="434"/>
        <v>0</v>
      </c>
      <c r="AO75" s="41">
        <f t="shared" si="434"/>
        <v>0</v>
      </c>
      <c r="AP75" s="41">
        <f t="shared" si="434"/>
        <v>0</v>
      </c>
      <c r="AQ75" s="41">
        <f t="shared" si="434"/>
        <v>0</v>
      </c>
      <c r="AR75" s="41">
        <f t="shared" si="434"/>
        <v>0</v>
      </c>
      <c r="AS75" s="41">
        <f t="shared" si="434"/>
        <v>0</v>
      </c>
      <c r="AT75" s="41">
        <f t="shared" si="434"/>
        <v>0</v>
      </c>
      <c r="AU75" s="41">
        <f t="shared" si="434"/>
        <v>0</v>
      </c>
      <c r="AV75" s="41">
        <f t="shared" si="434"/>
        <v>0</v>
      </c>
      <c r="AW75" s="41">
        <f t="shared" si="434"/>
        <v>0</v>
      </c>
      <c r="AX75" s="41">
        <f t="shared" si="434"/>
        <v>0</v>
      </c>
      <c r="AY75" s="41">
        <f t="shared" si="434"/>
        <v>0</v>
      </c>
      <c r="AZ75" s="41">
        <f t="shared" ref="AZ75:CE75" si="435">IF($B75&gt;=AZ$2,0,$S75/$D75*((AY$6-$E75)&lt;$D75))</f>
        <v>0</v>
      </c>
      <c r="BA75" s="41">
        <f t="shared" si="435"/>
        <v>0</v>
      </c>
      <c r="BB75" s="41">
        <f t="shared" si="435"/>
        <v>0</v>
      </c>
      <c r="BC75" s="41">
        <f t="shared" si="435"/>
        <v>0</v>
      </c>
      <c r="BD75" s="41">
        <f t="shared" si="435"/>
        <v>0</v>
      </c>
      <c r="BE75" s="41">
        <f t="shared" si="435"/>
        <v>0</v>
      </c>
      <c r="BF75" s="41">
        <f t="shared" si="435"/>
        <v>0</v>
      </c>
      <c r="BG75" s="41">
        <f t="shared" si="435"/>
        <v>0</v>
      </c>
      <c r="BH75" s="41">
        <f t="shared" si="435"/>
        <v>0</v>
      </c>
      <c r="BI75" s="41">
        <f t="shared" si="435"/>
        <v>0</v>
      </c>
      <c r="BJ75" s="41">
        <f t="shared" si="435"/>
        <v>0</v>
      </c>
      <c r="BK75" s="41">
        <f t="shared" si="435"/>
        <v>0</v>
      </c>
      <c r="BL75" s="41">
        <f t="shared" si="435"/>
        <v>0</v>
      </c>
      <c r="BM75" s="41">
        <f t="shared" si="435"/>
        <v>0</v>
      </c>
      <c r="BN75" s="41">
        <f t="shared" si="435"/>
        <v>0</v>
      </c>
      <c r="BO75" s="41">
        <f t="shared" si="435"/>
        <v>0</v>
      </c>
      <c r="BP75" s="41">
        <f t="shared" si="435"/>
        <v>0</v>
      </c>
      <c r="BQ75" s="41">
        <f t="shared" si="435"/>
        <v>0</v>
      </c>
      <c r="BR75" s="41">
        <f t="shared" si="435"/>
        <v>0</v>
      </c>
      <c r="BS75" s="41">
        <f t="shared" si="435"/>
        <v>0</v>
      </c>
      <c r="BT75" s="41">
        <f t="shared" si="435"/>
        <v>0</v>
      </c>
      <c r="BU75" s="41">
        <f t="shared" si="435"/>
        <v>0</v>
      </c>
      <c r="BV75" s="41">
        <f t="shared" si="435"/>
        <v>0</v>
      </c>
      <c r="BW75" s="41">
        <f t="shared" si="435"/>
        <v>0</v>
      </c>
      <c r="BX75" s="41">
        <f t="shared" si="435"/>
        <v>0</v>
      </c>
      <c r="BY75" s="41">
        <f t="shared" si="435"/>
        <v>28366.531719233328</v>
      </c>
      <c r="BZ75" s="41">
        <f t="shared" si="435"/>
        <v>28366.531719233328</v>
      </c>
      <c r="CA75" s="41">
        <f t="shared" si="435"/>
        <v>28366.531719233328</v>
      </c>
      <c r="CB75" s="41">
        <f t="shared" si="435"/>
        <v>28366.531719233328</v>
      </c>
      <c r="CC75" s="41">
        <f t="shared" si="435"/>
        <v>28366.531719233328</v>
      </c>
      <c r="CD75" s="41">
        <f t="shared" si="435"/>
        <v>28366.531719233328</v>
      </c>
      <c r="CE75" s="41">
        <f t="shared" si="435"/>
        <v>28366.531719233328</v>
      </c>
      <c r="CF75" s="41">
        <f t="shared" ref="CF75:DK75" si="436">IF($B75&gt;=CF$2,0,$S75/$D75*((CE$6-$E75)&lt;$D75))</f>
        <v>28366.531719233328</v>
      </c>
      <c r="CG75" s="41">
        <f t="shared" si="436"/>
        <v>28366.531719233328</v>
      </c>
      <c r="CH75" s="41">
        <f t="shared" si="436"/>
        <v>28366.531719233328</v>
      </c>
      <c r="CI75" s="41">
        <f t="shared" si="436"/>
        <v>28366.531719233328</v>
      </c>
      <c r="CJ75" s="41">
        <f t="shared" si="436"/>
        <v>28366.531719233328</v>
      </c>
      <c r="CK75" s="41">
        <f t="shared" si="436"/>
        <v>28366.531719233328</v>
      </c>
      <c r="CL75" s="41">
        <f t="shared" si="436"/>
        <v>28366.531719233328</v>
      </c>
      <c r="CM75" s="41">
        <f t="shared" si="436"/>
        <v>28366.531719233328</v>
      </c>
      <c r="CN75" s="41">
        <f t="shared" si="436"/>
        <v>28366.531719233328</v>
      </c>
      <c r="CO75" s="41">
        <f t="shared" si="436"/>
        <v>28366.531719233328</v>
      </c>
      <c r="CP75" s="41">
        <f t="shared" si="436"/>
        <v>28366.531719233328</v>
      </c>
      <c r="CQ75" s="41">
        <f t="shared" si="436"/>
        <v>28366.531719233328</v>
      </c>
      <c r="CR75" s="41">
        <f t="shared" si="436"/>
        <v>28366.531719233328</v>
      </c>
      <c r="CS75" s="41">
        <f t="shared" si="436"/>
        <v>28366.531719233328</v>
      </c>
      <c r="CT75" s="41">
        <f t="shared" si="436"/>
        <v>28366.531719233328</v>
      </c>
      <c r="CU75" s="41">
        <f t="shared" si="436"/>
        <v>28366.531719233328</v>
      </c>
      <c r="CV75" s="41">
        <f t="shared" si="436"/>
        <v>28366.531719233328</v>
      </c>
      <c r="CW75" s="41">
        <f t="shared" si="436"/>
        <v>28366.531719233328</v>
      </c>
      <c r="CX75" s="41">
        <f t="shared" si="436"/>
        <v>28366.531719233328</v>
      </c>
      <c r="CY75" s="41">
        <f t="shared" si="436"/>
        <v>28366.531719233328</v>
      </c>
      <c r="CZ75" s="41">
        <f t="shared" si="436"/>
        <v>28366.531719233328</v>
      </c>
      <c r="DA75" s="41">
        <f t="shared" si="436"/>
        <v>28366.531719233328</v>
      </c>
      <c r="DB75" s="41">
        <f t="shared" si="436"/>
        <v>28366.531719233328</v>
      </c>
      <c r="DC75" s="41">
        <f t="shared" si="436"/>
        <v>28366.531719233328</v>
      </c>
      <c r="DD75" s="41">
        <f t="shared" si="436"/>
        <v>28366.531719233328</v>
      </c>
      <c r="DE75" s="41">
        <f t="shared" si="436"/>
        <v>28366.531719233328</v>
      </c>
      <c r="DF75" s="41">
        <f t="shared" si="436"/>
        <v>28366.531719233328</v>
      </c>
      <c r="DG75" s="41">
        <f t="shared" si="436"/>
        <v>28366.531719233328</v>
      </c>
      <c r="DH75" s="41">
        <f t="shared" si="436"/>
        <v>28366.531719233328</v>
      </c>
      <c r="DI75" s="41">
        <f t="shared" si="436"/>
        <v>28366.531719233328</v>
      </c>
      <c r="DJ75" s="41">
        <f t="shared" si="436"/>
        <v>28366.531719233328</v>
      </c>
      <c r="DK75" s="41">
        <f t="shared" si="436"/>
        <v>28366.531719233328</v>
      </c>
      <c r="DL75" s="41">
        <f t="shared" ref="DL75:EQ75" si="437">IF($B75&gt;=DL$2,0,$S75/$D75*((DK$6-$E75)&lt;$D75))</f>
        <v>28366.531719233328</v>
      </c>
      <c r="DM75" s="41">
        <f t="shared" si="437"/>
        <v>28366.531719233328</v>
      </c>
      <c r="DN75" s="41">
        <f t="shared" si="437"/>
        <v>28366.531719233328</v>
      </c>
      <c r="DO75" s="41">
        <f t="shared" si="437"/>
        <v>28366.531719233328</v>
      </c>
      <c r="DP75" s="41">
        <f t="shared" si="437"/>
        <v>28366.531719233328</v>
      </c>
      <c r="DQ75" s="41">
        <f t="shared" si="437"/>
        <v>28366.531719233328</v>
      </c>
      <c r="DR75" s="41">
        <f t="shared" si="437"/>
        <v>28366.531719233328</v>
      </c>
      <c r="DS75" s="41">
        <f t="shared" si="437"/>
        <v>28366.531719233328</v>
      </c>
      <c r="DT75" s="41">
        <f t="shared" si="437"/>
        <v>28366.531719233328</v>
      </c>
      <c r="DU75" s="41">
        <f t="shared" si="437"/>
        <v>28366.531719233328</v>
      </c>
      <c r="DV75" s="41">
        <f t="shared" si="437"/>
        <v>28366.531719233328</v>
      </c>
      <c r="DW75" s="41">
        <f t="shared" si="437"/>
        <v>28366.531719233328</v>
      </c>
      <c r="DX75" s="41">
        <f t="shared" si="437"/>
        <v>28366.531719233328</v>
      </c>
      <c r="DY75" s="41">
        <f t="shared" si="437"/>
        <v>28366.531719233328</v>
      </c>
      <c r="DZ75" s="41">
        <f t="shared" si="437"/>
        <v>28366.531719233328</v>
      </c>
      <c r="EA75" s="41">
        <f t="shared" si="437"/>
        <v>28366.531719233328</v>
      </c>
      <c r="EB75" s="41">
        <f t="shared" si="437"/>
        <v>28366.531719233328</v>
      </c>
      <c r="EC75" s="41">
        <f t="shared" si="437"/>
        <v>28366.531719233328</v>
      </c>
      <c r="ED75" s="41">
        <f t="shared" si="437"/>
        <v>28366.531719233328</v>
      </c>
      <c r="EE75" s="41">
        <f t="shared" si="437"/>
        <v>28366.531719233328</v>
      </c>
      <c r="EF75" s="41">
        <f t="shared" si="437"/>
        <v>28366.531719233328</v>
      </c>
      <c r="EG75" s="41">
        <f t="shared" si="437"/>
        <v>0</v>
      </c>
      <c r="EH75" s="41">
        <f t="shared" si="437"/>
        <v>0</v>
      </c>
      <c r="EI75" s="41">
        <f t="shared" si="437"/>
        <v>0</v>
      </c>
      <c r="EJ75" s="41">
        <f t="shared" si="437"/>
        <v>0</v>
      </c>
      <c r="EK75" s="41">
        <f t="shared" si="437"/>
        <v>0</v>
      </c>
      <c r="EL75" s="41">
        <f t="shared" si="437"/>
        <v>0</v>
      </c>
      <c r="EM75" s="41">
        <f t="shared" si="437"/>
        <v>0</v>
      </c>
      <c r="EN75" s="41">
        <f t="shared" si="437"/>
        <v>0</v>
      </c>
      <c r="EO75" s="41">
        <f t="shared" si="437"/>
        <v>0</v>
      </c>
      <c r="EP75" s="41">
        <f t="shared" si="437"/>
        <v>0</v>
      </c>
      <c r="EQ75" s="41">
        <f t="shared" si="437"/>
        <v>0</v>
      </c>
      <c r="ER75" s="41">
        <f t="shared" ref="ER75:FB75" si="438">IF($B75&gt;=ER$2,0,$S75/$D75*((EQ$6-$E75)&lt;$D75))</f>
        <v>0</v>
      </c>
      <c r="ES75" s="41">
        <f t="shared" si="438"/>
        <v>0</v>
      </c>
      <c r="ET75" s="41">
        <f t="shared" si="438"/>
        <v>0</v>
      </c>
      <c r="EU75" s="41">
        <f t="shared" si="438"/>
        <v>0</v>
      </c>
      <c r="EV75" s="41">
        <f t="shared" si="438"/>
        <v>0</v>
      </c>
      <c r="EW75" s="41">
        <f t="shared" si="438"/>
        <v>0</v>
      </c>
      <c r="EX75" s="41">
        <f t="shared" si="438"/>
        <v>0</v>
      </c>
      <c r="EY75" s="41">
        <f t="shared" si="438"/>
        <v>0</v>
      </c>
      <c r="EZ75" s="41">
        <f t="shared" si="438"/>
        <v>0</v>
      </c>
      <c r="FA75" s="41">
        <f t="shared" si="438"/>
        <v>0</v>
      </c>
      <c r="FB75" s="41">
        <f t="shared" si="438"/>
        <v>0</v>
      </c>
    </row>
    <row r="76" spans="2:158" s="38" customFormat="1" ht="11.25" hidden="1" customHeight="1" outlineLevel="1">
      <c r="B76" s="37">
        <v>2080</v>
      </c>
      <c r="C76" s="36">
        <f t="shared" si="163"/>
        <v>60</v>
      </c>
      <c r="D76" s="36">
        <f t="shared" si="157"/>
        <v>60</v>
      </c>
      <c r="E76" s="36">
        <v>58</v>
      </c>
      <c r="G76" s="3"/>
      <c r="H76" s="130"/>
      <c r="I76" s="212"/>
      <c r="J76" s="39"/>
      <c r="K76" s="39"/>
      <c r="L76" s="39"/>
      <c r="M76" s="39"/>
      <c r="N76" s="39"/>
      <c r="O76" s="39"/>
      <c r="P76" s="39"/>
      <c r="R76" s="41"/>
      <c r="S76" s="40">
        <v>1698699.8386870597</v>
      </c>
      <c r="T76" s="41">
        <f t="shared" ref="T76:AY76" si="439">IF($B76&gt;=T$2,0,$S76/$D76*((S$6-$E76)&lt;$D76))</f>
        <v>0</v>
      </c>
      <c r="U76" s="41">
        <f t="shared" si="439"/>
        <v>0</v>
      </c>
      <c r="V76" s="41">
        <f t="shared" si="439"/>
        <v>0</v>
      </c>
      <c r="W76" s="41">
        <f t="shared" si="439"/>
        <v>0</v>
      </c>
      <c r="X76" s="41">
        <f t="shared" si="439"/>
        <v>0</v>
      </c>
      <c r="Y76" s="41">
        <f t="shared" si="439"/>
        <v>0</v>
      </c>
      <c r="Z76" s="41">
        <f t="shared" si="439"/>
        <v>0</v>
      </c>
      <c r="AA76" s="41">
        <f t="shared" si="439"/>
        <v>0</v>
      </c>
      <c r="AB76" s="41">
        <f t="shared" si="439"/>
        <v>0</v>
      </c>
      <c r="AC76" s="41">
        <f t="shared" si="439"/>
        <v>0</v>
      </c>
      <c r="AD76" s="41">
        <f t="shared" si="439"/>
        <v>0</v>
      </c>
      <c r="AE76" s="41">
        <f t="shared" si="439"/>
        <v>0</v>
      </c>
      <c r="AF76" s="41">
        <f t="shared" si="439"/>
        <v>0</v>
      </c>
      <c r="AG76" s="41">
        <f t="shared" si="439"/>
        <v>0</v>
      </c>
      <c r="AH76" s="41">
        <f t="shared" si="439"/>
        <v>0</v>
      </c>
      <c r="AI76" s="41">
        <f t="shared" si="439"/>
        <v>0</v>
      </c>
      <c r="AJ76" s="41">
        <f t="shared" si="439"/>
        <v>0</v>
      </c>
      <c r="AK76" s="41">
        <f t="shared" si="439"/>
        <v>0</v>
      </c>
      <c r="AL76" s="41">
        <f t="shared" si="439"/>
        <v>0</v>
      </c>
      <c r="AM76" s="41">
        <f t="shared" si="439"/>
        <v>0</v>
      </c>
      <c r="AN76" s="41">
        <f t="shared" si="439"/>
        <v>0</v>
      </c>
      <c r="AO76" s="41">
        <f t="shared" si="439"/>
        <v>0</v>
      </c>
      <c r="AP76" s="41">
        <f t="shared" si="439"/>
        <v>0</v>
      </c>
      <c r="AQ76" s="41">
        <f t="shared" si="439"/>
        <v>0</v>
      </c>
      <c r="AR76" s="41">
        <f t="shared" si="439"/>
        <v>0</v>
      </c>
      <c r="AS76" s="41">
        <f t="shared" si="439"/>
        <v>0</v>
      </c>
      <c r="AT76" s="41">
        <f t="shared" si="439"/>
        <v>0</v>
      </c>
      <c r="AU76" s="41">
        <f t="shared" si="439"/>
        <v>0</v>
      </c>
      <c r="AV76" s="41">
        <f t="shared" si="439"/>
        <v>0</v>
      </c>
      <c r="AW76" s="41">
        <f t="shared" si="439"/>
        <v>0</v>
      </c>
      <c r="AX76" s="41">
        <f t="shared" si="439"/>
        <v>0</v>
      </c>
      <c r="AY76" s="41">
        <f t="shared" si="439"/>
        <v>0</v>
      </c>
      <c r="AZ76" s="41">
        <f t="shared" ref="AZ76:CE76" si="440">IF($B76&gt;=AZ$2,0,$S76/$D76*((AY$6-$E76)&lt;$D76))</f>
        <v>0</v>
      </c>
      <c r="BA76" s="41">
        <f t="shared" si="440"/>
        <v>0</v>
      </c>
      <c r="BB76" s="41">
        <f t="shared" si="440"/>
        <v>0</v>
      </c>
      <c r="BC76" s="41">
        <f t="shared" si="440"/>
        <v>0</v>
      </c>
      <c r="BD76" s="41">
        <f t="shared" si="440"/>
        <v>0</v>
      </c>
      <c r="BE76" s="41">
        <f t="shared" si="440"/>
        <v>0</v>
      </c>
      <c r="BF76" s="41">
        <f t="shared" si="440"/>
        <v>0</v>
      </c>
      <c r="BG76" s="41">
        <f t="shared" si="440"/>
        <v>0</v>
      </c>
      <c r="BH76" s="41">
        <f t="shared" si="440"/>
        <v>0</v>
      </c>
      <c r="BI76" s="41">
        <f t="shared" si="440"/>
        <v>0</v>
      </c>
      <c r="BJ76" s="41">
        <f t="shared" si="440"/>
        <v>0</v>
      </c>
      <c r="BK76" s="41">
        <f t="shared" si="440"/>
        <v>0</v>
      </c>
      <c r="BL76" s="41">
        <f t="shared" si="440"/>
        <v>0</v>
      </c>
      <c r="BM76" s="41">
        <f t="shared" si="440"/>
        <v>0</v>
      </c>
      <c r="BN76" s="41">
        <f t="shared" si="440"/>
        <v>0</v>
      </c>
      <c r="BO76" s="41">
        <f t="shared" si="440"/>
        <v>0</v>
      </c>
      <c r="BP76" s="41">
        <f t="shared" si="440"/>
        <v>0</v>
      </c>
      <c r="BQ76" s="41">
        <f t="shared" si="440"/>
        <v>0</v>
      </c>
      <c r="BR76" s="41">
        <f t="shared" si="440"/>
        <v>0</v>
      </c>
      <c r="BS76" s="41">
        <f t="shared" si="440"/>
        <v>0</v>
      </c>
      <c r="BT76" s="41">
        <f t="shared" si="440"/>
        <v>0</v>
      </c>
      <c r="BU76" s="41">
        <f t="shared" si="440"/>
        <v>0</v>
      </c>
      <c r="BV76" s="41">
        <f t="shared" si="440"/>
        <v>0</v>
      </c>
      <c r="BW76" s="41">
        <f t="shared" si="440"/>
        <v>0</v>
      </c>
      <c r="BX76" s="41">
        <f t="shared" si="440"/>
        <v>0</v>
      </c>
      <c r="BY76" s="41">
        <f t="shared" si="440"/>
        <v>0</v>
      </c>
      <c r="BZ76" s="41">
        <f t="shared" si="440"/>
        <v>28311.66397811766</v>
      </c>
      <c r="CA76" s="41">
        <f t="shared" si="440"/>
        <v>28311.66397811766</v>
      </c>
      <c r="CB76" s="41">
        <f t="shared" si="440"/>
        <v>28311.66397811766</v>
      </c>
      <c r="CC76" s="41">
        <f t="shared" si="440"/>
        <v>28311.66397811766</v>
      </c>
      <c r="CD76" s="41">
        <f t="shared" si="440"/>
        <v>28311.66397811766</v>
      </c>
      <c r="CE76" s="41">
        <f t="shared" si="440"/>
        <v>28311.66397811766</v>
      </c>
      <c r="CF76" s="41">
        <f t="shared" ref="CF76:DK76" si="441">IF($B76&gt;=CF$2,0,$S76/$D76*((CE$6-$E76)&lt;$D76))</f>
        <v>28311.66397811766</v>
      </c>
      <c r="CG76" s="41">
        <f t="shared" si="441"/>
        <v>28311.66397811766</v>
      </c>
      <c r="CH76" s="41">
        <f t="shared" si="441"/>
        <v>28311.66397811766</v>
      </c>
      <c r="CI76" s="41">
        <f t="shared" si="441"/>
        <v>28311.66397811766</v>
      </c>
      <c r="CJ76" s="41">
        <f t="shared" si="441"/>
        <v>28311.66397811766</v>
      </c>
      <c r="CK76" s="41">
        <f t="shared" si="441"/>
        <v>28311.66397811766</v>
      </c>
      <c r="CL76" s="41">
        <f t="shared" si="441"/>
        <v>28311.66397811766</v>
      </c>
      <c r="CM76" s="41">
        <f t="shared" si="441"/>
        <v>28311.66397811766</v>
      </c>
      <c r="CN76" s="41">
        <f t="shared" si="441"/>
        <v>28311.66397811766</v>
      </c>
      <c r="CO76" s="41">
        <f t="shared" si="441"/>
        <v>28311.66397811766</v>
      </c>
      <c r="CP76" s="41">
        <f t="shared" si="441"/>
        <v>28311.66397811766</v>
      </c>
      <c r="CQ76" s="41">
        <f t="shared" si="441"/>
        <v>28311.66397811766</v>
      </c>
      <c r="CR76" s="41">
        <f t="shared" si="441"/>
        <v>28311.66397811766</v>
      </c>
      <c r="CS76" s="41">
        <f t="shared" si="441"/>
        <v>28311.66397811766</v>
      </c>
      <c r="CT76" s="41">
        <f t="shared" si="441"/>
        <v>28311.66397811766</v>
      </c>
      <c r="CU76" s="41">
        <f t="shared" si="441"/>
        <v>28311.66397811766</v>
      </c>
      <c r="CV76" s="41">
        <f t="shared" si="441"/>
        <v>28311.66397811766</v>
      </c>
      <c r="CW76" s="41">
        <f t="shared" si="441"/>
        <v>28311.66397811766</v>
      </c>
      <c r="CX76" s="41">
        <f t="shared" si="441"/>
        <v>28311.66397811766</v>
      </c>
      <c r="CY76" s="41">
        <f t="shared" si="441"/>
        <v>28311.66397811766</v>
      </c>
      <c r="CZ76" s="41">
        <f t="shared" si="441"/>
        <v>28311.66397811766</v>
      </c>
      <c r="DA76" s="41">
        <f t="shared" si="441"/>
        <v>28311.66397811766</v>
      </c>
      <c r="DB76" s="41">
        <f t="shared" si="441"/>
        <v>28311.66397811766</v>
      </c>
      <c r="DC76" s="41">
        <f t="shared" si="441"/>
        <v>28311.66397811766</v>
      </c>
      <c r="DD76" s="41">
        <f t="shared" si="441"/>
        <v>28311.66397811766</v>
      </c>
      <c r="DE76" s="41">
        <f t="shared" si="441"/>
        <v>28311.66397811766</v>
      </c>
      <c r="DF76" s="41">
        <f t="shared" si="441"/>
        <v>28311.66397811766</v>
      </c>
      <c r="DG76" s="41">
        <f t="shared" si="441"/>
        <v>28311.66397811766</v>
      </c>
      <c r="DH76" s="41">
        <f t="shared" si="441"/>
        <v>28311.66397811766</v>
      </c>
      <c r="DI76" s="41">
        <f t="shared" si="441"/>
        <v>28311.66397811766</v>
      </c>
      <c r="DJ76" s="41">
        <f t="shared" si="441"/>
        <v>28311.66397811766</v>
      </c>
      <c r="DK76" s="41">
        <f t="shared" si="441"/>
        <v>28311.66397811766</v>
      </c>
      <c r="DL76" s="41">
        <f t="shared" ref="DL76:EQ76" si="442">IF($B76&gt;=DL$2,0,$S76/$D76*((DK$6-$E76)&lt;$D76))</f>
        <v>28311.66397811766</v>
      </c>
      <c r="DM76" s="41">
        <f t="shared" si="442"/>
        <v>28311.66397811766</v>
      </c>
      <c r="DN76" s="41">
        <f t="shared" si="442"/>
        <v>28311.66397811766</v>
      </c>
      <c r="DO76" s="41">
        <f t="shared" si="442"/>
        <v>28311.66397811766</v>
      </c>
      <c r="DP76" s="41">
        <f t="shared" si="442"/>
        <v>28311.66397811766</v>
      </c>
      <c r="DQ76" s="41">
        <f t="shared" si="442"/>
        <v>28311.66397811766</v>
      </c>
      <c r="DR76" s="41">
        <f t="shared" si="442"/>
        <v>28311.66397811766</v>
      </c>
      <c r="DS76" s="41">
        <f t="shared" si="442"/>
        <v>28311.66397811766</v>
      </c>
      <c r="DT76" s="41">
        <f t="shared" si="442"/>
        <v>28311.66397811766</v>
      </c>
      <c r="DU76" s="41">
        <f t="shared" si="442"/>
        <v>28311.66397811766</v>
      </c>
      <c r="DV76" s="41">
        <f t="shared" si="442"/>
        <v>28311.66397811766</v>
      </c>
      <c r="DW76" s="41">
        <f t="shared" si="442"/>
        <v>28311.66397811766</v>
      </c>
      <c r="DX76" s="41">
        <f t="shared" si="442"/>
        <v>28311.66397811766</v>
      </c>
      <c r="DY76" s="41">
        <f t="shared" si="442"/>
        <v>28311.66397811766</v>
      </c>
      <c r="DZ76" s="41">
        <f t="shared" si="442"/>
        <v>28311.66397811766</v>
      </c>
      <c r="EA76" s="41">
        <f t="shared" si="442"/>
        <v>28311.66397811766</v>
      </c>
      <c r="EB76" s="41">
        <f t="shared" si="442"/>
        <v>28311.66397811766</v>
      </c>
      <c r="EC76" s="41">
        <f t="shared" si="442"/>
        <v>28311.66397811766</v>
      </c>
      <c r="ED76" s="41">
        <f t="shared" si="442"/>
        <v>28311.66397811766</v>
      </c>
      <c r="EE76" s="41">
        <f t="shared" si="442"/>
        <v>28311.66397811766</v>
      </c>
      <c r="EF76" s="41">
        <f t="shared" si="442"/>
        <v>28311.66397811766</v>
      </c>
      <c r="EG76" s="41">
        <f t="shared" si="442"/>
        <v>28311.66397811766</v>
      </c>
      <c r="EH76" s="41">
        <f t="shared" si="442"/>
        <v>0</v>
      </c>
      <c r="EI76" s="41">
        <f t="shared" si="442"/>
        <v>0</v>
      </c>
      <c r="EJ76" s="41">
        <f t="shared" si="442"/>
        <v>0</v>
      </c>
      <c r="EK76" s="41">
        <f t="shared" si="442"/>
        <v>0</v>
      </c>
      <c r="EL76" s="41">
        <f t="shared" si="442"/>
        <v>0</v>
      </c>
      <c r="EM76" s="41">
        <f t="shared" si="442"/>
        <v>0</v>
      </c>
      <c r="EN76" s="41">
        <f t="shared" si="442"/>
        <v>0</v>
      </c>
      <c r="EO76" s="41">
        <f t="shared" si="442"/>
        <v>0</v>
      </c>
      <c r="EP76" s="41">
        <f t="shared" si="442"/>
        <v>0</v>
      </c>
      <c r="EQ76" s="41">
        <f t="shared" si="442"/>
        <v>0</v>
      </c>
      <c r="ER76" s="41">
        <f t="shared" ref="ER76:FB76" si="443">IF($B76&gt;=ER$2,0,$S76/$D76*((EQ$6-$E76)&lt;$D76))</f>
        <v>0</v>
      </c>
      <c r="ES76" s="41">
        <f t="shared" si="443"/>
        <v>0</v>
      </c>
      <c r="ET76" s="41">
        <f t="shared" si="443"/>
        <v>0</v>
      </c>
      <c r="EU76" s="41">
        <f t="shared" si="443"/>
        <v>0</v>
      </c>
      <c r="EV76" s="41">
        <f t="shared" si="443"/>
        <v>0</v>
      </c>
      <c r="EW76" s="41">
        <f t="shared" si="443"/>
        <v>0</v>
      </c>
      <c r="EX76" s="41">
        <f t="shared" si="443"/>
        <v>0</v>
      </c>
      <c r="EY76" s="41">
        <f t="shared" si="443"/>
        <v>0</v>
      </c>
      <c r="EZ76" s="41">
        <f t="shared" si="443"/>
        <v>0</v>
      </c>
      <c r="FA76" s="41">
        <f t="shared" si="443"/>
        <v>0</v>
      </c>
      <c r="FB76" s="41">
        <f t="shared" si="443"/>
        <v>0</v>
      </c>
    </row>
    <row r="77" spans="2:158" s="38" customFormat="1" ht="11.25" hidden="1" customHeight="1" outlineLevel="1">
      <c r="B77" s="37">
        <v>2081</v>
      </c>
      <c r="C77" s="36">
        <f t="shared" si="163"/>
        <v>60</v>
      </c>
      <c r="D77" s="36">
        <f t="shared" si="157"/>
        <v>60</v>
      </c>
      <c r="E77" s="36">
        <v>59</v>
      </c>
      <c r="G77" s="3"/>
      <c r="H77" s="130"/>
      <c r="I77" s="212"/>
      <c r="J77" s="39"/>
      <c r="K77" s="39"/>
      <c r="L77" s="39"/>
      <c r="M77" s="39"/>
      <c r="N77" s="39"/>
      <c r="O77" s="39"/>
      <c r="P77" s="39"/>
      <c r="R77" s="41"/>
      <c r="S77" s="40">
        <v>1695424.2345424551</v>
      </c>
      <c r="T77" s="41">
        <f t="shared" ref="T77:AY77" si="444">IF($B77&gt;=T$2,0,$S77/$D77*((S$6-$E77)&lt;$D77))</f>
        <v>0</v>
      </c>
      <c r="U77" s="41">
        <f t="shared" si="444"/>
        <v>0</v>
      </c>
      <c r="V77" s="41">
        <f t="shared" si="444"/>
        <v>0</v>
      </c>
      <c r="W77" s="41">
        <f t="shared" si="444"/>
        <v>0</v>
      </c>
      <c r="X77" s="41">
        <f t="shared" si="444"/>
        <v>0</v>
      </c>
      <c r="Y77" s="41">
        <f t="shared" si="444"/>
        <v>0</v>
      </c>
      <c r="Z77" s="41">
        <f t="shared" si="444"/>
        <v>0</v>
      </c>
      <c r="AA77" s="41">
        <f t="shared" si="444"/>
        <v>0</v>
      </c>
      <c r="AB77" s="41">
        <f t="shared" si="444"/>
        <v>0</v>
      </c>
      <c r="AC77" s="41">
        <f t="shared" si="444"/>
        <v>0</v>
      </c>
      <c r="AD77" s="41">
        <f t="shared" si="444"/>
        <v>0</v>
      </c>
      <c r="AE77" s="41">
        <f t="shared" si="444"/>
        <v>0</v>
      </c>
      <c r="AF77" s="41">
        <f t="shared" si="444"/>
        <v>0</v>
      </c>
      <c r="AG77" s="41">
        <f t="shared" si="444"/>
        <v>0</v>
      </c>
      <c r="AH77" s="41">
        <f t="shared" si="444"/>
        <v>0</v>
      </c>
      <c r="AI77" s="41">
        <f t="shared" si="444"/>
        <v>0</v>
      </c>
      <c r="AJ77" s="41">
        <f t="shared" si="444"/>
        <v>0</v>
      </c>
      <c r="AK77" s="41">
        <f t="shared" si="444"/>
        <v>0</v>
      </c>
      <c r="AL77" s="41">
        <f t="shared" si="444"/>
        <v>0</v>
      </c>
      <c r="AM77" s="41">
        <f t="shared" si="444"/>
        <v>0</v>
      </c>
      <c r="AN77" s="41">
        <f t="shared" si="444"/>
        <v>0</v>
      </c>
      <c r="AO77" s="41">
        <f t="shared" si="444"/>
        <v>0</v>
      </c>
      <c r="AP77" s="41">
        <f t="shared" si="444"/>
        <v>0</v>
      </c>
      <c r="AQ77" s="41">
        <f t="shared" si="444"/>
        <v>0</v>
      </c>
      <c r="AR77" s="41">
        <f t="shared" si="444"/>
        <v>0</v>
      </c>
      <c r="AS77" s="41">
        <f t="shared" si="444"/>
        <v>0</v>
      </c>
      <c r="AT77" s="41">
        <f t="shared" si="444"/>
        <v>0</v>
      </c>
      <c r="AU77" s="41">
        <f t="shared" si="444"/>
        <v>0</v>
      </c>
      <c r="AV77" s="41">
        <f t="shared" si="444"/>
        <v>0</v>
      </c>
      <c r="AW77" s="41">
        <f t="shared" si="444"/>
        <v>0</v>
      </c>
      <c r="AX77" s="41">
        <f t="shared" si="444"/>
        <v>0</v>
      </c>
      <c r="AY77" s="41">
        <f t="shared" si="444"/>
        <v>0</v>
      </c>
      <c r="AZ77" s="41">
        <f t="shared" ref="AZ77:CE77" si="445">IF($B77&gt;=AZ$2,0,$S77/$D77*((AY$6-$E77)&lt;$D77))</f>
        <v>0</v>
      </c>
      <c r="BA77" s="41">
        <f t="shared" si="445"/>
        <v>0</v>
      </c>
      <c r="BB77" s="41">
        <f t="shared" si="445"/>
        <v>0</v>
      </c>
      <c r="BC77" s="41">
        <f t="shared" si="445"/>
        <v>0</v>
      </c>
      <c r="BD77" s="41">
        <f t="shared" si="445"/>
        <v>0</v>
      </c>
      <c r="BE77" s="41">
        <f t="shared" si="445"/>
        <v>0</v>
      </c>
      <c r="BF77" s="41">
        <f t="shared" si="445"/>
        <v>0</v>
      </c>
      <c r="BG77" s="41">
        <f t="shared" si="445"/>
        <v>0</v>
      </c>
      <c r="BH77" s="41">
        <f t="shared" si="445"/>
        <v>0</v>
      </c>
      <c r="BI77" s="41">
        <f t="shared" si="445"/>
        <v>0</v>
      </c>
      <c r="BJ77" s="41">
        <f t="shared" si="445"/>
        <v>0</v>
      </c>
      <c r="BK77" s="41">
        <f t="shared" si="445"/>
        <v>0</v>
      </c>
      <c r="BL77" s="41">
        <f t="shared" si="445"/>
        <v>0</v>
      </c>
      <c r="BM77" s="41">
        <f t="shared" si="445"/>
        <v>0</v>
      </c>
      <c r="BN77" s="41">
        <f t="shared" si="445"/>
        <v>0</v>
      </c>
      <c r="BO77" s="41">
        <f t="shared" si="445"/>
        <v>0</v>
      </c>
      <c r="BP77" s="41">
        <f t="shared" si="445"/>
        <v>0</v>
      </c>
      <c r="BQ77" s="41">
        <f t="shared" si="445"/>
        <v>0</v>
      </c>
      <c r="BR77" s="41">
        <f t="shared" si="445"/>
        <v>0</v>
      </c>
      <c r="BS77" s="41">
        <f t="shared" si="445"/>
        <v>0</v>
      </c>
      <c r="BT77" s="41">
        <f t="shared" si="445"/>
        <v>0</v>
      </c>
      <c r="BU77" s="41">
        <f t="shared" si="445"/>
        <v>0</v>
      </c>
      <c r="BV77" s="41">
        <f t="shared" si="445"/>
        <v>0</v>
      </c>
      <c r="BW77" s="41">
        <f t="shared" si="445"/>
        <v>0</v>
      </c>
      <c r="BX77" s="41">
        <f t="shared" si="445"/>
        <v>0</v>
      </c>
      <c r="BY77" s="41">
        <f t="shared" si="445"/>
        <v>0</v>
      </c>
      <c r="BZ77" s="41">
        <f t="shared" si="445"/>
        <v>0</v>
      </c>
      <c r="CA77" s="41">
        <f t="shared" si="445"/>
        <v>28257.070575707585</v>
      </c>
      <c r="CB77" s="41">
        <f t="shared" si="445"/>
        <v>28257.070575707585</v>
      </c>
      <c r="CC77" s="41">
        <f t="shared" si="445"/>
        <v>28257.070575707585</v>
      </c>
      <c r="CD77" s="41">
        <f t="shared" si="445"/>
        <v>28257.070575707585</v>
      </c>
      <c r="CE77" s="41">
        <f t="shared" si="445"/>
        <v>28257.070575707585</v>
      </c>
      <c r="CF77" s="41">
        <f t="shared" ref="CF77:DK77" si="446">IF($B77&gt;=CF$2,0,$S77/$D77*((CE$6-$E77)&lt;$D77))</f>
        <v>28257.070575707585</v>
      </c>
      <c r="CG77" s="41">
        <f t="shared" si="446"/>
        <v>28257.070575707585</v>
      </c>
      <c r="CH77" s="41">
        <f t="shared" si="446"/>
        <v>28257.070575707585</v>
      </c>
      <c r="CI77" s="41">
        <f t="shared" si="446"/>
        <v>28257.070575707585</v>
      </c>
      <c r="CJ77" s="41">
        <f t="shared" si="446"/>
        <v>28257.070575707585</v>
      </c>
      <c r="CK77" s="41">
        <f t="shared" si="446"/>
        <v>28257.070575707585</v>
      </c>
      <c r="CL77" s="41">
        <f t="shared" si="446"/>
        <v>28257.070575707585</v>
      </c>
      <c r="CM77" s="41">
        <f t="shared" si="446"/>
        <v>28257.070575707585</v>
      </c>
      <c r="CN77" s="41">
        <f t="shared" si="446"/>
        <v>28257.070575707585</v>
      </c>
      <c r="CO77" s="41">
        <f t="shared" si="446"/>
        <v>28257.070575707585</v>
      </c>
      <c r="CP77" s="41">
        <f t="shared" si="446"/>
        <v>28257.070575707585</v>
      </c>
      <c r="CQ77" s="41">
        <f t="shared" si="446"/>
        <v>28257.070575707585</v>
      </c>
      <c r="CR77" s="41">
        <f t="shared" si="446"/>
        <v>28257.070575707585</v>
      </c>
      <c r="CS77" s="41">
        <f t="shared" si="446"/>
        <v>28257.070575707585</v>
      </c>
      <c r="CT77" s="41">
        <f t="shared" si="446"/>
        <v>28257.070575707585</v>
      </c>
      <c r="CU77" s="41">
        <f t="shared" si="446"/>
        <v>28257.070575707585</v>
      </c>
      <c r="CV77" s="41">
        <f t="shared" si="446"/>
        <v>28257.070575707585</v>
      </c>
      <c r="CW77" s="41">
        <f t="shared" si="446"/>
        <v>28257.070575707585</v>
      </c>
      <c r="CX77" s="41">
        <f t="shared" si="446"/>
        <v>28257.070575707585</v>
      </c>
      <c r="CY77" s="41">
        <f t="shared" si="446"/>
        <v>28257.070575707585</v>
      </c>
      <c r="CZ77" s="41">
        <f t="shared" si="446"/>
        <v>28257.070575707585</v>
      </c>
      <c r="DA77" s="41">
        <f t="shared" si="446"/>
        <v>28257.070575707585</v>
      </c>
      <c r="DB77" s="41">
        <f t="shared" si="446"/>
        <v>28257.070575707585</v>
      </c>
      <c r="DC77" s="41">
        <f t="shared" si="446"/>
        <v>28257.070575707585</v>
      </c>
      <c r="DD77" s="41">
        <f t="shared" si="446"/>
        <v>28257.070575707585</v>
      </c>
      <c r="DE77" s="41">
        <f t="shared" si="446"/>
        <v>28257.070575707585</v>
      </c>
      <c r="DF77" s="41">
        <f t="shared" si="446"/>
        <v>28257.070575707585</v>
      </c>
      <c r="DG77" s="41">
        <f t="shared" si="446"/>
        <v>28257.070575707585</v>
      </c>
      <c r="DH77" s="41">
        <f t="shared" si="446"/>
        <v>28257.070575707585</v>
      </c>
      <c r="DI77" s="41">
        <f t="shared" si="446"/>
        <v>28257.070575707585</v>
      </c>
      <c r="DJ77" s="41">
        <f t="shared" si="446"/>
        <v>28257.070575707585</v>
      </c>
      <c r="DK77" s="41">
        <f t="shared" si="446"/>
        <v>28257.070575707585</v>
      </c>
      <c r="DL77" s="41">
        <f t="shared" ref="DL77:EQ77" si="447">IF($B77&gt;=DL$2,0,$S77/$D77*((DK$6-$E77)&lt;$D77))</f>
        <v>28257.070575707585</v>
      </c>
      <c r="DM77" s="41">
        <f t="shared" si="447"/>
        <v>28257.070575707585</v>
      </c>
      <c r="DN77" s="41">
        <f t="shared" si="447"/>
        <v>28257.070575707585</v>
      </c>
      <c r="DO77" s="41">
        <f t="shared" si="447"/>
        <v>28257.070575707585</v>
      </c>
      <c r="DP77" s="41">
        <f t="shared" si="447"/>
        <v>28257.070575707585</v>
      </c>
      <c r="DQ77" s="41">
        <f t="shared" si="447"/>
        <v>28257.070575707585</v>
      </c>
      <c r="DR77" s="41">
        <f t="shared" si="447"/>
        <v>28257.070575707585</v>
      </c>
      <c r="DS77" s="41">
        <f t="shared" si="447"/>
        <v>28257.070575707585</v>
      </c>
      <c r="DT77" s="41">
        <f t="shared" si="447"/>
        <v>28257.070575707585</v>
      </c>
      <c r="DU77" s="41">
        <f t="shared" si="447"/>
        <v>28257.070575707585</v>
      </c>
      <c r="DV77" s="41">
        <f t="shared" si="447"/>
        <v>28257.070575707585</v>
      </c>
      <c r="DW77" s="41">
        <f t="shared" si="447"/>
        <v>28257.070575707585</v>
      </c>
      <c r="DX77" s="41">
        <f t="shared" si="447"/>
        <v>28257.070575707585</v>
      </c>
      <c r="DY77" s="41">
        <f t="shared" si="447"/>
        <v>28257.070575707585</v>
      </c>
      <c r="DZ77" s="41">
        <f t="shared" si="447"/>
        <v>28257.070575707585</v>
      </c>
      <c r="EA77" s="41">
        <f t="shared" si="447"/>
        <v>28257.070575707585</v>
      </c>
      <c r="EB77" s="41">
        <f t="shared" si="447"/>
        <v>28257.070575707585</v>
      </c>
      <c r="EC77" s="41">
        <f t="shared" si="447"/>
        <v>28257.070575707585</v>
      </c>
      <c r="ED77" s="41">
        <f t="shared" si="447"/>
        <v>28257.070575707585</v>
      </c>
      <c r="EE77" s="41">
        <f t="shared" si="447"/>
        <v>28257.070575707585</v>
      </c>
      <c r="EF77" s="41">
        <f t="shared" si="447"/>
        <v>28257.070575707585</v>
      </c>
      <c r="EG77" s="41">
        <f t="shared" si="447"/>
        <v>28257.070575707585</v>
      </c>
      <c r="EH77" s="41">
        <f t="shared" si="447"/>
        <v>28257.070575707585</v>
      </c>
      <c r="EI77" s="41">
        <f t="shared" si="447"/>
        <v>0</v>
      </c>
      <c r="EJ77" s="41">
        <f t="shared" si="447"/>
        <v>0</v>
      </c>
      <c r="EK77" s="41">
        <f t="shared" si="447"/>
        <v>0</v>
      </c>
      <c r="EL77" s="41">
        <f t="shared" si="447"/>
        <v>0</v>
      </c>
      <c r="EM77" s="41">
        <f t="shared" si="447"/>
        <v>0</v>
      </c>
      <c r="EN77" s="41">
        <f t="shared" si="447"/>
        <v>0</v>
      </c>
      <c r="EO77" s="41">
        <f t="shared" si="447"/>
        <v>0</v>
      </c>
      <c r="EP77" s="41">
        <f t="shared" si="447"/>
        <v>0</v>
      </c>
      <c r="EQ77" s="41">
        <f t="shared" si="447"/>
        <v>0</v>
      </c>
      <c r="ER77" s="41">
        <f t="shared" ref="ER77:FB77" si="448">IF($B77&gt;=ER$2,0,$S77/$D77*((EQ$6-$E77)&lt;$D77))</f>
        <v>0</v>
      </c>
      <c r="ES77" s="41">
        <f t="shared" si="448"/>
        <v>0</v>
      </c>
      <c r="ET77" s="41">
        <f t="shared" si="448"/>
        <v>0</v>
      </c>
      <c r="EU77" s="41">
        <f t="shared" si="448"/>
        <v>0</v>
      </c>
      <c r="EV77" s="41">
        <f t="shared" si="448"/>
        <v>0</v>
      </c>
      <c r="EW77" s="41">
        <f t="shared" si="448"/>
        <v>0</v>
      </c>
      <c r="EX77" s="41">
        <f t="shared" si="448"/>
        <v>0</v>
      </c>
      <c r="EY77" s="41">
        <f t="shared" si="448"/>
        <v>0</v>
      </c>
      <c r="EZ77" s="41">
        <f t="shared" si="448"/>
        <v>0</v>
      </c>
      <c r="FA77" s="41">
        <f t="shared" si="448"/>
        <v>0</v>
      </c>
      <c r="FB77" s="41">
        <f t="shared" si="448"/>
        <v>0</v>
      </c>
    </row>
    <row r="78" spans="2:158" s="38" customFormat="1" ht="11.25" hidden="1" customHeight="1" outlineLevel="1">
      <c r="B78" s="37">
        <v>2082</v>
      </c>
      <c r="C78" s="36">
        <f t="shared" si="163"/>
        <v>60</v>
      </c>
      <c r="D78" s="36">
        <f t="shared" si="157"/>
        <v>60</v>
      </c>
      <c r="E78" s="36">
        <v>60</v>
      </c>
      <c r="G78" s="3"/>
      <c r="H78" s="130"/>
      <c r="I78" s="212"/>
      <c r="J78" s="39"/>
      <c r="K78" s="39"/>
      <c r="L78" s="39"/>
      <c r="M78" s="39"/>
      <c r="N78" s="39"/>
      <c r="O78" s="39"/>
      <c r="P78" s="39"/>
      <c r="R78" s="41"/>
      <c r="S78" s="40">
        <v>1692189.3334544341</v>
      </c>
      <c r="T78" s="41">
        <f t="shared" ref="T78:AY78" si="449">IF($B78&gt;=T$2,0,$S78/$D78*((S$6-$E78)&lt;$D78))</f>
        <v>0</v>
      </c>
      <c r="U78" s="41">
        <f t="shared" si="449"/>
        <v>0</v>
      </c>
      <c r="V78" s="41">
        <f t="shared" si="449"/>
        <v>0</v>
      </c>
      <c r="W78" s="41">
        <f t="shared" si="449"/>
        <v>0</v>
      </c>
      <c r="X78" s="41">
        <f t="shared" si="449"/>
        <v>0</v>
      </c>
      <c r="Y78" s="41">
        <f t="shared" si="449"/>
        <v>0</v>
      </c>
      <c r="Z78" s="41">
        <f t="shared" si="449"/>
        <v>0</v>
      </c>
      <c r="AA78" s="41">
        <f t="shared" si="449"/>
        <v>0</v>
      </c>
      <c r="AB78" s="41">
        <f t="shared" si="449"/>
        <v>0</v>
      </c>
      <c r="AC78" s="41">
        <f t="shared" si="449"/>
        <v>0</v>
      </c>
      <c r="AD78" s="41">
        <f t="shared" si="449"/>
        <v>0</v>
      </c>
      <c r="AE78" s="41">
        <f t="shared" si="449"/>
        <v>0</v>
      </c>
      <c r="AF78" s="41">
        <f t="shared" si="449"/>
        <v>0</v>
      </c>
      <c r="AG78" s="41">
        <f t="shared" si="449"/>
        <v>0</v>
      </c>
      <c r="AH78" s="41">
        <f t="shared" si="449"/>
        <v>0</v>
      </c>
      <c r="AI78" s="41">
        <f t="shared" si="449"/>
        <v>0</v>
      </c>
      <c r="AJ78" s="41">
        <f t="shared" si="449"/>
        <v>0</v>
      </c>
      <c r="AK78" s="41">
        <f t="shared" si="449"/>
        <v>0</v>
      </c>
      <c r="AL78" s="41">
        <f t="shared" si="449"/>
        <v>0</v>
      </c>
      <c r="AM78" s="41">
        <f t="shared" si="449"/>
        <v>0</v>
      </c>
      <c r="AN78" s="41">
        <f t="shared" si="449"/>
        <v>0</v>
      </c>
      <c r="AO78" s="41">
        <f t="shared" si="449"/>
        <v>0</v>
      </c>
      <c r="AP78" s="41">
        <f t="shared" si="449"/>
        <v>0</v>
      </c>
      <c r="AQ78" s="41">
        <f t="shared" si="449"/>
        <v>0</v>
      </c>
      <c r="AR78" s="41">
        <f t="shared" si="449"/>
        <v>0</v>
      </c>
      <c r="AS78" s="41">
        <f t="shared" si="449"/>
        <v>0</v>
      </c>
      <c r="AT78" s="41">
        <f t="shared" si="449"/>
        <v>0</v>
      </c>
      <c r="AU78" s="41">
        <f t="shared" si="449"/>
        <v>0</v>
      </c>
      <c r="AV78" s="41">
        <f t="shared" si="449"/>
        <v>0</v>
      </c>
      <c r="AW78" s="41">
        <f t="shared" si="449"/>
        <v>0</v>
      </c>
      <c r="AX78" s="41">
        <f t="shared" si="449"/>
        <v>0</v>
      </c>
      <c r="AY78" s="41">
        <f t="shared" si="449"/>
        <v>0</v>
      </c>
      <c r="AZ78" s="41">
        <f t="shared" ref="AZ78:CE78" si="450">IF($B78&gt;=AZ$2,0,$S78/$D78*((AY$6-$E78)&lt;$D78))</f>
        <v>0</v>
      </c>
      <c r="BA78" s="41">
        <f t="shared" si="450"/>
        <v>0</v>
      </c>
      <c r="BB78" s="41">
        <f t="shared" si="450"/>
        <v>0</v>
      </c>
      <c r="BC78" s="41">
        <f t="shared" si="450"/>
        <v>0</v>
      </c>
      <c r="BD78" s="41">
        <f t="shared" si="450"/>
        <v>0</v>
      </c>
      <c r="BE78" s="41">
        <f t="shared" si="450"/>
        <v>0</v>
      </c>
      <c r="BF78" s="41">
        <f t="shared" si="450"/>
        <v>0</v>
      </c>
      <c r="BG78" s="41">
        <f t="shared" si="450"/>
        <v>0</v>
      </c>
      <c r="BH78" s="41">
        <f t="shared" si="450"/>
        <v>0</v>
      </c>
      <c r="BI78" s="41">
        <f t="shared" si="450"/>
        <v>0</v>
      </c>
      <c r="BJ78" s="41">
        <f t="shared" si="450"/>
        <v>0</v>
      </c>
      <c r="BK78" s="41">
        <f t="shared" si="450"/>
        <v>0</v>
      </c>
      <c r="BL78" s="41">
        <f t="shared" si="450"/>
        <v>0</v>
      </c>
      <c r="BM78" s="41">
        <f t="shared" si="450"/>
        <v>0</v>
      </c>
      <c r="BN78" s="41">
        <f t="shared" si="450"/>
        <v>0</v>
      </c>
      <c r="BO78" s="41">
        <f t="shared" si="450"/>
        <v>0</v>
      </c>
      <c r="BP78" s="41">
        <f t="shared" si="450"/>
        <v>0</v>
      </c>
      <c r="BQ78" s="41">
        <f t="shared" si="450"/>
        <v>0</v>
      </c>
      <c r="BR78" s="41">
        <f t="shared" si="450"/>
        <v>0</v>
      </c>
      <c r="BS78" s="41">
        <f t="shared" si="450"/>
        <v>0</v>
      </c>
      <c r="BT78" s="41">
        <f t="shared" si="450"/>
        <v>0</v>
      </c>
      <c r="BU78" s="41">
        <f t="shared" si="450"/>
        <v>0</v>
      </c>
      <c r="BV78" s="41">
        <f t="shared" si="450"/>
        <v>0</v>
      </c>
      <c r="BW78" s="41">
        <f t="shared" si="450"/>
        <v>0</v>
      </c>
      <c r="BX78" s="41">
        <f t="shared" si="450"/>
        <v>0</v>
      </c>
      <c r="BY78" s="41">
        <f t="shared" si="450"/>
        <v>0</v>
      </c>
      <c r="BZ78" s="41">
        <f t="shared" si="450"/>
        <v>0</v>
      </c>
      <c r="CA78" s="41">
        <f t="shared" si="450"/>
        <v>0</v>
      </c>
      <c r="CB78" s="41">
        <f t="shared" si="450"/>
        <v>28203.1555575739</v>
      </c>
      <c r="CC78" s="41">
        <f t="shared" si="450"/>
        <v>28203.1555575739</v>
      </c>
      <c r="CD78" s="41">
        <f t="shared" si="450"/>
        <v>28203.1555575739</v>
      </c>
      <c r="CE78" s="41">
        <f t="shared" si="450"/>
        <v>28203.1555575739</v>
      </c>
      <c r="CF78" s="41">
        <f t="shared" ref="CF78:DK78" si="451">IF($B78&gt;=CF$2,0,$S78/$D78*((CE$6-$E78)&lt;$D78))</f>
        <v>28203.1555575739</v>
      </c>
      <c r="CG78" s="41">
        <f t="shared" si="451"/>
        <v>28203.1555575739</v>
      </c>
      <c r="CH78" s="41">
        <f t="shared" si="451"/>
        <v>28203.1555575739</v>
      </c>
      <c r="CI78" s="41">
        <f t="shared" si="451"/>
        <v>28203.1555575739</v>
      </c>
      <c r="CJ78" s="41">
        <f t="shared" si="451"/>
        <v>28203.1555575739</v>
      </c>
      <c r="CK78" s="41">
        <f t="shared" si="451"/>
        <v>28203.1555575739</v>
      </c>
      <c r="CL78" s="41">
        <f t="shared" si="451"/>
        <v>28203.1555575739</v>
      </c>
      <c r="CM78" s="41">
        <f t="shared" si="451"/>
        <v>28203.1555575739</v>
      </c>
      <c r="CN78" s="41">
        <f t="shared" si="451"/>
        <v>28203.1555575739</v>
      </c>
      <c r="CO78" s="41">
        <f t="shared" si="451"/>
        <v>28203.1555575739</v>
      </c>
      <c r="CP78" s="41">
        <f t="shared" si="451"/>
        <v>28203.1555575739</v>
      </c>
      <c r="CQ78" s="41">
        <f t="shared" si="451"/>
        <v>28203.1555575739</v>
      </c>
      <c r="CR78" s="41">
        <f t="shared" si="451"/>
        <v>28203.1555575739</v>
      </c>
      <c r="CS78" s="41">
        <f t="shared" si="451"/>
        <v>28203.1555575739</v>
      </c>
      <c r="CT78" s="41">
        <f t="shared" si="451"/>
        <v>28203.1555575739</v>
      </c>
      <c r="CU78" s="41">
        <f t="shared" si="451"/>
        <v>28203.1555575739</v>
      </c>
      <c r="CV78" s="41">
        <f t="shared" si="451"/>
        <v>28203.1555575739</v>
      </c>
      <c r="CW78" s="41">
        <f t="shared" si="451"/>
        <v>28203.1555575739</v>
      </c>
      <c r="CX78" s="41">
        <f t="shared" si="451"/>
        <v>28203.1555575739</v>
      </c>
      <c r="CY78" s="41">
        <f t="shared" si="451"/>
        <v>28203.1555575739</v>
      </c>
      <c r="CZ78" s="41">
        <f t="shared" si="451"/>
        <v>28203.1555575739</v>
      </c>
      <c r="DA78" s="41">
        <f t="shared" si="451"/>
        <v>28203.1555575739</v>
      </c>
      <c r="DB78" s="41">
        <f t="shared" si="451"/>
        <v>28203.1555575739</v>
      </c>
      <c r="DC78" s="41">
        <f t="shared" si="451"/>
        <v>28203.1555575739</v>
      </c>
      <c r="DD78" s="41">
        <f t="shared" si="451"/>
        <v>28203.1555575739</v>
      </c>
      <c r="DE78" s="41">
        <f t="shared" si="451"/>
        <v>28203.1555575739</v>
      </c>
      <c r="DF78" s="41">
        <f t="shared" si="451"/>
        <v>28203.1555575739</v>
      </c>
      <c r="DG78" s="41">
        <f t="shared" si="451"/>
        <v>28203.1555575739</v>
      </c>
      <c r="DH78" s="41">
        <f t="shared" si="451"/>
        <v>28203.1555575739</v>
      </c>
      <c r="DI78" s="41">
        <f t="shared" si="451"/>
        <v>28203.1555575739</v>
      </c>
      <c r="DJ78" s="41">
        <f t="shared" si="451"/>
        <v>28203.1555575739</v>
      </c>
      <c r="DK78" s="41">
        <f t="shared" si="451"/>
        <v>28203.1555575739</v>
      </c>
      <c r="DL78" s="41">
        <f t="shared" ref="DL78:EQ78" si="452">IF($B78&gt;=DL$2,0,$S78/$D78*((DK$6-$E78)&lt;$D78))</f>
        <v>28203.1555575739</v>
      </c>
      <c r="DM78" s="41">
        <f t="shared" si="452"/>
        <v>28203.1555575739</v>
      </c>
      <c r="DN78" s="41">
        <f t="shared" si="452"/>
        <v>28203.1555575739</v>
      </c>
      <c r="DO78" s="41">
        <f t="shared" si="452"/>
        <v>28203.1555575739</v>
      </c>
      <c r="DP78" s="41">
        <f t="shared" si="452"/>
        <v>28203.1555575739</v>
      </c>
      <c r="DQ78" s="41">
        <f t="shared" si="452"/>
        <v>28203.1555575739</v>
      </c>
      <c r="DR78" s="41">
        <f t="shared" si="452"/>
        <v>28203.1555575739</v>
      </c>
      <c r="DS78" s="41">
        <f t="shared" si="452"/>
        <v>28203.1555575739</v>
      </c>
      <c r="DT78" s="41">
        <f t="shared" si="452"/>
        <v>28203.1555575739</v>
      </c>
      <c r="DU78" s="41">
        <f t="shared" si="452"/>
        <v>28203.1555575739</v>
      </c>
      <c r="DV78" s="41">
        <f t="shared" si="452"/>
        <v>28203.1555575739</v>
      </c>
      <c r="DW78" s="41">
        <f t="shared" si="452"/>
        <v>28203.1555575739</v>
      </c>
      <c r="DX78" s="41">
        <f t="shared" si="452"/>
        <v>28203.1555575739</v>
      </c>
      <c r="DY78" s="41">
        <f t="shared" si="452"/>
        <v>28203.1555575739</v>
      </c>
      <c r="DZ78" s="41">
        <f t="shared" si="452"/>
        <v>28203.1555575739</v>
      </c>
      <c r="EA78" s="41">
        <f t="shared" si="452"/>
        <v>28203.1555575739</v>
      </c>
      <c r="EB78" s="41">
        <f t="shared" si="452"/>
        <v>28203.1555575739</v>
      </c>
      <c r="EC78" s="41">
        <f t="shared" si="452"/>
        <v>28203.1555575739</v>
      </c>
      <c r="ED78" s="41">
        <f t="shared" si="452"/>
        <v>28203.1555575739</v>
      </c>
      <c r="EE78" s="41">
        <f t="shared" si="452"/>
        <v>28203.1555575739</v>
      </c>
      <c r="EF78" s="41">
        <f t="shared" si="452"/>
        <v>28203.1555575739</v>
      </c>
      <c r="EG78" s="41">
        <f t="shared" si="452"/>
        <v>28203.1555575739</v>
      </c>
      <c r="EH78" s="41">
        <f t="shared" si="452"/>
        <v>28203.1555575739</v>
      </c>
      <c r="EI78" s="41">
        <f t="shared" si="452"/>
        <v>28203.1555575739</v>
      </c>
      <c r="EJ78" s="41">
        <f t="shared" si="452"/>
        <v>0</v>
      </c>
      <c r="EK78" s="41">
        <f t="shared" si="452"/>
        <v>0</v>
      </c>
      <c r="EL78" s="41">
        <f t="shared" si="452"/>
        <v>0</v>
      </c>
      <c r="EM78" s="41">
        <f t="shared" si="452"/>
        <v>0</v>
      </c>
      <c r="EN78" s="41">
        <f t="shared" si="452"/>
        <v>0</v>
      </c>
      <c r="EO78" s="41">
        <f t="shared" si="452"/>
        <v>0</v>
      </c>
      <c r="EP78" s="41">
        <f t="shared" si="452"/>
        <v>0</v>
      </c>
      <c r="EQ78" s="41">
        <f t="shared" si="452"/>
        <v>0</v>
      </c>
      <c r="ER78" s="41">
        <f t="shared" ref="ER78:FB78" si="453">IF($B78&gt;=ER$2,0,$S78/$D78*((EQ$6-$E78)&lt;$D78))</f>
        <v>0</v>
      </c>
      <c r="ES78" s="41">
        <f t="shared" si="453"/>
        <v>0</v>
      </c>
      <c r="ET78" s="41">
        <f t="shared" si="453"/>
        <v>0</v>
      </c>
      <c r="EU78" s="41">
        <f t="shared" si="453"/>
        <v>0</v>
      </c>
      <c r="EV78" s="41">
        <f t="shared" si="453"/>
        <v>0</v>
      </c>
      <c r="EW78" s="41">
        <f t="shared" si="453"/>
        <v>0</v>
      </c>
      <c r="EX78" s="41">
        <f t="shared" si="453"/>
        <v>0</v>
      </c>
      <c r="EY78" s="41">
        <f t="shared" si="453"/>
        <v>0</v>
      </c>
      <c r="EZ78" s="41">
        <f t="shared" si="453"/>
        <v>0</v>
      </c>
      <c r="FA78" s="41">
        <f t="shared" si="453"/>
        <v>0</v>
      </c>
      <c r="FB78" s="41">
        <f t="shared" si="453"/>
        <v>0</v>
      </c>
    </row>
    <row r="79" spans="2:158" s="38" customFormat="1" ht="11.25" hidden="1" customHeight="1" outlineLevel="1">
      <c r="B79" s="37">
        <v>2083</v>
      </c>
      <c r="C79" s="36">
        <f t="shared" si="163"/>
        <v>60</v>
      </c>
      <c r="D79" s="36">
        <f t="shared" si="157"/>
        <v>60</v>
      </c>
      <c r="E79" s="36">
        <v>61</v>
      </c>
      <c r="G79" s="3"/>
      <c r="H79" s="130"/>
      <c r="I79" s="212"/>
      <c r="J79" s="39"/>
      <c r="K79" s="39"/>
      <c r="L79" s="39"/>
      <c r="M79" s="39"/>
      <c r="N79" s="39"/>
      <c r="O79" s="39"/>
      <c r="P79" s="39"/>
      <c r="R79" s="41"/>
      <c r="S79" s="40">
        <v>1688994.931907715</v>
      </c>
      <c r="T79" s="41">
        <f t="shared" ref="T79:AY79" si="454">IF($B79&gt;=T$2,0,$S79/$D79*((S$6-$E79)&lt;$D79))</f>
        <v>0</v>
      </c>
      <c r="U79" s="41">
        <f t="shared" si="454"/>
        <v>0</v>
      </c>
      <c r="V79" s="41">
        <f t="shared" si="454"/>
        <v>0</v>
      </c>
      <c r="W79" s="41">
        <f t="shared" si="454"/>
        <v>0</v>
      </c>
      <c r="X79" s="41">
        <f t="shared" si="454"/>
        <v>0</v>
      </c>
      <c r="Y79" s="41">
        <f t="shared" si="454"/>
        <v>0</v>
      </c>
      <c r="Z79" s="41">
        <f t="shared" si="454"/>
        <v>0</v>
      </c>
      <c r="AA79" s="41">
        <f t="shared" si="454"/>
        <v>0</v>
      </c>
      <c r="AB79" s="41">
        <f t="shared" si="454"/>
        <v>0</v>
      </c>
      <c r="AC79" s="41">
        <f t="shared" si="454"/>
        <v>0</v>
      </c>
      <c r="AD79" s="41">
        <f t="shared" si="454"/>
        <v>0</v>
      </c>
      <c r="AE79" s="41">
        <f t="shared" si="454"/>
        <v>0</v>
      </c>
      <c r="AF79" s="41">
        <f t="shared" si="454"/>
        <v>0</v>
      </c>
      <c r="AG79" s="41">
        <f t="shared" si="454"/>
        <v>0</v>
      </c>
      <c r="AH79" s="41">
        <f t="shared" si="454"/>
        <v>0</v>
      </c>
      <c r="AI79" s="41">
        <f t="shared" si="454"/>
        <v>0</v>
      </c>
      <c r="AJ79" s="41">
        <f t="shared" si="454"/>
        <v>0</v>
      </c>
      <c r="AK79" s="41">
        <f t="shared" si="454"/>
        <v>0</v>
      </c>
      <c r="AL79" s="41">
        <f t="shared" si="454"/>
        <v>0</v>
      </c>
      <c r="AM79" s="41">
        <f t="shared" si="454"/>
        <v>0</v>
      </c>
      <c r="AN79" s="41">
        <f t="shared" si="454"/>
        <v>0</v>
      </c>
      <c r="AO79" s="41">
        <f t="shared" si="454"/>
        <v>0</v>
      </c>
      <c r="AP79" s="41">
        <f t="shared" si="454"/>
        <v>0</v>
      </c>
      <c r="AQ79" s="41">
        <f t="shared" si="454"/>
        <v>0</v>
      </c>
      <c r="AR79" s="41">
        <f t="shared" si="454"/>
        <v>0</v>
      </c>
      <c r="AS79" s="41">
        <f t="shared" si="454"/>
        <v>0</v>
      </c>
      <c r="AT79" s="41">
        <f t="shared" si="454"/>
        <v>0</v>
      </c>
      <c r="AU79" s="41">
        <f t="shared" si="454"/>
        <v>0</v>
      </c>
      <c r="AV79" s="41">
        <f t="shared" si="454"/>
        <v>0</v>
      </c>
      <c r="AW79" s="41">
        <f t="shared" si="454"/>
        <v>0</v>
      </c>
      <c r="AX79" s="41">
        <f t="shared" si="454"/>
        <v>0</v>
      </c>
      <c r="AY79" s="41">
        <f t="shared" si="454"/>
        <v>0</v>
      </c>
      <c r="AZ79" s="41">
        <f t="shared" ref="AZ79:CE79" si="455">IF($B79&gt;=AZ$2,0,$S79/$D79*((AY$6-$E79)&lt;$D79))</f>
        <v>0</v>
      </c>
      <c r="BA79" s="41">
        <f t="shared" si="455"/>
        <v>0</v>
      </c>
      <c r="BB79" s="41">
        <f t="shared" si="455"/>
        <v>0</v>
      </c>
      <c r="BC79" s="41">
        <f t="shared" si="455"/>
        <v>0</v>
      </c>
      <c r="BD79" s="41">
        <f t="shared" si="455"/>
        <v>0</v>
      </c>
      <c r="BE79" s="41">
        <f t="shared" si="455"/>
        <v>0</v>
      </c>
      <c r="BF79" s="41">
        <f t="shared" si="455"/>
        <v>0</v>
      </c>
      <c r="BG79" s="41">
        <f t="shared" si="455"/>
        <v>0</v>
      </c>
      <c r="BH79" s="41">
        <f t="shared" si="455"/>
        <v>0</v>
      </c>
      <c r="BI79" s="41">
        <f t="shared" si="455"/>
        <v>0</v>
      </c>
      <c r="BJ79" s="41">
        <f t="shared" si="455"/>
        <v>0</v>
      </c>
      <c r="BK79" s="41">
        <f t="shared" si="455"/>
        <v>0</v>
      </c>
      <c r="BL79" s="41">
        <f t="shared" si="455"/>
        <v>0</v>
      </c>
      <c r="BM79" s="41">
        <f t="shared" si="455"/>
        <v>0</v>
      </c>
      <c r="BN79" s="41">
        <f t="shared" si="455"/>
        <v>0</v>
      </c>
      <c r="BO79" s="41">
        <f t="shared" si="455"/>
        <v>0</v>
      </c>
      <c r="BP79" s="41">
        <f t="shared" si="455"/>
        <v>0</v>
      </c>
      <c r="BQ79" s="41">
        <f t="shared" si="455"/>
        <v>0</v>
      </c>
      <c r="BR79" s="41">
        <f t="shared" si="455"/>
        <v>0</v>
      </c>
      <c r="BS79" s="41">
        <f t="shared" si="455"/>
        <v>0</v>
      </c>
      <c r="BT79" s="41">
        <f t="shared" si="455"/>
        <v>0</v>
      </c>
      <c r="BU79" s="41">
        <f t="shared" si="455"/>
        <v>0</v>
      </c>
      <c r="BV79" s="41">
        <f t="shared" si="455"/>
        <v>0</v>
      </c>
      <c r="BW79" s="41">
        <f t="shared" si="455"/>
        <v>0</v>
      </c>
      <c r="BX79" s="41">
        <f t="shared" si="455"/>
        <v>0</v>
      </c>
      <c r="BY79" s="41">
        <f t="shared" si="455"/>
        <v>0</v>
      </c>
      <c r="BZ79" s="41">
        <f t="shared" si="455"/>
        <v>0</v>
      </c>
      <c r="CA79" s="41">
        <f t="shared" si="455"/>
        <v>0</v>
      </c>
      <c r="CB79" s="41">
        <f t="shared" si="455"/>
        <v>0</v>
      </c>
      <c r="CC79" s="41">
        <f t="shared" si="455"/>
        <v>28149.91553179525</v>
      </c>
      <c r="CD79" s="41">
        <f t="shared" si="455"/>
        <v>28149.91553179525</v>
      </c>
      <c r="CE79" s="41">
        <f t="shared" si="455"/>
        <v>28149.91553179525</v>
      </c>
      <c r="CF79" s="41">
        <f t="shared" ref="CF79:DK79" si="456">IF($B79&gt;=CF$2,0,$S79/$D79*((CE$6-$E79)&lt;$D79))</f>
        <v>28149.91553179525</v>
      </c>
      <c r="CG79" s="41">
        <f t="shared" si="456"/>
        <v>28149.91553179525</v>
      </c>
      <c r="CH79" s="41">
        <f t="shared" si="456"/>
        <v>28149.91553179525</v>
      </c>
      <c r="CI79" s="41">
        <f t="shared" si="456"/>
        <v>28149.91553179525</v>
      </c>
      <c r="CJ79" s="41">
        <f t="shared" si="456"/>
        <v>28149.91553179525</v>
      </c>
      <c r="CK79" s="41">
        <f t="shared" si="456"/>
        <v>28149.91553179525</v>
      </c>
      <c r="CL79" s="41">
        <f t="shared" si="456"/>
        <v>28149.91553179525</v>
      </c>
      <c r="CM79" s="41">
        <f t="shared" si="456"/>
        <v>28149.91553179525</v>
      </c>
      <c r="CN79" s="41">
        <f t="shared" si="456"/>
        <v>28149.91553179525</v>
      </c>
      <c r="CO79" s="41">
        <f t="shared" si="456"/>
        <v>28149.91553179525</v>
      </c>
      <c r="CP79" s="41">
        <f t="shared" si="456"/>
        <v>28149.91553179525</v>
      </c>
      <c r="CQ79" s="41">
        <f t="shared" si="456"/>
        <v>28149.91553179525</v>
      </c>
      <c r="CR79" s="41">
        <f t="shared" si="456"/>
        <v>28149.91553179525</v>
      </c>
      <c r="CS79" s="41">
        <f t="shared" si="456"/>
        <v>28149.91553179525</v>
      </c>
      <c r="CT79" s="41">
        <f t="shared" si="456"/>
        <v>28149.91553179525</v>
      </c>
      <c r="CU79" s="41">
        <f t="shared" si="456"/>
        <v>28149.91553179525</v>
      </c>
      <c r="CV79" s="41">
        <f t="shared" si="456"/>
        <v>28149.91553179525</v>
      </c>
      <c r="CW79" s="41">
        <f t="shared" si="456"/>
        <v>28149.91553179525</v>
      </c>
      <c r="CX79" s="41">
        <f t="shared" si="456"/>
        <v>28149.91553179525</v>
      </c>
      <c r="CY79" s="41">
        <f t="shared" si="456"/>
        <v>28149.91553179525</v>
      </c>
      <c r="CZ79" s="41">
        <f t="shared" si="456"/>
        <v>28149.91553179525</v>
      </c>
      <c r="DA79" s="41">
        <f t="shared" si="456"/>
        <v>28149.91553179525</v>
      </c>
      <c r="DB79" s="41">
        <f t="shared" si="456"/>
        <v>28149.91553179525</v>
      </c>
      <c r="DC79" s="41">
        <f t="shared" si="456"/>
        <v>28149.91553179525</v>
      </c>
      <c r="DD79" s="41">
        <f t="shared" si="456"/>
        <v>28149.91553179525</v>
      </c>
      <c r="DE79" s="41">
        <f t="shared" si="456"/>
        <v>28149.91553179525</v>
      </c>
      <c r="DF79" s="41">
        <f t="shared" si="456"/>
        <v>28149.91553179525</v>
      </c>
      <c r="DG79" s="41">
        <f t="shared" si="456"/>
        <v>28149.91553179525</v>
      </c>
      <c r="DH79" s="41">
        <f t="shared" si="456"/>
        <v>28149.91553179525</v>
      </c>
      <c r="DI79" s="41">
        <f t="shared" si="456"/>
        <v>28149.91553179525</v>
      </c>
      <c r="DJ79" s="41">
        <f t="shared" si="456"/>
        <v>28149.91553179525</v>
      </c>
      <c r="DK79" s="41">
        <f t="shared" si="456"/>
        <v>28149.91553179525</v>
      </c>
      <c r="DL79" s="41">
        <f t="shared" ref="DL79:EQ79" si="457">IF($B79&gt;=DL$2,0,$S79/$D79*((DK$6-$E79)&lt;$D79))</f>
        <v>28149.91553179525</v>
      </c>
      <c r="DM79" s="41">
        <f t="shared" si="457"/>
        <v>28149.91553179525</v>
      </c>
      <c r="DN79" s="41">
        <f t="shared" si="457"/>
        <v>28149.91553179525</v>
      </c>
      <c r="DO79" s="41">
        <f t="shared" si="457"/>
        <v>28149.91553179525</v>
      </c>
      <c r="DP79" s="41">
        <f t="shared" si="457"/>
        <v>28149.91553179525</v>
      </c>
      <c r="DQ79" s="41">
        <f t="shared" si="457"/>
        <v>28149.91553179525</v>
      </c>
      <c r="DR79" s="41">
        <f t="shared" si="457"/>
        <v>28149.91553179525</v>
      </c>
      <c r="DS79" s="41">
        <f t="shared" si="457"/>
        <v>28149.91553179525</v>
      </c>
      <c r="DT79" s="41">
        <f t="shared" si="457"/>
        <v>28149.91553179525</v>
      </c>
      <c r="DU79" s="41">
        <f t="shared" si="457"/>
        <v>28149.91553179525</v>
      </c>
      <c r="DV79" s="41">
        <f t="shared" si="457"/>
        <v>28149.91553179525</v>
      </c>
      <c r="DW79" s="41">
        <f t="shared" si="457"/>
        <v>28149.91553179525</v>
      </c>
      <c r="DX79" s="41">
        <f t="shared" si="457"/>
        <v>28149.91553179525</v>
      </c>
      <c r="DY79" s="41">
        <f t="shared" si="457"/>
        <v>28149.91553179525</v>
      </c>
      <c r="DZ79" s="41">
        <f t="shared" si="457"/>
        <v>28149.91553179525</v>
      </c>
      <c r="EA79" s="41">
        <f t="shared" si="457"/>
        <v>28149.91553179525</v>
      </c>
      <c r="EB79" s="41">
        <f t="shared" si="457"/>
        <v>28149.91553179525</v>
      </c>
      <c r="EC79" s="41">
        <f t="shared" si="457"/>
        <v>28149.91553179525</v>
      </c>
      <c r="ED79" s="41">
        <f t="shared" si="457"/>
        <v>28149.91553179525</v>
      </c>
      <c r="EE79" s="41">
        <f t="shared" si="457"/>
        <v>28149.91553179525</v>
      </c>
      <c r="EF79" s="41">
        <f t="shared" si="457"/>
        <v>28149.91553179525</v>
      </c>
      <c r="EG79" s="41">
        <f t="shared" si="457"/>
        <v>28149.91553179525</v>
      </c>
      <c r="EH79" s="41">
        <f t="shared" si="457"/>
        <v>28149.91553179525</v>
      </c>
      <c r="EI79" s="41">
        <f t="shared" si="457"/>
        <v>28149.91553179525</v>
      </c>
      <c r="EJ79" s="41">
        <f t="shared" si="457"/>
        <v>28149.91553179525</v>
      </c>
      <c r="EK79" s="41">
        <f t="shared" si="457"/>
        <v>0</v>
      </c>
      <c r="EL79" s="41">
        <f t="shared" si="457"/>
        <v>0</v>
      </c>
      <c r="EM79" s="41">
        <f t="shared" si="457"/>
        <v>0</v>
      </c>
      <c r="EN79" s="41">
        <f t="shared" si="457"/>
        <v>0</v>
      </c>
      <c r="EO79" s="41">
        <f t="shared" si="457"/>
        <v>0</v>
      </c>
      <c r="EP79" s="41">
        <f t="shared" si="457"/>
        <v>0</v>
      </c>
      <c r="EQ79" s="41">
        <f t="shared" si="457"/>
        <v>0</v>
      </c>
      <c r="ER79" s="41">
        <f t="shared" ref="ER79:FB79" si="458">IF($B79&gt;=ER$2,0,$S79/$D79*((EQ$6-$E79)&lt;$D79))</f>
        <v>0</v>
      </c>
      <c r="ES79" s="41">
        <f t="shared" si="458"/>
        <v>0</v>
      </c>
      <c r="ET79" s="41">
        <f t="shared" si="458"/>
        <v>0</v>
      </c>
      <c r="EU79" s="41">
        <f t="shared" si="458"/>
        <v>0</v>
      </c>
      <c r="EV79" s="41">
        <f t="shared" si="458"/>
        <v>0</v>
      </c>
      <c r="EW79" s="41">
        <f t="shared" si="458"/>
        <v>0</v>
      </c>
      <c r="EX79" s="41">
        <f t="shared" si="458"/>
        <v>0</v>
      </c>
      <c r="EY79" s="41">
        <f t="shared" si="458"/>
        <v>0</v>
      </c>
      <c r="EZ79" s="41">
        <f t="shared" si="458"/>
        <v>0</v>
      </c>
      <c r="FA79" s="41">
        <f t="shared" si="458"/>
        <v>0</v>
      </c>
      <c r="FB79" s="41">
        <f t="shared" si="458"/>
        <v>0</v>
      </c>
    </row>
    <row r="80" spans="2:158" s="38" customFormat="1" ht="11.25" hidden="1" customHeight="1" outlineLevel="1">
      <c r="B80" s="37">
        <v>2084</v>
      </c>
      <c r="C80" s="36">
        <f t="shared" si="163"/>
        <v>60</v>
      </c>
      <c r="D80" s="36">
        <f t="shared" si="157"/>
        <v>60</v>
      </c>
      <c r="E80" s="36">
        <v>62</v>
      </c>
      <c r="G80" s="3"/>
      <c r="H80" s="130"/>
      <c r="I80" s="212"/>
      <c r="J80" s="39"/>
      <c r="K80" s="39"/>
      <c r="L80" s="39"/>
      <c r="M80" s="39"/>
      <c r="N80" s="39"/>
      <c r="O80" s="39"/>
      <c r="P80" s="39"/>
      <c r="R80" s="41"/>
      <c r="S80" s="40">
        <v>1685810.4211097644</v>
      </c>
      <c r="T80" s="41">
        <f t="shared" ref="T80:AY80" si="459">IF($B80&gt;=T$2,0,$S80/$D80*((S$6-$E80)&lt;$D80))</f>
        <v>0</v>
      </c>
      <c r="U80" s="41">
        <f t="shared" si="459"/>
        <v>0</v>
      </c>
      <c r="V80" s="41">
        <f t="shared" si="459"/>
        <v>0</v>
      </c>
      <c r="W80" s="41">
        <f t="shared" si="459"/>
        <v>0</v>
      </c>
      <c r="X80" s="41">
        <f t="shared" si="459"/>
        <v>0</v>
      </c>
      <c r="Y80" s="41">
        <f t="shared" si="459"/>
        <v>0</v>
      </c>
      <c r="Z80" s="41">
        <f t="shared" si="459"/>
        <v>0</v>
      </c>
      <c r="AA80" s="41">
        <f t="shared" si="459"/>
        <v>0</v>
      </c>
      <c r="AB80" s="41">
        <f t="shared" si="459"/>
        <v>0</v>
      </c>
      <c r="AC80" s="41">
        <f t="shared" si="459"/>
        <v>0</v>
      </c>
      <c r="AD80" s="41">
        <f t="shared" si="459"/>
        <v>0</v>
      </c>
      <c r="AE80" s="41">
        <f t="shared" si="459"/>
        <v>0</v>
      </c>
      <c r="AF80" s="41">
        <f t="shared" si="459"/>
        <v>0</v>
      </c>
      <c r="AG80" s="41">
        <f t="shared" si="459"/>
        <v>0</v>
      </c>
      <c r="AH80" s="41">
        <f t="shared" si="459"/>
        <v>0</v>
      </c>
      <c r="AI80" s="41">
        <f t="shared" si="459"/>
        <v>0</v>
      </c>
      <c r="AJ80" s="41">
        <f t="shared" si="459"/>
        <v>0</v>
      </c>
      <c r="AK80" s="41">
        <f t="shared" si="459"/>
        <v>0</v>
      </c>
      <c r="AL80" s="41">
        <f t="shared" si="459"/>
        <v>0</v>
      </c>
      <c r="AM80" s="41">
        <f t="shared" si="459"/>
        <v>0</v>
      </c>
      <c r="AN80" s="41">
        <f t="shared" si="459"/>
        <v>0</v>
      </c>
      <c r="AO80" s="41">
        <f t="shared" si="459"/>
        <v>0</v>
      </c>
      <c r="AP80" s="41">
        <f t="shared" si="459"/>
        <v>0</v>
      </c>
      <c r="AQ80" s="41">
        <f t="shared" si="459"/>
        <v>0</v>
      </c>
      <c r="AR80" s="41">
        <f t="shared" si="459"/>
        <v>0</v>
      </c>
      <c r="AS80" s="41">
        <f t="shared" si="459"/>
        <v>0</v>
      </c>
      <c r="AT80" s="41">
        <f t="shared" si="459"/>
        <v>0</v>
      </c>
      <c r="AU80" s="41">
        <f t="shared" si="459"/>
        <v>0</v>
      </c>
      <c r="AV80" s="41">
        <f t="shared" si="459"/>
        <v>0</v>
      </c>
      <c r="AW80" s="41">
        <f t="shared" si="459"/>
        <v>0</v>
      </c>
      <c r="AX80" s="41">
        <f t="shared" si="459"/>
        <v>0</v>
      </c>
      <c r="AY80" s="41">
        <f t="shared" si="459"/>
        <v>0</v>
      </c>
      <c r="AZ80" s="41">
        <f t="shared" ref="AZ80:CE80" si="460">IF($B80&gt;=AZ$2,0,$S80/$D80*((AY$6-$E80)&lt;$D80))</f>
        <v>0</v>
      </c>
      <c r="BA80" s="41">
        <f t="shared" si="460"/>
        <v>0</v>
      </c>
      <c r="BB80" s="41">
        <f t="shared" si="460"/>
        <v>0</v>
      </c>
      <c r="BC80" s="41">
        <f t="shared" si="460"/>
        <v>0</v>
      </c>
      <c r="BD80" s="41">
        <f t="shared" si="460"/>
        <v>0</v>
      </c>
      <c r="BE80" s="41">
        <f t="shared" si="460"/>
        <v>0</v>
      </c>
      <c r="BF80" s="41">
        <f t="shared" si="460"/>
        <v>0</v>
      </c>
      <c r="BG80" s="41">
        <f t="shared" si="460"/>
        <v>0</v>
      </c>
      <c r="BH80" s="41">
        <f t="shared" si="460"/>
        <v>0</v>
      </c>
      <c r="BI80" s="41">
        <f t="shared" si="460"/>
        <v>0</v>
      </c>
      <c r="BJ80" s="41">
        <f t="shared" si="460"/>
        <v>0</v>
      </c>
      <c r="BK80" s="41">
        <f t="shared" si="460"/>
        <v>0</v>
      </c>
      <c r="BL80" s="41">
        <f t="shared" si="460"/>
        <v>0</v>
      </c>
      <c r="BM80" s="41">
        <f t="shared" si="460"/>
        <v>0</v>
      </c>
      <c r="BN80" s="41">
        <f t="shared" si="460"/>
        <v>0</v>
      </c>
      <c r="BO80" s="41">
        <f t="shared" si="460"/>
        <v>0</v>
      </c>
      <c r="BP80" s="41">
        <f t="shared" si="460"/>
        <v>0</v>
      </c>
      <c r="BQ80" s="41">
        <f t="shared" si="460"/>
        <v>0</v>
      </c>
      <c r="BR80" s="41">
        <f t="shared" si="460"/>
        <v>0</v>
      </c>
      <c r="BS80" s="41">
        <f t="shared" si="460"/>
        <v>0</v>
      </c>
      <c r="BT80" s="41">
        <f t="shared" si="460"/>
        <v>0</v>
      </c>
      <c r="BU80" s="41">
        <f t="shared" si="460"/>
        <v>0</v>
      </c>
      <c r="BV80" s="41">
        <f t="shared" si="460"/>
        <v>0</v>
      </c>
      <c r="BW80" s="41">
        <f t="shared" si="460"/>
        <v>0</v>
      </c>
      <c r="BX80" s="41">
        <f t="shared" si="460"/>
        <v>0</v>
      </c>
      <c r="BY80" s="41">
        <f t="shared" si="460"/>
        <v>0</v>
      </c>
      <c r="BZ80" s="41">
        <f t="shared" si="460"/>
        <v>0</v>
      </c>
      <c r="CA80" s="41">
        <f t="shared" si="460"/>
        <v>0</v>
      </c>
      <c r="CB80" s="41">
        <f t="shared" si="460"/>
        <v>0</v>
      </c>
      <c r="CC80" s="41">
        <f t="shared" si="460"/>
        <v>0</v>
      </c>
      <c r="CD80" s="41">
        <f t="shared" si="460"/>
        <v>28096.840351829407</v>
      </c>
      <c r="CE80" s="41">
        <f t="shared" si="460"/>
        <v>28096.840351829407</v>
      </c>
      <c r="CF80" s="41">
        <f t="shared" ref="CF80:DK80" si="461">IF($B80&gt;=CF$2,0,$S80/$D80*((CE$6-$E80)&lt;$D80))</f>
        <v>28096.840351829407</v>
      </c>
      <c r="CG80" s="41">
        <f t="shared" si="461"/>
        <v>28096.840351829407</v>
      </c>
      <c r="CH80" s="41">
        <f t="shared" si="461"/>
        <v>28096.840351829407</v>
      </c>
      <c r="CI80" s="41">
        <f t="shared" si="461"/>
        <v>28096.840351829407</v>
      </c>
      <c r="CJ80" s="41">
        <f t="shared" si="461"/>
        <v>28096.840351829407</v>
      </c>
      <c r="CK80" s="41">
        <f t="shared" si="461"/>
        <v>28096.840351829407</v>
      </c>
      <c r="CL80" s="41">
        <f t="shared" si="461"/>
        <v>28096.840351829407</v>
      </c>
      <c r="CM80" s="41">
        <f t="shared" si="461"/>
        <v>28096.840351829407</v>
      </c>
      <c r="CN80" s="41">
        <f t="shared" si="461"/>
        <v>28096.840351829407</v>
      </c>
      <c r="CO80" s="41">
        <f t="shared" si="461"/>
        <v>28096.840351829407</v>
      </c>
      <c r="CP80" s="41">
        <f t="shared" si="461"/>
        <v>28096.840351829407</v>
      </c>
      <c r="CQ80" s="41">
        <f t="shared" si="461"/>
        <v>28096.840351829407</v>
      </c>
      <c r="CR80" s="41">
        <f t="shared" si="461"/>
        <v>28096.840351829407</v>
      </c>
      <c r="CS80" s="41">
        <f t="shared" si="461"/>
        <v>28096.840351829407</v>
      </c>
      <c r="CT80" s="41">
        <f t="shared" si="461"/>
        <v>28096.840351829407</v>
      </c>
      <c r="CU80" s="41">
        <f t="shared" si="461"/>
        <v>28096.840351829407</v>
      </c>
      <c r="CV80" s="41">
        <f t="shared" si="461"/>
        <v>28096.840351829407</v>
      </c>
      <c r="CW80" s="41">
        <f t="shared" si="461"/>
        <v>28096.840351829407</v>
      </c>
      <c r="CX80" s="41">
        <f t="shared" si="461"/>
        <v>28096.840351829407</v>
      </c>
      <c r="CY80" s="41">
        <f t="shared" si="461"/>
        <v>28096.840351829407</v>
      </c>
      <c r="CZ80" s="41">
        <f t="shared" si="461"/>
        <v>28096.840351829407</v>
      </c>
      <c r="DA80" s="41">
        <f t="shared" si="461"/>
        <v>28096.840351829407</v>
      </c>
      <c r="DB80" s="41">
        <f t="shared" si="461"/>
        <v>28096.840351829407</v>
      </c>
      <c r="DC80" s="41">
        <f t="shared" si="461"/>
        <v>28096.840351829407</v>
      </c>
      <c r="DD80" s="41">
        <f t="shared" si="461"/>
        <v>28096.840351829407</v>
      </c>
      <c r="DE80" s="41">
        <f t="shared" si="461"/>
        <v>28096.840351829407</v>
      </c>
      <c r="DF80" s="41">
        <f t="shared" si="461"/>
        <v>28096.840351829407</v>
      </c>
      <c r="DG80" s="41">
        <f t="shared" si="461"/>
        <v>28096.840351829407</v>
      </c>
      <c r="DH80" s="41">
        <f t="shared" si="461"/>
        <v>28096.840351829407</v>
      </c>
      <c r="DI80" s="41">
        <f t="shared" si="461"/>
        <v>28096.840351829407</v>
      </c>
      <c r="DJ80" s="41">
        <f t="shared" si="461"/>
        <v>28096.840351829407</v>
      </c>
      <c r="DK80" s="41">
        <f t="shared" si="461"/>
        <v>28096.840351829407</v>
      </c>
      <c r="DL80" s="41">
        <f t="shared" ref="DL80:EQ80" si="462">IF($B80&gt;=DL$2,0,$S80/$D80*((DK$6-$E80)&lt;$D80))</f>
        <v>28096.840351829407</v>
      </c>
      <c r="DM80" s="41">
        <f t="shared" si="462"/>
        <v>28096.840351829407</v>
      </c>
      <c r="DN80" s="41">
        <f t="shared" si="462"/>
        <v>28096.840351829407</v>
      </c>
      <c r="DO80" s="41">
        <f t="shared" si="462"/>
        <v>28096.840351829407</v>
      </c>
      <c r="DP80" s="41">
        <f t="shared" si="462"/>
        <v>28096.840351829407</v>
      </c>
      <c r="DQ80" s="41">
        <f t="shared" si="462"/>
        <v>28096.840351829407</v>
      </c>
      <c r="DR80" s="41">
        <f t="shared" si="462"/>
        <v>28096.840351829407</v>
      </c>
      <c r="DS80" s="41">
        <f t="shared" si="462"/>
        <v>28096.840351829407</v>
      </c>
      <c r="DT80" s="41">
        <f t="shared" si="462"/>
        <v>28096.840351829407</v>
      </c>
      <c r="DU80" s="41">
        <f t="shared" si="462"/>
        <v>28096.840351829407</v>
      </c>
      <c r="DV80" s="41">
        <f t="shared" si="462"/>
        <v>28096.840351829407</v>
      </c>
      <c r="DW80" s="41">
        <f t="shared" si="462"/>
        <v>28096.840351829407</v>
      </c>
      <c r="DX80" s="41">
        <f t="shared" si="462"/>
        <v>28096.840351829407</v>
      </c>
      <c r="DY80" s="41">
        <f t="shared" si="462"/>
        <v>28096.840351829407</v>
      </c>
      <c r="DZ80" s="41">
        <f t="shared" si="462"/>
        <v>28096.840351829407</v>
      </c>
      <c r="EA80" s="41">
        <f t="shared" si="462"/>
        <v>28096.840351829407</v>
      </c>
      <c r="EB80" s="41">
        <f t="shared" si="462"/>
        <v>28096.840351829407</v>
      </c>
      <c r="EC80" s="41">
        <f t="shared" si="462"/>
        <v>28096.840351829407</v>
      </c>
      <c r="ED80" s="41">
        <f t="shared" si="462"/>
        <v>28096.840351829407</v>
      </c>
      <c r="EE80" s="41">
        <f t="shared" si="462"/>
        <v>28096.840351829407</v>
      </c>
      <c r="EF80" s="41">
        <f t="shared" si="462"/>
        <v>28096.840351829407</v>
      </c>
      <c r="EG80" s="41">
        <f t="shared" si="462"/>
        <v>28096.840351829407</v>
      </c>
      <c r="EH80" s="41">
        <f t="shared" si="462"/>
        <v>28096.840351829407</v>
      </c>
      <c r="EI80" s="41">
        <f t="shared" si="462"/>
        <v>28096.840351829407</v>
      </c>
      <c r="EJ80" s="41">
        <f t="shared" si="462"/>
        <v>28096.840351829407</v>
      </c>
      <c r="EK80" s="41">
        <f t="shared" si="462"/>
        <v>28096.840351829407</v>
      </c>
      <c r="EL80" s="41">
        <f t="shared" si="462"/>
        <v>0</v>
      </c>
      <c r="EM80" s="41">
        <f t="shared" si="462"/>
        <v>0</v>
      </c>
      <c r="EN80" s="41">
        <f t="shared" si="462"/>
        <v>0</v>
      </c>
      <c r="EO80" s="41">
        <f t="shared" si="462"/>
        <v>0</v>
      </c>
      <c r="EP80" s="41">
        <f t="shared" si="462"/>
        <v>0</v>
      </c>
      <c r="EQ80" s="41">
        <f t="shared" si="462"/>
        <v>0</v>
      </c>
      <c r="ER80" s="41">
        <f t="shared" ref="ER80:FB80" si="463">IF($B80&gt;=ER$2,0,$S80/$D80*((EQ$6-$E80)&lt;$D80))</f>
        <v>0</v>
      </c>
      <c r="ES80" s="41">
        <f t="shared" si="463"/>
        <v>0</v>
      </c>
      <c r="ET80" s="41">
        <f t="shared" si="463"/>
        <v>0</v>
      </c>
      <c r="EU80" s="41">
        <f t="shared" si="463"/>
        <v>0</v>
      </c>
      <c r="EV80" s="41">
        <f t="shared" si="463"/>
        <v>0</v>
      </c>
      <c r="EW80" s="41">
        <f t="shared" si="463"/>
        <v>0</v>
      </c>
      <c r="EX80" s="41">
        <f t="shared" si="463"/>
        <v>0</v>
      </c>
      <c r="EY80" s="41">
        <f t="shared" si="463"/>
        <v>0</v>
      </c>
      <c r="EZ80" s="41">
        <f t="shared" si="463"/>
        <v>0</v>
      </c>
      <c r="FA80" s="41">
        <f t="shared" si="463"/>
        <v>0</v>
      </c>
      <c r="FB80" s="41">
        <f t="shared" si="463"/>
        <v>0</v>
      </c>
    </row>
    <row r="81" spans="2:158" s="38" customFormat="1" ht="11.25" hidden="1" customHeight="1" outlineLevel="1">
      <c r="B81" s="37">
        <v>2085</v>
      </c>
      <c r="C81" s="36">
        <f t="shared" si="163"/>
        <v>60</v>
      </c>
      <c r="D81" s="36">
        <f t="shared" si="157"/>
        <v>60</v>
      </c>
      <c r="E81" s="36">
        <v>63</v>
      </c>
      <c r="G81" s="3"/>
      <c r="H81" s="130"/>
      <c r="I81" s="212"/>
      <c r="J81" s="39"/>
      <c r="K81" s="39"/>
      <c r="L81" s="39"/>
      <c r="M81" s="39"/>
      <c r="N81" s="39"/>
      <c r="O81" s="39"/>
      <c r="P81" s="39"/>
      <c r="R81" s="41"/>
      <c r="S81" s="40">
        <v>1682684.4016785598</v>
      </c>
      <c r="T81" s="41">
        <f t="shared" ref="T81:AY81" si="464">IF($B81&gt;=T$2,0,$S81/$D81*((S$6-$E81)&lt;$D81))</f>
        <v>0</v>
      </c>
      <c r="U81" s="41">
        <f t="shared" si="464"/>
        <v>0</v>
      </c>
      <c r="V81" s="41">
        <f t="shared" si="464"/>
        <v>0</v>
      </c>
      <c r="W81" s="41">
        <f t="shared" si="464"/>
        <v>0</v>
      </c>
      <c r="X81" s="41">
        <f t="shared" si="464"/>
        <v>0</v>
      </c>
      <c r="Y81" s="41">
        <f t="shared" si="464"/>
        <v>0</v>
      </c>
      <c r="Z81" s="41">
        <f t="shared" si="464"/>
        <v>0</v>
      </c>
      <c r="AA81" s="41">
        <f t="shared" si="464"/>
        <v>0</v>
      </c>
      <c r="AB81" s="41">
        <f t="shared" si="464"/>
        <v>0</v>
      </c>
      <c r="AC81" s="41">
        <f t="shared" si="464"/>
        <v>0</v>
      </c>
      <c r="AD81" s="41">
        <f t="shared" si="464"/>
        <v>0</v>
      </c>
      <c r="AE81" s="41">
        <f t="shared" si="464"/>
        <v>0</v>
      </c>
      <c r="AF81" s="41">
        <f t="shared" si="464"/>
        <v>0</v>
      </c>
      <c r="AG81" s="41">
        <f t="shared" si="464"/>
        <v>0</v>
      </c>
      <c r="AH81" s="41">
        <f t="shared" si="464"/>
        <v>0</v>
      </c>
      <c r="AI81" s="41">
        <f t="shared" si="464"/>
        <v>0</v>
      </c>
      <c r="AJ81" s="41">
        <f t="shared" si="464"/>
        <v>0</v>
      </c>
      <c r="AK81" s="41">
        <f t="shared" si="464"/>
        <v>0</v>
      </c>
      <c r="AL81" s="41">
        <f t="shared" si="464"/>
        <v>0</v>
      </c>
      <c r="AM81" s="41">
        <f t="shared" si="464"/>
        <v>0</v>
      </c>
      <c r="AN81" s="41">
        <f t="shared" si="464"/>
        <v>0</v>
      </c>
      <c r="AO81" s="41">
        <f t="shared" si="464"/>
        <v>0</v>
      </c>
      <c r="AP81" s="41">
        <f t="shared" si="464"/>
        <v>0</v>
      </c>
      <c r="AQ81" s="41">
        <f t="shared" si="464"/>
        <v>0</v>
      </c>
      <c r="AR81" s="41">
        <f t="shared" si="464"/>
        <v>0</v>
      </c>
      <c r="AS81" s="41">
        <f t="shared" si="464"/>
        <v>0</v>
      </c>
      <c r="AT81" s="41">
        <f t="shared" si="464"/>
        <v>0</v>
      </c>
      <c r="AU81" s="41">
        <f t="shared" si="464"/>
        <v>0</v>
      </c>
      <c r="AV81" s="41">
        <f t="shared" si="464"/>
        <v>0</v>
      </c>
      <c r="AW81" s="41">
        <f t="shared" si="464"/>
        <v>0</v>
      </c>
      <c r="AX81" s="41">
        <f t="shared" si="464"/>
        <v>0</v>
      </c>
      <c r="AY81" s="41">
        <f t="shared" si="464"/>
        <v>0</v>
      </c>
      <c r="AZ81" s="41">
        <f t="shared" ref="AZ81:CE81" si="465">IF($B81&gt;=AZ$2,0,$S81/$D81*((AY$6-$E81)&lt;$D81))</f>
        <v>0</v>
      </c>
      <c r="BA81" s="41">
        <f t="shared" si="465"/>
        <v>0</v>
      </c>
      <c r="BB81" s="41">
        <f t="shared" si="465"/>
        <v>0</v>
      </c>
      <c r="BC81" s="41">
        <f t="shared" si="465"/>
        <v>0</v>
      </c>
      <c r="BD81" s="41">
        <f t="shared" si="465"/>
        <v>0</v>
      </c>
      <c r="BE81" s="41">
        <f t="shared" si="465"/>
        <v>0</v>
      </c>
      <c r="BF81" s="41">
        <f t="shared" si="465"/>
        <v>0</v>
      </c>
      <c r="BG81" s="41">
        <f t="shared" si="465"/>
        <v>0</v>
      </c>
      <c r="BH81" s="41">
        <f t="shared" si="465"/>
        <v>0</v>
      </c>
      <c r="BI81" s="41">
        <f t="shared" si="465"/>
        <v>0</v>
      </c>
      <c r="BJ81" s="41">
        <f t="shared" si="465"/>
        <v>0</v>
      </c>
      <c r="BK81" s="41">
        <f t="shared" si="465"/>
        <v>0</v>
      </c>
      <c r="BL81" s="41">
        <f t="shared" si="465"/>
        <v>0</v>
      </c>
      <c r="BM81" s="41">
        <f t="shared" si="465"/>
        <v>0</v>
      </c>
      <c r="BN81" s="41">
        <f t="shared" si="465"/>
        <v>0</v>
      </c>
      <c r="BO81" s="41">
        <f t="shared" si="465"/>
        <v>0</v>
      </c>
      <c r="BP81" s="41">
        <f t="shared" si="465"/>
        <v>0</v>
      </c>
      <c r="BQ81" s="41">
        <f t="shared" si="465"/>
        <v>0</v>
      </c>
      <c r="BR81" s="41">
        <f t="shared" si="465"/>
        <v>0</v>
      </c>
      <c r="BS81" s="41">
        <f t="shared" si="465"/>
        <v>0</v>
      </c>
      <c r="BT81" s="41">
        <f t="shared" si="465"/>
        <v>0</v>
      </c>
      <c r="BU81" s="41">
        <f t="shared" si="465"/>
        <v>0</v>
      </c>
      <c r="BV81" s="41">
        <f t="shared" si="465"/>
        <v>0</v>
      </c>
      <c r="BW81" s="41">
        <f t="shared" si="465"/>
        <v>0</v>
      </c>
      <c r="BX81" s="41">
        <f t="shared" si="465"/>
        <v>0</v>
      </c>
      <c r="BY81" s="41">
        <f t="shared" si="465"/>
        <v>0</v>
      </c>
      <c r="BZ81" s="41">
        <f t="shared" si="465"/>
        <v>0</v>
      </c>
      <c r="CA81" s="41">
        <f t="shared" si="465"/>
        <v>0</v>
      </c>
      <c r="CB81" s="41">
        <f t="shared" si="465"/>
        <v>0</v>
      </c>
      <c r="CC81" s="41">
        <f t="shared" si="465"/>
        <v>0</v>
      </c>
      <c r="CD81" s="41">
        <f t="shared" si="465"/>
        <v>0</v>
      </c>
      <c r="CE81" s="41">
        <f t="shared" si="465"/>
        <v>28044.740027975997</v>
      </c>
      <c r="CF81" s="41">
        <f t="shared" ref="CF81:DK81" si="466">IF($B81&gt;=CF$2,0,$S81/$D81*((CE$6-$E81)&lt;$D81))</f>
        <v>28044.740027975997</v>
      </c>
      <c r="CG81" s="41">
        <f t="shared" si="466"/>
        <v>28044.740027975997</v>
      </c>
      <c r="CH81" s="41">
        <f t="shared" si="466"/>
        <v>28044.740027975997</v>
      </c>
      <c r="CI81" s="41">
        <f t="shared" si="466"/>
        <v>28044.740027975997</v>
      </c>
      <c r="CJ81" s="41">
        <f t="shared" si="466"/>
        <v>28044.740027975997</v>
      </c>
      <c r="CK81" s="41">
        <f t="shared" si="466"/>
        <v>28044.740027975997</v>
      </c>
      <c r="CL81" s="41">
        <f t="shared" si="466"/>
        <v>28044.740027975997</v>
      </c>
      <c r="CM81" s="41">
        <f t="shared" si="466"/>
        <v>28044.740027975997</v>
      </c>
      <c r="CN81" s="41">
        <f t="shared" si="466"/>
        <v>28044.740027975997</v>
      </c>
      <c r="CO81" s="41">
        <f t="shared" si="466"/>
        <v>28044.740027975997</v>
      </c>
      <c r="CP81" s="41">
        <f t="shared" si="466"/>
        <v>28044.740027975997</v>
      </c>
      <c r="CQ81" s="41">
        <f t="shared" si="466"/>
        <v>28044.740027975997</v>
      </c>
      <c r="CR81" s="41">
        <f t="shared" si="466"/>
        <v>28044.740027975997</v>
      </c>
      <c r="CS81" s="41">
        <f t="shared" si="466"/>
        <v>28044.740027975997</v>
      </c>
      <c r="CT81" s="41">
        <f t="shared" si="466"/>
        <v>28044.740027975997</v>
      </c>
      <c r="CU81" s="41">
        <f t="shared" si="466"/>
        <v>28044.740027975997</v>
      </c>
      <c r="CV81" s="41">
        <f t="shared" si="466"/>
        <v>28044.740027975997</v>
      </c>
      <c r="CW81" s="41">
        <f t="shared" si="466"/>
        <v>28044.740027975997</v>
      </c>
      <c r="CX81" s="41">
        <f t="shared" si="466"/>
        <v>28044.740027975997</v>
      </c>
      <c r="CY81" s="41">
        <f t="shared" si="466"/>
        <v>28044.740027975997</v>
      </c>
      <c r="CZ81" s="41">
        <f t="shared" si="466"/>
        <v>28044.740027975997</v>
      </c>
      <c r="DA81" s="41">
        <f t="shared" si="466"/>
        <v>28044.740027975997</v>
      </c>
      <c r="DB81" s="41">
        <f t="shared" si="466"/>
        <v>28044.740027975997</v>
      </c>
      <c r="DC81" s="41">
        <f t="shared" si="466"/>
        <v>28044.740027975997</v>
      </c>
      <c r="DD81" s="41">
        <f t="shared" si="466"/>
        <v>28044.740027975997</v>
      </c>
      <c r="DE81" s="41">
        <f t="shared" si="466"/>
        <v>28044.740027975997</v>
      </c>
      <c r="DF81" s="41">
        <f t="shared" si="466"/>
        <v>28044.740027975997</v>
      </c>
      <c r="DG81" s="41">
        <f t="shared" si="466"/>
        <v>28044.740027975997</v>
      </c>
      <c r="DH81" s="41">
        <f t="shared" si="466"/>
        <v>28044.740027975997</v>
      </c>
      <c r="DI81" s="41">
        <f t="shared" si="466"/>
        <v>28044.740027975997</v>
      </c>
      <c r="DJ81" s="41">
        <f t="shared" si="466"/>
        <v>28044.740027975997</v>
      </c>
      <c r="DK81" s="41">
        <f t="shared" si="466"/>
        <v>28044.740027975997</v>
      </c>
      <c r="DL81" s="41">
        <f t="shared" ref="DL81:EQ81" si="467">IF($B81&gt;=DL$2,0,$S81/$D81*((DK$6-$E81)&lt;$D81))</f>
        <v>28044.740027975997</v>
      </c>
      <c r="DM81" s="41">
        <f t="shared" si="467"/>
        <v>28044.740027975997</v>
      </c>
      <c r="DN81" s="41">
        <f t="shared" si="467"/>
        <v>28044.740027975997</v>
      </c>
      <c r="DO81" s="41">
        <f t="shared" si="467"/>
        <v>28044.740027975997</v>
      </c>
      <c r="DP81" s="41">
        <f t="shared" si="467"/>
        <v>28044.740027975997</v>
      </c>
      <c r="DQ81" s="41">
        <f t="shared" si="467"/>
        <v>28044.740027975997</v>
      </c>
      <c r="DR81" s="41">
        <f t="shared" si="467"/>
        <v>28044.740027975997</v>
      </c>
      <c r="DS81" s="41">
        <f t="shared" si="467"/>
        <v>28044.740027975997</v>
      </c>
      <c r="DT81" s="41">
        <f t="shared" si="467"/>
        <v>28044.740027975997</v>
      </c>
      <c r="DU81" s="41">
        <f t="shared" si="467"/>
        <v>28044.740027975997</v>
      </c>
      <c r="DV81" s="41">
        <f t="shared" si="467"/>
        <v>28044.740027975997</v>
      </c>
      <c r="DW81" s="41">
        <f t="shared" si="467"/>
        <v>28044.740027975997</v>
      </c>
      <c r="DX81" s="41">
        <f t="shared" si="467"/>
        <v>28044.740027975997</v>
      </c>
      <c r="DY81" s="41">
        <f t="shared" si="467"/>
        <v>28044.740027975997</v>
      </c>
      <c r="DZ81" s="41">
        <f t="shared" si="467"/>
        <v>28044.740027975997</v>
      </c>
      <c r="EA81" s="41">
        <f t="shared" si="467"/>
        <v>28044.740027975997</v>
      </c>
      <c r="EB81" s="41">
        <f t="shared" si="467"/>
        <v>28044.740027975997</v>
      </c>
      <c r="EC81" s="41">
        <f t="shared" si="467"/>
        <v>28044.740027975997</v>
      </c>
      <c r="ED81" s="41">
        <f t="shared" si="467"/>
        <v>28044.740027975997</v>
      </c>
      <c r="EE81" s="41">
        <f t="shared" si="467"/>
        <v>28044.740027975997</v>
      </c>
      <c r="EF81" s="41">
        <f t="shared" si="467"/>
        <v>28044.740027975997</v>
      </c>
      <c r="EG81" s="41">
        <f t="shared" si="467"/>
        <v>28044.740027975997</v>
      </c>
      <c r="EH81" s="41">
        <f t="shared" si="467"/>
        <v>28044.740027975997</v>
      </c>
      <c r="EI81" s="41">
        <f t="shared" si="467"/>
        <v>28044.740027975997</v>
      </c>
      <c r="EJ81" s="41">
        <f t="shared" si="467"/>
        <v>28044.740027975997</v>
      </c>
      <c r="EK81" s="41">
        <f t="shared" si="467"/>
        <v>28044.740027975997</v>
      </c>
      <c r="EL81" s="41">
        <f t="shared" si="467"/>
        <v>28044.740027975997</v>
      </c>
      <c r="EM81" s="41">
        <f t="shared" si="467"/>
        <v>0</v>
      </c>
      <c r="EN81" s="41">
        <f t="shared" si="467"/>
        <v>0</v>
      </c>
      <c r="EO81" s="41">
        <f t="shared" si="467"/>
        <v>0</v>
      </c>
      <c r="EP81" s="41">
        <f t="shared" si="467"/>
        <v>0</v>
      </c>
      <c r="EQ81" s="41">
        <f t="shared" si="467"/>
        <v>0</v>
      </c>
      <c r="ER81" s="41">
        <f t="shared" ref="ER81:FB81" si="468">IF($B81&gt;=ER$2,0,$S81/$D81*((EQ$6-$E81)&lt;$D81))</f>
        <v>0</v>
      </c>
      <c r="ES81" s="41">
        <f t="shared" si="468"/>
        <v>0</v>
      </c>
      <c r="ET81" s="41">
        <f t="shared" si="468"/>
        <v>0</v>
      </c>
      <c r="EU81" s="41">
        <f t="shared" si="468"/>
        <v>0</v>
      </c>
      <c r="EV81" s="41">
        <f t="shared" si="468"/>
        <v>0</v>
      </c>
      <c r="EW81" s="41">
        <f t="shared" si="468"/>
        <v>0</v>
      </c>
      <c r="EX81" s="41">
        <f t="shared" si="468"/>
        <v>0</v>
      </c>
      <c r="EY81" s="41">
        <f t="shared" si="468"/>
        <v>0</v>
      </c>
      <c r="EZ81" s="41">
        <f t="shared" si="468"/>
        <v>0</v>
      </c>
      <c r="FA81" s="41">
        <f t="shared" si="468"/>
        <v>0</v>
      </c>
      <c r="FB81" s="41">
        <f t="shared" si="468"/>
        <v>0</v>
      </c>
    </row>
    <row r="82" spans="2:158" s="38" customFormat="1" ht="11.25" hidden="1" customHeight="1" outlineLevel="1">
      <c r="B82" s="37">
        <v>2086</v>
      </c>
      <c r="C82" s="36">
        <f t="shared" si="163"/>
        <v>60</v>
      </c>
      <c r="D82" s="36">
        <f t="shared" si="157"/>
        <v>60</v>
      </c>
      <c r="E82" s="36">
        <v>64</v>
      </c>
      <c r="G82" s="3"/>
      <c r="H82" s="130"/>
      <c r="I82" s="212"/>
      <c r="J82" s="39"/>
      <c r="K82" s="39"/>
      <c r="L82" s="39"/>
      <c r="M82" s="39"/>
      <c r="N82" s="39"/>
      <c r="O82" s="39"/>
      <c r="P82" s="39"/>
      <c r="R82" s="41"/>
      <c r="S82" s="40">
        <v>1679574.0123445117</v>
      </c>
      <c r="T82" s="41">
        <f t="shared" ref="T82:AY82" si="469">IF($B82&gt;=T$2,0,$S82/$D82*((S$6-$E82)&lt;$D82))</f>
        <v>0</v>
      </c>
      <c r="U82" s="41">
        <f t="shared" si="469"/>
        <v>0</v>
      </c>
      <c r="V82" s="41">
        <f t="shared" si="469"/>
        <v>0</v>
      </c>
      <c r="W82" s="41">
        <f t="shared" si="469"/>
        <v>0</v>
      </c>
      <c r="X82" s="41">
        <f t="shared" si="469"/>
        <v>0</v>
      </c>
      <c r="Y82" s="41">
        <f t="shared" si="469"/>
        <v>0</v>
      </c>
      <c r="Z82" s="41">
        <f t="shared" si="469"/>
        <v>0</v>
      </c>
      <c r="AA82" s="41">
        <f t="shared" si="469"/>
        <v>0</v>
      </c>
      <c r="AB82" s="41">
        <f t="shared" si="469"/>
        <v>0</v>
      </c>
      <c r="AC82" s="41">
        <f t="shared" si="469"/>
        <v>0</v>
      </c>
      <c r="AD82" s="41">
        <f t="shared" si="469"/>
        <v>0</v>
      </c>
      <c r="AE82" s="41">
        <f t="shared" si="469"/>
        <v>0</v>
      </c>
      <c r="AF82" s="41">
        <f t="shared" si="469"/>
        <v>0</v>
      </c>
      <c r="AG82" s="41">
        <f t="shared" si="469"/>
        <v>0</v>
      </c>
      <c r="AH82" s="41">
        <f t="shared" si="469"/>
        <v>0</v>
      </c>
      <c r="AI82" s="41">
        <f t="shared" si="469"/>
        <v>0</v>
      </c>
      <c r="AJ82" s="41">
        <f t="shared" si="469"/>
        <v>0</v>
      </c>
      <c r="AK82" s="41">
        <f t="shared" si="469"/>
        <v>0</v>
      </c>
      <c r="AL82" s="41">
        <f t="shared" si="469"/>
        <v>0</v>
      </c>
      <c r="AM82" s="41">
        <f t="shared" si="469"/>
        <v>0</v>
      </c>
      <c r="AN82" s="41">
        <f t="shared" si="469"/>
        <v>0</v>
      </c>
      <c r="AO82" s="41">
        <f t="shared" si="469"/>
        <v>0</v>
      </c>
      <c r="AP82" s="41">
        <f t="shared" si="469"/>
        <v>0</v>
      </c>
      <c r="AQ82" s="41">
        <f t="shared" si="469"/>
        <v>0</v>
      </c>
      <c r="AR82" s="41">
        <f t="shared" si="469"/>
        <v>0</v>
      </c>
      <c r="AS82" s="41">
        <f t="shared" si="469"/>
        <v>0</v>
      </c>
      <c r="AT82" s="41">
        <f t="shared" si="469"/>
        <v>0</v>
      </c>
      <c r="AU82" s="41">
        <f t="shared" si="469"/>
        <v>0</v>
      </c>
      <c r="AV82" s="41">
        <f t="shared" si="469"/>
        <v>0</v>
      </c>
      <c r="AW82" s="41">
        <f t="shared" si="469"/>
        <v>0</v>
      </c>
      <c r="AX82" s="41">
        <f t="shared" si="469"/>
        <v>0</v>
      </c>
      <c r="AY82" s="41">
        <f t="shared" si="469"/>
        <v>0</v>
      </c>
      <c r="AZ82" s="41">
        <f t="shared" ref="AZ82:CE82" si="470">IF($B82&gt;=AZ$2,0,$S82/$D82*((AY$6-$E82)&lt;$D82))</f>
        <v>0</v>
      </c>
      <c r="BA82" s="41">
        <f t="shared" si="470"/>
        <v>0</v>
      </c>
      <c r="BB82" s="41">
        <f t="shared" si="470"/>
        <v>0</v>
      </c>
      <c r="BC82" s="41">
        <f t="shared" si="470"/>
        <v>0</v>
      </c>
      <c r="BD82" s="41">
        <f t="shared" si="470"/>
        <v>0</v>
      </c>
      <c r="BE82" s="41">
        <f t="shared" si="470"/>
        <v>0</v>
      </c>
      <c r="BF82" s="41">
        <f t="shared" si="470"/>
        <v>0</v>
      </c>
      <c r="BG82" s="41">
        <f t="shared" si="470"/>
        <v>0</v>
      </c>
      <c r="BH82" s="41">
        <f t="shared" si="470"/>
        <v>0</v>
      </c>
      <c r="BI82" s="41">
        <f t="shared" si="470"/>
        <v>0</v>
      </c>
      <c r="BJ82" s="41">
        <f t="shared" si="470"/>
        <v>0</v>
      </c>
      <c r="BK82" s="41">
        <f t="shared" si="470"/>
        <v>0</v>
      </c>
      <c r="BL82" s="41">
        <f t="shared" si="470"/>
        <v>0</v>
      </c>
      <c r="BM82" s="41">
        <f t="shared" si="470"/>
        <v>0</v>
      </c>
      <c r="BN82" s="41">
        <f t="shared" si="470"/>
        <v>0</v>
      </c>
      <c r="BO82" s="41">
        <f t="shared" si="470"/>
        <v>0</v>
      </c>
      <c r="BP82" s="41">
        <f t="shared" si="470"/>
        <v>0</v>
      </c>
      <c r="BQ82" s="41">
        <f t="shared" si="470"/>
        <v>0</v>
      </c>
      <c r="BR82" s="41">
        <f t="shared" si="470"/>
        <v>0</v>
      </c>
      <c r="BS82" s="41">
        <f t="shared" si="470"/>
        <v>0</v>
      </c>
      <c r="BT82" s="41">
        <f t="shared" si="470"/>
        <v>0</v>
      </c>
      <c r="BU82" s="41">
        <f t="shared" si="470"/>
        <v>0</v>
      </c>
      <c r="BV82" s="41">
        <f t="shared" si="470"/>
        <v>0</v>
      </c>
      <c r="BW82" s="41">
        <f t="shared" si="470"/>
        <v>0</v>
      </c>
      <c r="BX82" s="41">
        <f t="shared" si="470"/>
        <v>0</v>
      </c>
      <c r="BY82" s="41">
        <f t="shared" si="470"/>
        <v>0</v>
      </c>
      <c r="BZ82" s="41">
        <f t="shared" si="470"/>
        <v>0</v>
      </c>
      <c r="CA82" s="41">
        <f t="shared" si="470"/>
        <v>0</v>
      </c>
      <c r="CB82" s="41">
        <f t="shared" si="470"/>
        <v>0</v>
      </c>
      <c r="CC82" s="41">
        <f t="shared" si="470"/>
        <v>0</v>
      </c>
      <c r="CD82" s="41">
        <f t="shared" si="470"/>
        <v>0</v>
      </c>
      <c r="CE82" s="41">
        <f t="shared" si="470"/>
        <v>0</v>
      </c>
      <c r="CF82" s="41">
        <f t="shared" ref="CF82:DK82" si="471">IF($B82&gt;=CF$2,0,$S82/$D82*((CE$6-$E82)&lt;$D82))</f>
        <v>27992.900205741862</v>
      </c>
      <c r="CG82" s="41">
        <f t="shared" si="471"/>
        <v>27992.900205741862</v>
      </c>
      <c r="CH82" s="41">
        <f t="shared" si="471"/>
        <v>27992.900205741862</v>
      </c>
      <c r="CI82" s="41">
        <f t="shared" si="471"/>
        <v>27992.900205741862</v>
      </c>
      <c r="CJ82" s="41">
        <f t="shared" si="471"/>
        <v>27992.900205741862</v>
      </c>
      <c r="CK82" s="41">
        <f t="shared" si="471"/>
        <v>27992.900205741862</v>
      </c>
      <c r="CL82" s="41">
        <f t="shared" si="471"/>
        <v>27992.900205741862</v>
      </c>
      <c r="CM82" s="41">
        <f t="shared" si="471"/>
        <v>27992.900205741862</v>
      </c>
      <c r="CN82" s="41">
        <f t="shared" si="471"/>
        <v>27992.900205741862</v>
      </c>
      <c r="CO82" s="41">
        <f t="shared" si="471"/>
        <v>27992.900205741862</v>
      </c>
      <c r="CP82" s="41">
        <f t="shared" si="471"/>
        <v>27992.900205741862</v>
      </c>
      <c r="CQ82" s="41">
        <f t="shared" si="471"/>
        <v>27992.900205741862</v>
      </c>
      <c r="CR82" s="41">
        <f t="shared" si="471"/>
        <v>27992.900205741862</v>
      </c>
      <c r="CS82" s="41">
        <f t="shared" si="471"/>
        <v>27992.900205741862</v>
      </c>
      <c r="CT82" s="41">
        <f t="shared" si="471"/>
        <v>27992.900205741862</v>
      </c>
      <c r="CU82" s="41">
        <f t="shared" si="471"/>
        <v>27992.900205741862</v>
      </c>
      <c r="CV82" s="41">
        <f t="shared" si="471"/>
        <v>27992.900205741862</v>
      </c>
      <c r="CW82" s="41">
        <f t="shared" si="471"/>
        <v>27992.900205741862</v>
      </c>
      <c r="CX82" s="41">
        <f t="shared" si="471"/>
        <v>27992.900205741862</v>
      </c>
      <c r="CY82" s="41">
        <f t="shared" si="471"/>
        <v>27992.900205741862</v>
      </c>
      <c r="CZ82" s="41">
        <f t="shared" si="471"/>
        <v>27992.900205741862</v>
      </c>
      <c r="DA82" s="41">
        <f t="shared" si="471"/>
        <v>27992.900205741862</v>
      </c>
      <c r="DB82" s="41">
        <f t="shared" si="471"/>
        <v>27992.900205741862</v>
      </c>
      <c r="DC82" s="41">
        <f t="shared" si="471"/>
        <v>27992.900205741862</v>
      </c>
      <c r="DD82" s="41">
        <f t="shared" si="471"/>
        <v>27992.900205741862</v>
      </c>
      <c r="DE82" s="41">
        <f t="shared" si="471"/>
        <v>27992.900205741862</v>
      </c>
      <c r="DF82" s="41">
        <f t="shared" si="471"/>
        <v>27992.900205741862</v>
      </c>
      <c r="DG82" s="41">
        <f t="shared" si="471"/>
        <v>27992.900205741862</v>
      </c>
      <c r="DH82" s="41">
        <f t="shared" si="471"/>
        <v>27992.900205741862</v>
      </c>
      <c r="DI82" s="41">
        <f t="shared" si="471"/>
        <v>27992.900205741862</v>
      </c>
      <c r="DJ82" s="41">
        <f t="shared" si="471"/>
        <v>27992.900205741862</v>
      </c>
      <c r="DK82" s="41">
        <f t="shared" si="471"/>
        <v>27992.900205741862</v>
      </c>
      <c r="DL82" s="41">
        <f t="shared" ref="DL82:EQ82" si="472">IF($B82&gt;=DL$2,0,$S82/$D82*((DK$6-$E82)&lt;$D82))</f>
        <v>27992.900205741862</v>
      </c>
      <c r="DM82" s="41">
        <f t="shared" si="472"/>
        <v>27992.900205741862</v>
      </c>
      <c r="DN82" s="41">
        <f t="shared" si="472"/>
        <v>27992.900205741862</v>
      </c>
      <c r="DO82" s="41">
        <f t="shared" si="472"/>
        <v>27992.900205741862</v>
      </c>
      <c r="DP82" s="41">
        <f t="shared" si="472"/>
        <v>27992.900205741862</v>
      </c>
      <c r="DQ82" s="41">
        <f t="shared" si="472"/>
        <v>27992.900205741862</v>
      </c>
      <c r="DR82" s="41">
        <f t="shared" si="472"/>
        <v>27992.900205741862</v>
      </c>
      <c r="DS82" s="41">
        <f t="shared" si="472"/>
        <v>27992.900205741862</v>
      </c>
      <c r="DT82" s="41">
        <f t="shared" si="472"/>
        <v>27992.900205741862</v>
      </c>
      <c r="DU82" s="41">
        <f t="shared" si="472"/>
        <v>27992.900205741862</v>
      </c>
      <c r="DV82" s="41">
        <f t="shared" si="472"/>
        <v>27992.900205741862</v>
      </c>
      <c r="DW82" s="41">
        <f t="shared" si="472"/>
        <v>27992.900205741862</v>
      </c>
      <c r="DX82" s="41">
        <f t="shared" si="472"/>
        <v>27992.900205741862</v>
      </c>
      <c r="DY82" s="41">
        <f t="shared" si="472"/>
        <v>27992.900205741862</v>
      </c>
      <c r="DZ82" s="41">
        <f t="shared" si="472"/>
        <v>27992.900205741862</v>
      </c>
      <c r="EA82" s="41">
        <f t="shared" si="472"/>
        <v>27992.900205741862</v>
      </c>
      <c r="EB82" s="41">
        <f t="shared" si="472"/>
        <v>27992.900205741862</v>
      </c>
      <c r="EC82" s="41">
        <f t="shared" si="472"/>
        <v>27992.900205741862</v>
      </c>
      <c r="ED82" s="41">
        <f t="shared" si="472"/>
        <v>27992.900205741862</v>
      </c>
      <c r="EE82" s="41">
        <f t="shared" si="472"/>
        <v>27992.900205741862</v>
      </c>
      <c r="EF82" s="41">
        <f t="shared" si="472"/>
        <v>27992.900205741862</v>
      </c>
      <c r="EG82" s="41">
        <f t="shared" si="472"/>
        <v>27992.900205741862</v>
      </c>
      <c r="EH82" s="41">
        <f t="shared" si="472"/>
        <v>27992.900205741862</v>
      </c>
      <c r="EI82" s="41">
        <f t="shared" si="472"/>
        <v>27992.900205741862</v>
      </c>
      <c r="EJ82" s="41">
        <f t="shared" si="472"/>
        <v>27992.900205741862</v>
      </c>
      <c r="EK82" s="41">
        <f t="shared" si="472"/>
        <v>27992.900205741862</v>
      </c>
      <c r="EL82" s="41">
        <f t="shared" si="472"/>
        <v>27992.900205741862</v>
      </c>
      <c r="EM82" s="41">
        <f t="shared" si="472"/>
        <v>27992.900205741862</v>
      </c>
      <c r="EN82" s="41">
        <f t="shared" si="472"/>
        <v>0</v>
      </c>
      <c r="EO82" s="41">
        <f t="shared" si="472"/>
        <v>0</v>
      </c>
      <c r="EP82" s="41">
        <f t="shared" si="472"/>
        <v>0</v>
      </c>
      <c r="EQ82" s="41">
        <f t="shared" si="472"/>
        <v>0</v>
      </c>
      <c r="ER82" s="41">
        <f t="shared" ref="ER82:FB82" si="473">IF($B82&gt;=ER$2,0,$S82/$D82*((EQ$6-$E82)&lt;$D82))</f>
        <v>0</v>
      </c>
      <c r="ES82" s="41">
        <f t="shared" si="473"/>
        <v>0</v>
      </c>
      <c r="ET82" s="41">
        <f t="shared" si="473"/>
        <v>0</v>
      </c>
      <c r="EU82" s="41">
        <f t="shared" si="473"/>
        <v>0</v>
      </c>
      <c r="EV82" s="41">
        <f t="shared" si="473"/>
        <v>0</v>
      </c>
      <c r="EW82" s="41">
        <f t="shared" si="473"/>
        <v>0</v>
      </c>
      <c r="EX82" s="41">
        <f t="shared" si="473"/>
        <v>0</v>
      </c>
      <c r="EY82" s="41">
        <f t="shared" si="473"/>
        <v>0</v>
      </c>
      <c r="EZ82" s="41">
        <f t="shared" si="473"/>
        <v>0</v>
      </c>
      <c r="FA82" s="41">
        <f t="shared" si="473"/>
        <v>0</v>
      </c>
      <c r="FB82" s="41">
        <f t="shared" si="473"/>
        <v>0</v>
      </c>
    </row>
    <row r="83" spans="2:158" s="38" customFormat="1" ht="11.25" hidden="1" customHeight="1" outlineLevel="1">
      <c r="B83" s="37">
        <v>2087</v>
      </c>
      <c r="C83" s="36">
        <f t="shared" si="163"/>
        <v>60</v>
      </c>
      <c r="D83" s="36">
        <f t="shared" si="157"/>
        <v>60</v>
      </c>
      <c r="E83" s="36">
        <v>65</v>
      </c>
      <c r="G83" s="3"/>
      <c r="H83" s="130"/>
      <c r="I83" s="212"/>
      <c r="J83" s="39"/>
      <c r="K83" s="39"/>
      <c r="L83" s="39"/>
      <c r="M83" s="39"/>
      <c r="N83" s="39"/>
      <c r="O83" s="39"/>
      <c r="P83" s="39"/>
      <c r="R83" s="41"/>
      <c r="S83" s="40">
        <v>1676491.3374750647</v>
      </c>
      <c r="T83" s="41">
        <f t="shared" ref="T83:AY83" si="474">IF($B83&gt;=T$2,0,$S83/$D83*((S$6-$E83)&lt;$D83))</f>
        <v>0</v>
      </c>
      <c r="U83" s="41">
        <f t="shared" si="474"/>
        <v>0</v>
      </c>
      <c r="V83" s="41">
        <f t="shared" si="474"/>
        <v>0</v>
      </c>
      <c r="W83" s="41">
        <f t="shared" si="474"/>
        <v>0</v>
      </c>
      <c r="X83" s="41">
        <f t="shared" si="474"/>
        <v>0</v>
      </c>
      <c r="Y83" s="41">
        <f t="shared" si="474"/>
        <v>0</v>
      </c>
      <c r="Z83" s="41">
        <f t="shared" si="474"/>
        <v>0</v>
      </c>
      <c r="AA83" s="41">
        <f t="shared" si="474"/>
        <v>0</v>
      </c>
      <c r="AB83" s="41">
        <f t="shared" si="474"/>
        <v>0</v>
      </c>
      <c r="AC83" s="41">
        <f t="shared" si="474"/>
        <v>0</v>
      </c>
      <c r="AD83" s="41">
        <f t="shared" si="474"/>
        <v>0</v>
      </c>
      <c r="AE83" s="41">
        <f t="shared" si="474"/>
        <v>0</v>
      </c>
      <c r="AF83" s="41">
        <f t="shared" si="474"/>
        <v>0</v>
      </c>
      <c r="AG83" s="41">
        <f t="shared" si="474"/>
        <v>0</v>
      </c>
      <c r="AH83" s="41">
        <f t="shared" si="474"/>
        <v>0</v>
      </c>
      <c r="AI83" s="41">
        <f t="shared" si="474"/>
        <v>0</v>
      </c>
      <c r="AJ83" s="41">
        <f t="shared" si="474"/>
        <v>0</v>
      </c>
      <c r="AK83" s="41">
        <f t="shared" si="474"/>
        <v>0</v>
      </c>
      <c r="AL83" s="41">
        <f t="shared" si="474"/>
        <v>0</v>
      </c>
      <c r="AM83" s="41">
        <f t="shared" si="474"/>
        <v>0</v>
      </c>
      <c r="AN83" s="41">
        <f t="shared" si="474"/>
        <v>0</v>
      </c>
      <c r="AO83" s="41">
        <f t="shared" si="474"/>
        <v>0</v>
      </c>
      <c r="AP83" s="41">
        <f t="shared" si="474"/>
        <v>0</v>
      </c>
      <c r="AQ83" s="41">
        <f t="shared" si="474"/>
        <v>0</v>
      </c>
      <c r="AR83" s="41">
        <f t="shared" si="474"/>
        <v>0</v>
      </c>
      <c r="AS83" s="41">
        <f t="shared" si="474"/>
        <v>0</v>
      </c>
      <c r="AT83" s="41">
        <f t="shared" si="474"/>
        <v>0</v>
      </c>
      <c r="AU83" s="41">
        <f t="shared" si="474"/>
        <v>0</v>
      </c>
      <c r="AV83" s="41">
        <f t="shared" si="474"/>
        <v>0</v>
      </c>
      <c r="AW83" s="41">
        <f t="shared" si="474"/>
        <v>0</v>
      </c>
      <c r="AX83" s="41">
        <f t="shared" si="474"/>
        <v>0</v>
      </c>
      <c r="AY83" s="41">
        <f t="shared" si="474"/>
        <v>0</v>
      </c>
      <c r="AZ83" s="41">
        <f t="shared" ref="AZ83:CE83" si="475">IF($B83&gt;=AZ$2,0,$S83/$D83*((AY$6-$E83)&lt;$D83))</f>
        <v>0</v>
      </c>
      <c r="BA83" s="41">
        <f t="shared" si="475"/>
        <v>0</v>
      </c>
      <c r="BB83" s="41">
        <f t="shared" si="475"/>
        <v>0</v>
      </c>
      <c r="BC83" s="41">
        <f t="shared" si="475"/>
        <v>0</v>
      </c>
      <c r="BD83" s="41">
        <f t="shared" si="475"/>
        <v>0</v>
      </c>
      <c r="BE83" s="41">
        <f t="shared" si="475"/>
        <v>0</v>
      </c>
      <c r="BF83" s="41">
        <f t="shared" si="475"/>
        <v>0</v>
      </c>
      <c r="BG83" s="41">
        <f t="shared" si="475"/>
        <v>0</v>
      </c>
      <c r="BH83" s="41">
        <f t="shared" si="475"/>
        <v>0</v>
      </c>
      <c r="BI83" s="41">
        <f t="shared" si="475"/>
        <v>0</v>
      </c>
      <c r="BJ83" s="41">
        <f t="shared" si="475"/>
        <v>0</v>
      </c>
      <c r="BK83" s="41">
        <f t="shared" si="475"/>
        <v>0</v>
      </c>
      <c r="BL83" s="41">
        <f t="shared" si="475"/>
        <v>0</v>
      </c>
      <c r="BM83" s="41">
        <f t="shared" si="475"/>
        <v>0</v>
      </c>
      <c r="BN83" s="41">
        <f t="shared" si="475"/>
        <v>0</v>
      </c>
      <c r="BO83" s="41">
        <f t="shared" si="475"/>
        <v>0</v>
      </c>
      <c r="BP83" s="41">
        <f t="shared" si="475"/>
        <v>0</v>
      </c>
      <c r="BQ83" s="41">
        <f t="shared" si="475"/>
        <v>0</v>
      </c>
      <c r="BR83" s="41">
        <f t="shared" si="475"/>
        <v>0</v>
      </c>
      <c r="BS83" s="41">
        <f t="shared" si="475"/>
        <v>0</v>
      </c>
      <c r="BT83" s="41">
        <f t="shared" si="475"/>
        <v>0</v>
      </c>
      <c r="BU83" s="41">
        <f t="shared" si="475"/>
        <v>0</v>
      </c>
      <c r="BV83" s="41">
        <f t="shared" si="475"/>
        <v>0</v>
      </c>
      <c r="BW83" s="41">
        <f t="shared" si="475"/>
        <v>0</v>
      </c>
      <c r="BX83" s="41">
        <f t="shared" si="475"/>
        <v>0</v>
      </c>
      <c r="BY83" s="41">
        <f t="shared" si="475"/>
        <v>0</v>
      </c>
      <c r="BZ83" s="41">
        <f t="shared" si="475"/>
        <v>0</v>
      </c>
      <c r="CA83" s="41">
        <f t="shared" si="475"/>
        <v>0</v>
      </c>
      <c r="CB83" s="41">
        <f t="shared" si="475"/>
        <v>0</v>
      </c>
      <c r="CC83" s="41">
        <f t="shared" si="475"/>
        <v>0</v>
      </c>
      <c r="CD83" s="41">
        <f t="shared" si="475"/>
        <v>0</v>
      </c>
      <c r="CE83" s="41">
        <f t="shared" si="475"/>
        <v>0</v>
      </c>
      <c r="CF83" s="41">
        <f t="shared" ref="CF83:DK83" si="476">IF($B83&gt;=CF$2,0,$S83/$D83*((CE$6-$E83)&lt;$D83))</f>
        <v>0</v>
      </c>
      <c r="CG83" s="41">
        <f t="shared" si="476"/>
        <v>27941.522291251076</v>
      </c>
      <c r="CH83" s="41">
        <f t="shared" si="476"/>
        <v>27941.522291251076</v>
      </c>
      <c r="CI83" s="41">
        <f t="shared" si="476"/>
        <v>27941.522291251076</v>
      </c>
      <c r="CJ83" s="41">
        <f t="shared" si="476"/>
        <v>27941.522291251076</v>
      </c>
      <c r="CK83" s="41">
        <f t="shared" si="476"/>
        <v>27941.522291251076</v>
      </c>
      <c r="CL83" s="41">
        <f t="shared" si="476"/>
        <v>27941.522291251076</v>
      </c>
      <c r="CM83" s="41">
        <f t="shared" si="476"/>
        <v>27941.522291251076</v>
      </c>
      <c r="CN83" s="41">
        <f t="shared" si="476"/>
        <v>27941.522291251076</v>
      </c>
      <c r="CO83" s="41">
        <f t="shared" si="476"/>
        <v>27941.522291251076</v>
      </c>
      <c r="CP83" s="41">
        <f t="shared" si="476"/>
        <v>27941.522291251076</v>
      </c>
      <c r="CQ83" s="41">
        <f t="shared" si="476"/>
        <v>27941.522291251076</v>
      </c>
      <c r="CR83" s="41">
        <f t="shared" si="476"/>
        <v>27941.522291251076</v>
      </c>
      <c r="CS83" s="41">
        <f t="shared" si="476"/>
        <v>27941.522291251076</v>
      </c>
      <c r="CT83" s="41">
        <f t="shared" si="476"/>
        <v>27941.522291251076</v>
      </c>
      <c r="CU83" s="41">
        <f t="shared" si="476"/>
        <v>27941.522291251076</v>
      </c>
      <c r="CV83" s="41">
        <f t="shared" si="476"/>
        <v>27941.522291251076</v>
      </c>
      <c r="CW83" s="41">
        <f t="shared" si="476"/>
        <v>27941.522291251076</v>
      </c>
      <c r="CX83" s="41">
        <f t="shared" si="476"/>
        <v>27941.522291251076</v>
      </c>
      <c r="CY83" s="41">
        <f t="shared" si="476"/>
        <v>27941.522291251076</v>
      </c>
      <c r="CZ83" s="41">
        <f t="shared" si="476"/>
        <v>27941.522291251076</v>
      </c>
      <c r="DA83" s="41">
        <f t="shared" si="476"/>
        <v>27941.522291251076</v>
      </c>
      <c r="DB83" s="41">
        <f t="shared" si="476"/>
        <v>27941.522291251076</v>
      </c>
      <c r="DC83" s="41">
        <f t="shared" si="476"/>
        <v>27941.522291251076</v>
      </c>
      <c r="DD83" s="41">
        <f t="shared" si="476"/>
        <v>27941.522291251076</v>
      </c>
      <c r="DE83" s="41">
        <f t="shared" si="476"/>
        <v>27941.522291251076</v>
      </c>
      <c r="DF83" s="41">
        <f t="shared" si="476"/>
        <v>27941.522291251076</v>
      </c>
      <c r="DG83" s="41">
        <f t="shared" si="476"/>
        <v>27941.522291251076</v>
      </c>
      <c r="DH83" s="41">
        <f t="shared" si="476"/>
        <v>27941.522291251076</v>
      </c>
      <c r="DI83" s="41">
        <f t="shared" si="476"/>
        <v>27941.522291251076</v>
      </c>
      <c r="DJ83" s="41">
        <f t="shared" si="476"/>
        <v>27941.522291251076</v>
      </c>
      <c r="DK83" s="41">
        <f t="shared" si="476"/>
        <v>27941.522291251076</v>
      </c>
      <c r="DL83" s="41">
        <f t="shared" ref="DL83:EQ83" si="477">IF($B83&gt;=DL$2,0,$S83/$D83*((DK$6-$E83)&lt;$D83))</f>
        <v>27941.522291251076</v>
      </c>
      <c r="DM83" s="41">
        <f t="shared" si="477"/>
        <v>27941.522291251076</v>
      </c>
      <c r="DN83" s="41">
        <f t="shared" si="477"/>
        <v>27941.522291251076</v>
      </c>
      <c r="DO83" s="41">
        <f t="shared" si="477"/>
        <v>27941.522291251076</v>
      </c>
      <c r="DP83" s="41">
        <f t="shared" si="477"/>
        <v>27941.522291251076</v>
      </c>
      <c r="DQ83" s="41">
        <f t="shared" si="477"/>
        <v>27941.522291251076</v>
      </c>
      <c r="DR83" s="41">
        <f t="shared" si="477"/>
        <v>27941.522291251076</v>
      </c>
      <c r="DS83" s="41">
        <f t="shared" si="477"/>
        <v>27941.522291251076</v>
      </c>
      <c r="DT83" s="41">
        <f t="shared" si="477"/>
        <v>27941.522291251076</v>
      </c>
      <c r="DU83" s="41">
        <f t="shared" si="477"/>
        <v>27941.522291251076</v>
      </c>
      <c r="DV83" s="41">
        <f t="shared" si="477"/>
        <v>27941.522291251076</v>
      </c>
      <c r="DW83" s="41">
        <f t="shared" si="477"/>
        <v>27941.522291251076</v>
      </c>
      <c r="DX83" s="41">
        <f t="shared" si="477"/>
        <v>27941.522291251076</v>
      </c>
      <c r="DY83" s="41">
        <f t="shared" si="477"/>
        <v>27941.522291251076</v>
      </c>
      <c r="DZ83" s="41">
        <f t="shared" si="477"/>
        <v>27941.522291251076</v>
      </c>
      <c r="EA83" s="41">
        <f t="shared" si="477"/>
        <v>27941.522291251076</v>
      </c>
      <c r="EB83" s="41">
        <f t="shared" si="477"/>
        <v>27941.522291251076</v>
      </c>
      <c r="EC83" s="41">
        <f t="shared" si="477"/>
        <v>27941.522291251076</v>
      </c>
      <c r="ED83" s="41">
        <f t="shared" si="477"/>
        <v>27941.522291251076</v>
      </c>
      <c r="EE83" s="41">
        <f t="shared" si="477"/>
        <v>27941.522291251076</v>
      </c>
      <c r="EF83" s="41">
        <f t="shared" si="477"/>
        <v>27941.522291251076</v>
      </c>
      <c r="EG83" s="41">
        <f t="shared" si="477"/>
        <v>27941.522291251076</v>
      </c>
      <c r="EH83" s="41">
        <f t="shared" si="477"/>
        <v>27941.522291251076</v>
      </c>
      <c r="EI83" s="41">
        <f t="shared" si="477"/>
        <v>27941.522291251076</v>
      </c>
      <c r="EJ83" s="41">
        <f t="shared" si="477"/>
        <v>27941.522291251076</v>
      </c>
      <c r="EK83" s="41">
        <f t="shared" si="477"/>
        <v>27941.522291251076</v>
      </c>
      <c r="EL83" s="41">
        <f t="shared" si="477"/>
        <v>27941.522291251076</v>
      </c>
      <c r="EM83" s="41">
        <f t="shared" si="477"/>
        <v>27941.522291251076</v>
      </c>
      <c r="EN83" s="41">
        <f t="shared" si="477"/>
        <v>27941.522291251076</v>
      </c>
      <c r="EO83" s="41">
        <f t="shared" si="477"/>
        <v>0</v>
      </c>
      <c r="EP83" s="41">
        <f t="shared" si="477"/>
        <v>0</v>
      </c>
      <c r="EQ83" s="41">
        <f t="shared" si="477"/>
        <v>0</v>
      </c>
      <c r="ER83" s="41">
        <f t="shared" ref="ER83:FB83" si="478">IF($B83&gt;=ER$2,0,$S83/$D83*((EQ$6-$E83)&lt;$D83))</f>
        <v>0</v>
      </c>
      <c r="ES83" s="41">
        <f t="shared" si="478"/>
        <v>0</v>
      </c>
      <c r="ET83" s="41">
        <f t="shared" si="478"/>
        <v>0</v>
      </c>
      <c r="EU83" s="41">
        <f t="shared" si="478"/>
        <v>0</v>
      </c>
      <c r="EV83" s="41">
        <f t="shared" si="478"/>
        <v>0</v>
      </c>
      <c r="EW83" s="41">
        <f t="shared" si="478"/>
        <v>0</v>
      </c>
      <c r="EX83" s="41">
        <f t="shared" si="478"/>
        <v>0</v>
      </c>
      <c r="EY83" s="41">
        <f t="shared" si="478"/>
        <v>0</v>
      </c>
      <c r="EZ83" s="41">
        <f t="shared" si="478"/>
        <v>0</v>
      </c>
      <c r="FA83" s="41">
        <f t="shared" si="478"/>
        <v>0</v>
      </c>
      <c r="FB83" s="41">
        <f t="shared" si="478"/>
        <v>0</v>
      </c>
    </row>
    <row r="84" spans="2:158" s="38" customFormat="1" ht="11.25" hidden="1" customHeight="1" outlineLevel="1">
      <c r="B84" s="37">
        <v>2088</v>
      </c>
      <c r="C84" s="36">
        <f t="shared" si="163"/>
        <v>60</v>
      </c>
      <c r="D84" s="36">
        <f t="shared" ref="D84:D96" si="479">C84</f>
        <v>60</v>
      </c>
      <c r="E84" s="36">
        <v>66</v>
      </c>
      <c r="G84" s="3"/>
      <c r="H84" s="130"/>
      <c r="I84" s="212"/>
      <c r="J84" s="39"/>
      <c r="K84" s="39"/>
      <c r="L84" s="39"/>
      <c r="M84" s="39"/>
      <c r="N84" s="39"/>
      <c r="O84" s="39"/>
      <c r="P84" s="39"/>
      <c r="R84" s="41"/>
      <c r="S84" s="40">
        <v>1673424.0759799643</v>
      </c>
      <c r="T84" s="41">
        <f t="shared" ref="T84:AY84" si="480">IF($B84&gt;=T$2,0,$S84/$D84*((S$6-$E84)&lt;$D84))</f>
        <v>0</v>
      </c>
      <c r="U84" s="41">
        <f t="shared" si="480"/>
        <v>0</v>
      </c>
      <c r="V84" s="41">
        <f t="shared" si="480"/>
        <v>0</v>
      </c>
      <c r="W84" s="41">
        <f t="shared" si="480"/>
        <v>0</v>
      </c>
      <c r="X84" s="41">
        <f t="shared" si="480"/>
        <v>0</v>
      </c>
      <c r="Y84" s="41">
        <f t="shared" si="480"/>
        <v>0</v>
      </c>
      <c r="Z84" s="41">
        <f t="shared" si="480"/>
        <v>0</v>
      </c>
      <c r="AA84" s="41">
        <f t="shared" si="480"/>
        <v>0</v>
      </c>
      <c r="AB84" s="41">
        <f t="shared" si="480"/>
        <v>0</v>
      </c>
      <c r="AC84" s="41">
        <f t="shared" si="480"/>
        <v>0</v>
      </c>
      <c r="AD84" s="41">
        <f t="shared" si="480"/>
        <v>0</v>
      </c>
      <c r="AE84" s="41">
        <f t="shared" si="480"/>
        <v>0</v>
      </c>
      <c r="AF84" s="41">
        <f t="shared" si="480"/>
        <v>0</v>
      </c>
      <c r="AG84" s="41">
        <f t="shared" si="480"/>
        <v>0</v>
      </c>
      <c r="AH84" s="41">
        <f t="shared" si="480"/>
        <v>0</v>
      </c>
      <c r="AI84" s="41">
        <f t="shared" si="480"/>
        <v>0</v>
      </c>
      <c r="AJ84" s="41">
        <f t="shared" si="480"/>
        <v>0</v>
      </c>
      <c r="AK84" s="41">
        <f t="shared" si="480"/>
        <v>0</v>
      </c>
      <c r="AL84" s="41">
        <f t="shared" si="480"/>
        <v>0</v>
      </c>
      <c r="AM84" s="41">
        <f t="shared" si="480"/>
        <v>0</v>
      </c>
      <c r="AN84" s="41">
        <f t="shared" si="480"/>
        <v>0</v>
      </c>
      <c r="AO84" s="41">
        <f t="shared" si="480"/>
        <v>0</v>
      </c>
      <c r="AP84" s="41">
        <f t="shared" si="480"/>
        <v>0</v>
      </c>
      <c r="AQ84" s="41">
        <f t="shared" si="480"/>
        <v>0</v>
      </c>
      <c r="AR84" s="41">
        <f t="shared" si="480"/>
        <v>0</v>
      </c>
      <c r="AS84" s="41">
        <f t="shared" si="480"/>
        <v>0</v>
      </c>
      <c r="AT84" s="41">
        <f t="shared" si="480"/>
        <v>0</v>
      </c>
      <c r="AU84" s="41">
        <f t="shared" si="480"/>
        <v>0</v>
      </c>
      <c r="AV84" s="41">
        <f t="shared" si="480"/>
        <v>0</v>
      </c>
      <c r="AW84" s="41">
        <f t="shared" si="480"/>
        <v>0</v>
      </c>
      <c r="AX84" s="41">
        <f t="shared" si="480"/>
        <v>0</v>
      </c>
      <c r="AY84" s="41">
        <f t="shared" si="480"/>
        <v>0</v>
      </c>
      <c r="AZ84" s="41">
        <f t="shared" ref="AZ84:CE84" si="481">IF($B84&gt;=AZ$2,0,$S84/$D84*((AY$6-$E84)&lt;$D84))</f>
        <v>0</v>
      </c>
      <c r="BA84" s="41">
        <f t="shared" si="481"/>
        <v>0</v>
      </c>
      <c r="BB84" s="41">
        <f t="shared" si="481"/>
        <v>0</v>
      </c>
      <c r="BC84" s="41">
        <f t="shared" si="481"/>
        <v>0</v>
      </c>
      <c r="BD84" s="41">
        <f t="shared" si="481"/>
        <v>0</v>
      </c>
      <c r="BE84" s="41">
        <f t="shared" si="481"/>
        <v>0</v>
      </c>
      <c r="BF84" s="41">
        <f t="shared" si="481"/>
        <v>0</v>
      </c>
      <c r="BG84" s="41">
        <f t="shared" si="481"/>
        <v>0</v>
      </c>
      <c r="BH84" s="41">
        <f t="shared" si="481"/>
        <v>0</v>
      </c>
      <c r="BI84" s="41">
        <f t="shared" si="481"/>
        <v>0</v>
      </c>
      <c r="BJ84" s="41">
        <f t="shared" si="481"/>
        <v>0</v>
      </c>
      <c r="BK84" s="41">
        <f t="shared" si="481"/>
        <v>0</v>
      </c>
      <c r="BL84" s="41">
        <f t="shared" si="481"/>
        <v>0</v>
      </c>
      <c r="BM84" s="41">
        <f t="shared" si="481"/>
        <v>0</v>
      </c>
      <c r="BN84" s="41">
        <f t="shared" si="481"/>
        <v>0</v>
      </c>
      <c r="BO84" s="41">
        <f t="shared" si="481"/>
        <v>0</v>
      </c>
      <c r="BP84" s="41">
        <f t="shared" si="481"/>
        <v>0</v>
      </c>
      <c r="BQ84" s="41">
        <f t="shared" si="481"/>
        <v>0</v>
      </c>
      <c r="BR84" s="41">
        <f t="shared" si="481"/>
        <v>0</v>
      </c>
      <c r="BS84" s="41">
        <f t="shared" si="481"/>
        <v>0</v>
      </c>
      <c r="BT84" s="41">
        <f t="shared" si="481"/>
        <v>0</v>
      </c>
      <c r="BU84" s="41">
        <f t="shared" si="481"/>
        <v>0</v>
      </c>
      <c r="BV84" s="41">
        <f t="shared" si="481"/>
        <v>0</v>
      </c>
      <c r="BW84" s="41">
        <f t="shared" si="481"/>
        <v>0</v>
      </c>
      <c r="BX84" s="41">
        <f t="shared" si="481"/>
        <v>0</v>
      </c>
      <c r="BY84" s="41">
        <f t="shared" si="481"/>
        <v>0</v>
      </c>
      <c r="BZ84" s="41">
        <f t="shared" si="481"/>
        <v>0</v>
      </c>
      <c r="CA84" s="41">
        <f t="shared" si="481"/>
        <v>0</v>
      </c>
      <c r="CB84" s="41">
        <f t="shared" si="481"/>
        <v>0</v>
      </c>
      <c r="CC84" s="41">
        <f t="shared" si="481"/>
        <v>0</v>
      </c>
      <c r="CD84" s="41">
        <f t="shared" si="481"/>
        <v>0</v>
      </c>
      <c r="CE84" s="41">
        <f t="shared" si="481"/>
        <v>0</v>
      </c>
      <c r="CF84" s="41">
        <f t="shared" ref="CF84:DK84" si="482">IF($B84&gt;=CF$2,0,$S84/$D84*((CE$6-$E84)&lt;$D84))</f>
        <v>0</v>
      </c>
      <c r="CG84" s="41">
        <f t="shared" si="482"/>
        <v>0</v>
      </c>
      <c r="CH84" s="41">
        <f t="shared" si="482"/>
        <v>27890.401266332738</v>
      </c>
      <c r="CI84" s="41">
        <f t="shared" si="482"/>
        <v>27890.401266332738</v>
      </c>
      <c r="CJ84" s="41">
        <f t="shared" si="482"/>
        <v>27890.401266332738</v>
      </c>
      <c r="CK84" s="41">
        <f t="shared" si="482"/>
        <v>27890.401266332738</v>
      </c>
      <c r="CL84" s="41">
        <f t="shared" si="482"/>
        <v>27890.401266332738</v>
      </c>
      <c r="CM84" s="41">
        <f t="shared" si="482"/>
        <v>27890.401266332738</v>
      </c>
      <c r="CN84" s="41">
        <f t="shared" si="482"/>
        <v>27890.401266332738</v>
      </c>
      <c r="CO84" s="41">
        <f t="shared" si="482"/>
        <v>27890.401266332738</v>
      </c>
      <c r="CP84" s="41">
        <f t="shared" si="482"/>
        <v>27890.401266332738</v>
      </c>
      <c r="CQ84" s="41">
        <f t="shared" si="482"/>
        <v>27890.401266332738</v>
      </c>
      <c r="CR84" s="41">
        <f t="shared" si="482"/>
        <v>27890.401266332738</v>
      </c>
      <c r="CS84" s="41">
        <f t="shared" si="482"/>
        <v>27890.401266332738</v>
      </c>
      <c r="CT84" s="41">
        <f t="shared" si="482"/>
        <v>27890.401266332738</v>
      </c>
      <c r="CU84" s="41">
        <f t="shared" si="482"/>
        <v>27890.401266332738</v>
      </c>
      <c r="CV84" s="41">
        <f t="shared" si="482"/>
        <v>27890.401266332738</v>
      </c>
      <c r="CW84" s="41">
        <f t="shared" si="482"/>
        <v>27890.401266332738</v>
      </c>
      <c r="CX84" s="41">
        <f t="shared" si="482"/>
        <v>27890.401266332738</v>
      </c>
      <c r="CY84" s="41">
        <f t="shared" si="482"/>
        <v>27890.401266332738</v>
      </c>
      <c r="CZ84" s="41">
        <f t="shared" si="482"/>
        <v>27890.401266332738</v>
      </c>
      <c r="DA84" s="41">
        <f t="shared" si="482"/>
        <v>27890.401266332738</v>
      </c>
      <c r="DB84" s="41">
        <f t="shared" si="482"/>
        <v>27890.401266332738</v>
      </c>
      <c r="DC84" s="41">
        <f t="shared" si="482"/>
        <v>27890.401266332738</v>
      </c>
      <c r="DD84" s="41">
        <f t="shared" si="482"/>
        <v>27890.401266332738</v>
      </c>
      <c r="DE84" s="41">
        <f t="shared" si="482"/>
        <v>27890.401266332738</v>
      </c>
      <c r="DF84" s="41">
        <f t="shared" si="482"/>
        <v>27890.401266332738</v>
      </c>
      <c r="DG84" s="41">
        <f t="shared" si="482"/>
        <v>27890.401266332738</v>
      </c>
      <c r="DH84" s="41">
        <f t="shared" si="482"/>
        <v>27890.401266332738</v>
      </c>
      <c r="DI84" s="41">
        <f t="shared" si="482"/>
        <v>27890.401266332738</v>
      </c>
      <c r="DJ84" s="41">
        <f t="shared" si="482"/>
        <v>27890.401266332738</v>
      </c>
      <c r="DK84" s="41">
        <f t="shared" si="482"/>
        <v>27890.401266332738</v>
      </c>
      <c r="DL84" s="41">
        <f t="shared" ref="DL84:EQ84" si="483">IF($B84&gt;=DL$2,0,$S84/$D84*((DK$6-$E84)&lt;$D84))</f>
        <v>27890.401266332738</v>
      </c>
      <c r="DM84" s="41">
        <f t="shared" si="483"/>
        <v>27890.401266332738</v>
      </c>
      <c r="DN84" s="41">
        <f t="shared" si="483"/>
        <v>27890.401266332738</v>
      </c>
      <c r="DO84" s="41">
        <f t="shared" si="483"/>
        <v>27890.401266332738</v>
      </c>
      <c r="DP84" s="41">
        <f t="shared" si="483"/>
        <v>27890.401266332738</v>
      </c>
      <c r="DQ84" s="41">
        <f t="shared" si="483"/>
        <v>27890.401266332738</v>
      </c>
      <c r="DR84" s="41">
        <f t="shared" si="483"/>
        <v>27890.401266332738</v>
      </c>
      <c r="DS84" s="41">
        <f t="shared" si="483"/>
        <v>27890.401266332738</v>
      </c>
      <c r="DT84" s="41">
        <f t="shared" si="483"/>
        <v>27890.401266332738</v>
      </c>
      <c r="DU84" s="41">
        <f t="shared" si="483"/>
        <v>27890.401266332738</v>
      </c>
      <c r="DV84" s="41">
        <f t="shared" si="483"/>
        <v>27890.401266332738</v>
      </c>
      <c r="DW84" s="41">
        <f t="shared" si="483"/>
        <v>27890.401266332738</v>
      </c>
      <c r="DX84" s="41">
        <f t="shared" si="483"/>
        <v>27890.401266332738</v>
      </c>
      <c r="DY84" s="41">
        <f t="shared" si="483"/>
        <v>27890.401266332738</v>
      </c>
      <c r="DZ84" s="41">
        <f t="shared" si="483"/>
        <v>27890.401266332738</v>
      </c>
      <c r="EA84" s="41">
        <f t="shared" si="483"/>
        <v>27890.401266332738</v>
      </c>
      <c r="EB84" s="41">
        <f t="shared" si="483"/>
        <v>27890.401266332738</v>
      </c>
      <c r="EC84" s="41">
        <f t="shared" si="483"/>
        <v>27890.401266332738</v>
      </c>
      <c r="ED84" s="41">
        <f t="shared" si="483"/>
        <v>27890.401266332738</v>
      </c>
      <c r="EE84" s="41">
        <f t="shared" si="483"/>
        <v>27890.401266332738</v>
      </c>
      <c r="EF84" s="41">
        <f t="shared" si="483"/>
        <v>27890.401266332738</v>
      </c>
      <c r="EG84" s="41">
        <f t="shared" si="483"/>
        <v>27890.401266332738</v>
      </c>
      <c r="EH84" s="41">
        <f t="shared" si="483"/>
        <v>27890.401266332738</v>
      </c>
      <c r="EI84" s="41">
        <f t="shared" si="483"/>
        <v>27890.401266332738</v>
      </c>
      <c r="EJ84" s="41">
        <f t="shared" si="483"/>
        <v>27890.401266332738</v>
      </c>
      <c r="EK84" s="41">
        <f t="shared" si="483"/>
        <v>27890.401266332738</v>
      </c>
      <c r="EL84" s="41">
        <f t="shared" si="483"/>
        <v>27890.401266332738</v>
      </c>
      <c r="EM84" s="41">
        <f t="shared" si="483"/>
        <v>27890.401266332738</v>
      </c>
      <c r="EN84" s="41">
        <f t="shared" si="483"/>
        <v>27890.401266332738</v>
      </c>
      <c r="EO84" s="41">
        <f t="shared" si="483"/>
        <v>27890.401266332738</v>
      </c>
      <c r="EP84" s="41">
        <f t="shared" si="483"/>
        <v>0</v>
      </c>
      <c r="EQ84" s="41">
        <f t="shared" si="483"/>
        <v>0</v>
      </c>
      <c r="ER84" s="41">
        <f t="shared" ref="ER84:FB84" si="484">IF($B84&gt;=ER$2,0,$S84/$D84*((EQ$6-$E84)&lt;$D84))</f>
        <v>0</v>
      </c>
      <c r="ES84" s="41">
        <f t="shared" si="484"/>
        <v>0</v>
      </c>
      <c r="ET84" s="41">
        <f t="shared" si="484"/>
        <v>0</v>
      </c>
      <c r="EU84" s="41">
        <f t="shared" si="484"/>
        <v>0</v>
      </c>
      <c r="EV84" s="41">
        <f t="shared" si="484"/>
        <v>0</v>
      </c>
      <c r="EW84" s="41">
        <f t="shared" si="484"/>
        <v>0</v>
      </c>
      <c r="EX84" s="41">
        <f t="shared" si="484"/>
        <v>0</v>
      </c>
      <c r="EY84" s="41">
        <f t="shared" si="484"/>
        <v>0</v>
      </c>
      <c r="EZ84" s="41">
        <f t="shared" si="484"/>
        <v>0</v>
      </c>
      <c r="FA84" s="41">
        <f t="shared" si="484"/>
        <v>0</v>
      </c>
      <c r="FB84" s="41">
        <f t="shared" si="484"/>
        <v>0</v>
      </c>
    </row>
    <row r="85" spans="2:158" s="38" customFormat="1" ht="11.25" hidden="1" customHeight="1" outlineLevel="1">
      <c r="B85" s="37">
        <v>2089</v>
      </c>
      <c r="C85" s="36">
        <f t="shared" ref="C85:C96" si="485">$C$18</f>
        <v>60</v>
      </c>
      <c r="D85" s="36">
        <f t="shared" si="479"/>
        <v>60</v>
      </c>
      <c r="E85" s="36">
        <v>67</v>
      </c>
      <c r="G85" s="3"/>
      <c r="H85" s="130"/>
      <c r="I85" s="212"/>
      <c r="J85" s="39"/>
      <c r="K85" s="39"/>
      <c r="L85" s="39"/>
      <c r="M85" s="39"/>
      <c r="N85" s="39"/>
      <c r="O85" s="39"/>
      <c r="P85" s="39"/>
      <c r="R85" s="41"/>
      <c r="S85" s="40">
        <v>1670366.0695333746</v>
      </c>
      <c r="T85" s="41">
        <f t="shared" ref="T85:AY85" si="486">IF($B85&gt;=T$2,0,$S85/$D85*((S$6-$E85)&lt;$D85))</f>
        <v>0</v>
      </c>
      <c r="U85" s="41">
        <f t="shared" si="486"/>
        <v>0</v>
      </c>
      <c r="V85" s="41">
        <f t="shared" si="486"/>
        <v>0</v>
      </c>
      <c r="W85" s="41">
        <f t="shared" si="486"/>
        <v>0</v>
      </c>
      <c r="X85" s="41">
        <f t="shared" si="486"/>
        <v>0</v>
      </c>
      <c r="Y85" s="41">
        <f t="shared" si="486"/>
        <v>0</v>
      </c>
      <c r="Z85" s="41">
        <f t="shared" si="486"/>
        <v>0</v>
      </c>
      <c r="AA85" s="41">
        <f t="shared" si="486"/>
        <v>0</v>
      </c>
      <c r="AB85" s="41">
        <f t="shared" si="486"/>
        <v>0</v>
      </c>
      <c r="AC85" s="41">
        <f t="shared" si="486"/>
        <v>0</v>
      </c>
      <c r="AD85" s="41">
        <f t="shared" si="486"/>
        <v>0</v>
      </c>
      <c r="AE85" s="41">
        <f t="shared" si="486"/>
        <v>0</v>
      </c>
      <c r="AF85" s="41">
        <f t="shared" si="486"/>
        <v>0</v>
      </c>
      <c r="AG85" s="41">
        <f t="shared" si="486"/>
        <v>0</v>
      </c>
      <c r="AH85" s="41">
        <f t="shared" si="486"/>
        <v>0</v>
      </c>
      <c r="AI85" s="41">
        <f t="shared" si="486"/>
        <v>0</v>
      </c>
      <c r="AJ85" s="41">
        <f t="shared" si="486"/>
        <v>0</v>
      </c>
      <c r="AK85" s="41">
        <f t="shared" si="486"/>
        <v>0</v>
      </c>
      <c r="AL85" s="41">
        <f t="shared" si="486"/>
        <v>0</v>
      </c>
      <c r="AM85" s="41">
        <f t="shared" si="486"/>
        <v>0</v>
      </c>
      <c r="AN85" s="41">
        <f t="shared" si="486"/>
        <v>0</v>
      </c>
      <c r="AO85" s="41">
        <f t="shared" si="486"/>
        <v>0</v>
      </c>
      <c r="AP85" s="41">
        <f t="shared" si="486"/>
        <v>0</v>
      </c>
      <c r="AQ85" s="41">
        <f t="shared" si="486"/>
        <v>0</v>
      </c>
      <c r="AR85" s="41">
        <f t="shared" si="486"/>
        <v>0</v>
      </c>
      <c r="AS85" s="41">
        <f t="shared" si="486"/>
        <v>0</v>
      </c>
      <c r="AT85" s="41">
        <f t="shared" si="486"/>
        <v>0</v>
      </c>
      <c r="AU85" s="41">
        <f t="shared" si="486"/>
        <v>0</v>
      </c>
      <c r="AV85" s="41">
        <f t="shared" si="486"/>
        <v>0</v>
      </c>
      <c r="AW85" s="41">
        <f t="shared" si="486"/>
        <v>0</v>
      </c>
      <c r="AX85" s="41">
        <f t="shared" si="486"/>
        <v>0</v>
      </c>
      <c r="AY85" s="41">
        <f t="shared" si="486"/>
        <v>0</v>
      </c>
      <c r="AZ85" s="41">
        <f t="shared" ref="AZ85:CE85" si="487">IF($B85&gt;=AZ$2,0,$S85/$D85*((AY$6-$E85)&lt;$D85))</f>
        <v>0</v>
      </c>
      <c r="BA85" s="41">
        <f t="shared" si="487"/>
        <v>0</v>
      </c>
      <c r="BB85" s="41">
        <f t="shared" si="487"/>
        <v>0</v>
      </c>
      <c r="BC85" s="41">
        <f t="shared" si="487"/>
        <v>0</v>
      </c>
      <c r="BD85" s="41">
        <f t="shared" si="487"/>
        <v>0</v>
      </c>
      <c r="BE85" s="41">
        <f t="shared" si="487"/>
        <v>0</v>
      </c>
      <c r="BF85" s="41">
        <f t="shared" si="487"/>
        <v>0</v>
      </c>
      <c r="BG85" s="41">
        <f t="shared" si="487"/>
        <v>0</v>
      </c>
      <c r="BH85" s="41">
        <f t="shared" si="487"/>
        <v>0</v>
      </c>
      <c r="BI85" s="41">
        <f t="shared" si="487"/>
        <v>0</v>
      </c>
      <c r="BJ85" s="41">
        <f t="shared" si="487"/>
        <v>0</v>
      </c>
      <c r="BK85" s="41">
        <f t="shared" si="487"/>
        <v>0</v>
      </c>
      <c r="BL85" s="41">
        <f t="shared" si="487"/>
        <v>0</v>
      </c>
      <c r="BM85" s="41">
        <f t="shared" si="487"/>
        <v>0</v>
      </c>
      <c r="BN85" s="41">
        <f t="shared" si="487"/>
        <v>0</v>
      </c>
      <c r="BO85" s="41">
        <f t="shared" si="487"/>
        <v>0</v>
      </c>
      <c r="BP85" s="41">
        <f t="shared" si="487"/>
        <v>0</v>
      </c>
      <c r="BQ85" s="41">
        <f t="shared" si="487"/>
        <v>0</v>
      </c>
      <c r="BR85" s="41">
        <f t="shared" si="487"/>
        <v>0</v>
      </c>
      <c r="BS85" s="41">
        <f t="shared" si="487"/>
        <v>0</v>
      </c>
      <c r="BT85" s="41">
        <f t="shared" si="487"/>
        <v>0</v>
      </c>
      <c r="BU85" s="41">
        <f t="shared" si="487"/>
        <v>0</v>
      </c>
      <c r="BV85" s="41">
        <f t="shared" si="487"/>
        <v>0</v>
      </c>
      <c r="BW85" s="41">
        <f t="shared" si="487"/>
        <v>0</v>
      </c>
      <c r="BX85" s="41">
        <f t="shared" si="487"/>
        <v>0</v>
      </c>
      <c r="BY85" s="41">
        <f t="shared" si="487"/>
        <v>0</v>
      </c>
      <c r="BZ85" s="41">
        <f t="shared" si="487"/>
        <v>0</v>
      </c>
      <c r="CA85" s="41">
        <f t="shared" si="487"/>
        <v>0</v>
      </c>
      <c r="CB85" s="41">
        <f t="shared" si="487"/>
        <v>0</v>
      </c>
      <c r="CC85" s="41">
        <f t="shared" si="487"/>
        <v>0</v>
      </c>
      <c r="CD85" s="41">
        <f t="shared" si="487"/>
        <v>0</v>
      </c>
      <c r="CE85" s="41">
        <f t="shared" si="487"/>
        <v>0</v>
      </c>
      <c r="CF85" s="41">
        <f t="shared" ref="CF85:DK85" si="488">IF($B85&gt;=CF$2,0,$S85/$D85*((CE$6-$E85)&lt;$D85))</f>
        <v>0</v>
      </c>
      <c r="CG85" s="41">
        <f t="shared" si="488"/>
        <v>0</v>
      </c>
      <c r="CH85" s="41">
        <f t="shared" si="488"/>
        <v>0</v>
      </c>
      <c r="CI85" s="41">
        <f t="shared" si="488"/>
        <v>27839.43449222291</v>
      </c>
      <c r="CJ85" s="41">
        <f t="shared" si="488"/>
        <v>27839.43449222291</v>
      </c>
      <c r="CK85" s="41">
        <f t="shared" si="488"/>
        <v>27839.43449222291</v>
      </c>
      <c r="CL85" s="41">
        <f t="shared" si="488"/>
        <v>27839.43449222291</v>
      </c>
      <c r="CM85" s="41">
        <f t="shared" si="488"/>
        <v>27839.43449222291</v>
      </c>
      <c r="CN85" s="41">
        <f t="shared" si="488"/>
        <v>27839.43449222291</v>
      </c>
      <c r="CO85" s="41">
        <f t="shared" si="488"/>
        <v>27839.43449222291</v>
      </c>
      <c r="CP85" s="41">
        <f t="shared" si="488"/>
        <v>27839.43449222291</v>
      </c>
      <c r="CQ85" s="41">
        <f t="shared" si="488"/>
        <v>27839.43449222291</v>
      </c>
      <c r="CR85" s="41">
        <f t="shared" si="488"/>
        <v>27839.43449222291</v>
      </c>
      <c r="CS85" s="41">
        <f t="shared" si="488"/>
        <v>27839.43449222291</v>
      </c>
      <c r="CT85" s="41">
        <f t="shared" si="488"/>
        <v>27839.43449222291</v>
      </c>
      <c r="CU85" s="41">
        <f t="shared" si="488"/>
        <v>27839.43449222291</v>
      </c>
      <c r="CV85" s="41">
        <f t="shared" si="488"/>
        <v>27839.43449222291</v>
      </c>
      <c r="CW85" s="41">
        <f t="shared" si="488"/>
        <v>27839.43449222291</v>
      </c>
      <c r="CX85" s="41">
        <f t="shared" si="488"/>
        <v>27839.43449222291</v>
      </c>
      <c r="CY85" s="41">
        <f t="shared" si="488"/>
        <v>27839.43449222291</v>
      </c>
      <c r="CZ85" s="41">
        <f t="shared" si="488"/>
        <v>27839.43449222291</v>
      </c>
      <c r="DA85" s="41">
        <f t="shared" si="488"/>
        <v>27839.43449222291</v>
      </c>
      <c r="DB85" s="41">
        <f t="shared" si="488"/>
        <v>27839.43449222291</v>
      </c>
      <c r="DC85" s="41">
        <f t="shared" si="488"/>
        <v>27839.43449222291</v>
      </c>
      <c r="DD85" s="41">
        <f t="shared" si="488"/>
        <v>27839.43449222291</v>
      </c>
      <c r="DE85" s="41">
        <f t="shared" si="488"/>
        <v>27839.43449222291</v>
      </c>
      <c r="DF85" s="41">
        <f t="shared" si="488"/>
        <v>27839.43449222291</v>
      </c>
      <c r="DG85" s="41">
        <f t="shared" si="488"/>
        <v>27839.43449222291</v>
      </c>
      <c r="DH85" s="41">
        <f t="shared" si="488"/>
        <v>27839.43449222291</v>
      </c>
      <c r="DI85" s="41">
        <f t="shared" si="488"/>
        <v>27839.43449222291</v>
      </c>
      <c r="DJ85" s="41">
        <f t="shared" si="488"/>
        <v>27839.43449222291</v>
      </c>
      <c r="DK85" s="41">
        <f t="shared" si="488"/>
        <v>27839.43449222291</v>
      </c>
      <c r="DL85" s="41">
        <f t="shared" ref="DL85:EQ85" si="489">IF($B85&gt;=DL$2,0,$S85/$D85*((DK$6-$E85)&lt;$D85))</f>
        <v>27839.43449222291</v>
      </c>
      <c r="DM85" s="41">
        <f t="shared" si="489"/>
        <v>27839.43449222291</v>
      </c>
      <c r="DN85" s="41">
        <f t="shared" si="489"/>
        <v>27839.43449222291</v>
      </c>
      <c r="DO85" s="41">
        <f t="shared" si="489"/>
        <v>27839.43449222291</v>
      </c>
      <c r="DP85" s="41">
        <f t="shared" si="489"/>
        <v>27839.43449222291</v>
      </c>
      <c r="DQ85" s="41">
        <f t="shared" si="489"/>
        <v>27839.43449222291</v>
      </c>
      <c r="DR85" s="41">
        <f t="shared" si="489"/>
        <v>27839.43449222291</v>
      </c>
      <c r="DS85" s="41">
        <f t="shared" si="489"/>
        <v>27839.43449222291</v>
      </c>
      <c r="DT85" s="41">
        <f t="shared" si="489"/>
        <v>27839.43449222291</v>
      </c>
      <c r="DU85" s="41">
        <f t="shared" si="489"/>
        <v>27839.43449222291</v>
      </c>
      <c r="DV85" s="41">
        <f t="shared" si="489"/>
        <v>27839.43449222291</v>
      </c>
      <c r="DW85" s="41">
        <f t="shared" si="489"/>
        <v>27839.43449222291</v>
      </c>
      <c r="DX85" s="41">
        <f t="shared" si="489"/>
        <v>27839.43449222291</v>
      </c>
      <c r="DY85" s="41">
        <f t="shared" si="489"/>
        <v>27839.43449222291</v>
      </c>
      <c r="DZ85" s="41">
        <f t="shared" si="489"/>
        <v>27839.43449222291</v>
      </c>
      <c r="EA85" s="41">
        <f t="shared" si="489"/>
        <v>27839.43449222291</v>
      </c>
      <c r="EB85" s="41">
        <f t="shared" si="489"/>
        <v>27839.43449222291</v>
      </c>
      <c r="EC85" s="41">
        <f t="shared" si="489"/>
        <v>27839.43449222291</v>
      </c>
      <c r="ED85" s="41">
        <f t="shared" si="489"/>
        <v>27839.43449222291</v>
      </c>
      <c r="EE85" s="41">
        <f t="shared" si="489"/>
        <v>27839.43449222291</v>
      </c>
      <c r="EF85" s="41">
        <f t="shared" si="489"/>
        <v>27839.43449222291</v>
      </c>
      <c r="EG85" s="41">
        <f t="shared" si="489"/>
        <v>27839.43449222291</v>
      </c>
      <c r="EH85" s="41">
        <f t="shared" si="489"/>
        <v>27839.43449222291</v>
      </c>
      <c r="EI85" s="41">
        <f t="shared" si="489"/>
        <v>27839.43449222291</v>
      </c>
      <c r="EJ85" s="41">
        <f t="shared" si="489"/>
        <v>27839.43449222291</v>
      </c>
      <c r="EK85" s="41">
        <f t="shared" si="489"/>
        <v>27839.43449222291</v>
      </c>
      <c r="EL85" s="41">
        <f t="shared" si="489"/>
        <v>27839.43449222291</v>
      </c>
      <c r="EM85" s="41">
        <f t="shared" si="489"/>
        <v>27839.43449222291</v>
      </c>
      <c r="EN85" s="41">
        <f t="shared" si="489"/>
        <v>27839.43449222291</v>
      </c>
      <c r="EO85" s="41">
        <f t="shared" si="489"/>
        <v>27839.43449222291</v>
      </c>
      <c r="EP85" s="41">
        <f t="shared" si="489"/>
        <v>27839.43449222291</v>
      </c>
      <c r="EQ85" s="41">
        <f t="shared" si="489"/>
        <v>0</v>
      </c>
      <c r="ER85" s="41">
        <f t="shared" ref="ER85:FB85" si="490">IF($B85&gt;=ER$2,0,$S85/$D85*((EQ$6-$E85)&lt;$D85))</f>
        <v>0</v>
      </c>
      <c r="ES85" s="41">
        <f t="shared" si="490"/>
        <v>0</v>
      </c>
      <c r="ET85" s="41">
        <f t="shared" si="490"/>
        <v>0</v>
      </c>
      <c r="EU85" s="41">
        <f t="shared" si="490"/>
        <v>0</v>
      </c>
      <c r="EV85" s="41">
        <f t="shared" si="490"/>
        <v>0</v>
      </c>
      <c r="EW85" s="41">
        <f t="shared" si="490"/>
        <v>0</v>
      </c>
      <c r="EX85" s="41">
        <f t="shared" si="490"/>
        <v>0</v>
      </c>
      <c r="EY85" s="41">
        <f t="shared" si="490"/>
        <v>0</v>
      </c>
      <c r="EZ85" s="41">
        <f t="shared" si="490"/>
        <v>0</v>
      </c>
      <c r="FA85" s="41">
        <f t="shared" si="490"/>
        <v>0</v>
      </c>
      <c r="FB85" s="41">
        <f t="shared" si="490"/>
        <v>0</v>
      </c>
    </row>
    <row r="86" spans="2:158" s="38" customFormat="1" ht="11.25" hidden="1" customHeight="1" outlineLevel="1">
      <c r="B86" s="37">
        <v>2090</v>
      </c>
      <c r="C86" s="36">
        <f t="shared" si="485"/>
        <v>60</v>
      </c>
      <c r="D86" s="36">
        <f t="shared" si="479"/>
        <v>60</v>
      </c>
      <c r="E86" s="36">
        <v>68</v>
      </c>
      <c r="G86" s="3"/>
      <c r="H86" s="130"/>
      <c r="I86" s="212"/>
      <c r="J86" s="39"/>
      <c r="K86" s="39"/>
      <c r="L86" s="39"/>
      <c r="M86" s="39"/>
      <c r="N86" s="39"/>
      <c r="O86" s="39"/>
      <c r="P86" s="39"/>
      <c r="R86" s="41"/>
      <c r="S86" s="40">
        <v>1667335.5156369484</v>
      </c>
      <c r="T86" s="41">
        <f t="shared" ref="T86:AY86" si="491">IF($B86&gt;=T$2,0,$S86/$D86*((S$6-$E86)&lt;$D86))</f>
        <v>0</v>
      </c>
      <c r="U86" s="41">
        <f t="shared" si="491"/>
        <v>0</v>
      </c>
      <c r="V86" s="41">
        <f t="shared" si="491"/>
        <v>0</v>
      </c>
      <c r="W86" s="41">
        <f t="shared" si="491"/>
        <v>0</v>
      </c>
      <c r="X86" s="41">
        <f t="shared" si="491"/>
        <v>0</v>
      </c>
      <c r="Y86" s="41">
        <f t="shared" si="491"/>
        <v>0</v>
      </c>
      <c r="Z86" s="41">
        <f t="shared" si="491"/>
        <v>0</v>
      </c>
      <c r="AA86" s="41">
        <f t="shared" si="491"/>
        <v>0</v>
      </c>
      <c r="AB86" s="41">
        <f t="shared" si="491"/>
        <v>0</v>
      </c>
      <c r="AC86" s="41">
        <f t="shared" si="491"/>
        <v>0</v>
      </c>
      <c r="AD86" s="41">
        <f t="shared" si="491"/>
        <v>0</v>
      </c>
      <c r="AE86" s="41">
        <f t="shared" si="491"/>
        <v>0</v>
      </c>
      <c r="AF86" s="41">
        <f t="shared" si="491"/>
        <v>0</v>
      </c>
      <c r="AG86" s="41">
        <f t="shared" si="491"/>
        <v>0</v>
      </c>
      <c r="AH86" s="41">
        <f t="shared" si="491"/>
        <v>0</v>
      </c>
      <c r="AI86" s="41">
        <f t="shared" si="491"/>
        <v>0</v>
      </c>
      <c r="AJ86" s="41">
        <f t="shared" si="491"/>
        <v>0</v>
      </c>
      <c r="AK86" s="41">
        <f t="shared" si="491"/>
        <v>0</v>
      </c>
      <c r="AL86" s="41">
        <f t="shared" si="491"/>
        <v>0</v>
      </c>
      <c r="AM86" s="41">
        <f t="shared" si="491"/>
        <v>0</v>
      </c>
      <c r="AN86" s="41">
        <f t="shared" si="491"/>
        <v>0</v>
      </c>
      <c r="AO86" s="41">
        <f t="shared" si="491"/>
        <v>0</v>
      </c>
      <c r="AP86" s="41">
        <f t="shared" si="491"/>
        <v>0</v>
      </c>
      <c r="AQ86" s="41">
        <f t="shared" si="491"/>
        <v>0</v>
      </c>
      <c r="AR86" s="41">
        <f t="shared" si="491"/>
        <v>0</v>
      </c>
      <c r="AS86" s="41">
        <f t="shared" si="491"/>
        <v>0</v>
      </c>
      <c r="AT86" s="41">
        <f t="shared" si="491"/>
        <v>0</v>
      </c>
      <c r="AU86" s="41">
        <f t="shared" si="491"/>
        <v>0</v>
      </c>
      <c r="AV86" s="41">
        <f t="shared" si="491"/>
        <v>0</v>
      </c>
      <c r="AW86" s="41">
        <f t="shared" si="491"/>
        <v>0</v>
      </c>
      <c r="AX86" s="41">
        <f t="shared" si="491"/>
        <v>0</v>
      </c>
      <c r="AY86" s="41">
        <f t="shared" si="491"/>
        <v>0</v>
      </c>
      <c r="AZ86" s="41">
        <f t="shared" ref="AZ86:CE86" si="492">IF($B86&gt;=AZ$2,0,$S86/$D86*((AY$6-$E86)&lt;$D86))</f>
        <v>0</v>
      </c>
      <c r="BA86" s="41">
        <f t="shared" si="492"/>
        <v>0</v>
      </c>
      <c r="BB86" s="41">
        <f t="shared" si="492"/>
        <v>0</v>
      </c>
      <c r="BC86" s="41">
        <f t="shared" si="492"/>
        <v>0</v>
      </c>
      <c r="BD86" s="41">
        <f t="shared" si="492"/>
        <v>0</v>
      </c>
      <c r="BE86" s="41">
        <f t="shared" si="492"/>
        <v>0</v>
      </c>
      <c r="BF86" s="41">
        <f t="shared" si="492"/>
        <v>0</v>
      </c>
      <c r="BG86" s="41">
        <f t="shared" si="492"/>
        <v>0</v>
      </c>
      <c r="BH86" s="41">
        <f t="shared" si="492"/>
        <v>0</v>
      </c>
      <c r="BI86" s="41">
        <f t="shared" si="492"/>
        <v>0</v>
      </c>
      <c r="BJ86" s="41">
        <f t="shared" si="492"/>
        <v>0</v>
      </c>
      <c r="BK86" s="41">
        <f t="shared" si="492"/>
        <v>0</v>
      </c>
      <c r="BL86" s="41">
        <f t="shared" si="492"/>
        <v>0</v>
      </c>
      <c r="BM86" s="41">
        <f t="shared" si="492"/>
        <v>0</v>
      </c>
      <c r="BN86" s="41">
        <f t="shared" si="492"/>
        <v>0</v>
      </c>
      <c r="BO86" s="41">
        <f t="shared" si="492"/>
        <v>0</v>
      </c>
      <c r="BP86" s="41">
        <f t="shared" si="492"/>
        <v>0</v>
      </c>
      <c r="BQ86" s="41">
        <f t="shared" si="492"/>
        <v>0</v>
      </c>
      <c r="BR86" s="41">
        <f t="shared" si="492"/>
        <v>0</v>
      </c>
      <c r="BS86" s="41">
        <f t="shared" si="492"/>
        <v>0</v>
      </c>
      <c r="BT86" s="41">
        <f t="shared" si="492"/>
        <v>0</v>
      </c>
      <c r="BU86" s="41">
        <f t="shared" si="492"/>
        <v>0</v>
      </c>
      <c r="BV86" s="41">
        <f t="shared" si="492"/>
        <v>0</v>
      </c>
      <c r="BW86" s="41">
        <f t="shared" si="492"/>
        <v>0</v>
      </c>
      <c r="BX86" s="41">
        <f t="shared" si="492"/>
        <v>0</v>
      </c>
      <c r="BY86" s="41">
        <f t="shared" si="492"/>
        <v>0</v>
      </c>
      <c r="BZ86" s="41">
        <f t="shared" si="492"/>
        <v>0</v>
      </c>
      <c r="CA86" s="41">
        <f t="shared" si="492"/>
        <v>0</v>
      </c>
      <c r="CB86" s="41">
        <f t="shared" si="492"/>
        <v>0</v>
      </c>
      <c r="CC86" s="41">
        <f t="shared" si="492"/>
        <v>0</v>
      </c>
      <c r="CD86" s="41">
        <f t="shared" si="492"/>
        <v>0</v>
      </c>
      <c r="CE86" s="41">
        <f t="shared" si="492"/>
        <v>0</v>
      </c>
      <c r="CF86" s="41">
        <f t="shared" ref="CF86:DK86" si="493">IF($B86&gt;=CF$2,0,$S86/$D86*((CE$6-$E86)&lt;$D86))</f>
        <v>0</v>
      </c>
      <c r="CG86" s="41">
        <f t="shared" si="493"/>
        <v>0</v>
      </c>
      <c r="CH86" s="41">
        <f t="shared" si="493"/>
        <v>0</v>
      </c>
      <c r="CI86" s="41">
        <f t="shared" si="493"/>
        <v>0</v>
      </c>
      <c r="CJ86" s="41">
        <f t="shared" si="493"/>
        <v>27788.925260615808</v>
      </c>
      <c r="CK86" s="41">
        <f t="shared" si="493"/>
        <v>27788.925260615808</v>
      </c>
      <c r="CL86" s="41">
        <f t="shared" si="493"/>
        <v>27788.925260615808</v>
      </c>
      <c r="CM86" s="41">
        <f t="shared" si="493"/>
        <v>27788.925260615808</v>
      </c>
      <c r="CN86" s="41">
        <f t="shared" si="493"/>
        <v>27788.925260615808</v>
      </c>
      <c r="CO86" s="41">
        <f t="shared" si="493"/>
        <v>27788.925260615808</v>
      </c>
      <c r="CP86" s="41">
        <f t="shared" si="493"/>
        <v>27788.925260615808</v>
      </c>
      <c r="CQ86" s="41">
        <f t="shared" si="493"/>
        <v>27788.925260615808</v>
      </c>
      <c r="CR86" s="41">
        <f t="shared" si="493"/>
        <v>27788.925260615808</v>
      </c>
      <c r="CS86" s="41">
        <f t="shared" si="493"/>
        <v>27788.925260615808</v>
      </c>
      <c r="CT86" s="41">
        <f t="shared" si="493"/>
        <v>27788.925260615808</v>
      </c>
      <c r="CU86" s="41">
        <f t="shared" si="493"/>
        <v>27788.925260615808</v>
      </c>
      <c r="CV86" s="41">
        <f t="shared" si="493"/>
        <v>27788.925260615808</v>
      </c>
      <c r="CW86" s="41">
        <f t="shared" si="493"/>
        <v>27788.925260615808</v>
      </c>
      <c r="CX86" s="41">
        <f t="shared" si="493"/>
        <v>27788.925260615808</v>
      </c>
      <c r="CY86" s="41">
        <f t="shared" si="493"/>
        <v>27788.925260615808</v>
      </c>
      <c r="CZ86" s="41">
        <f t="shared" si="493"/>
        <v>27788.925260615808</v>
      </c>
      <c r="DA86" s="41">
        <f t="shared" si="493"/>
        <v>27788.925260615808</v>
      </c>
      <c r="DB86" s="41">
        <f t="shared" si="493"/>
        <v>27788.925260615808</v>
      </c>
      <c r="DC86" s="41">
        <f t="shared" si="493"/>
        <v>27788.925260615808</v>
      </c>
      <c r="DD86" s="41">
        <f t="shared" si="493"/>
        <v>27788.925260615808</v>
      </c>
      <c r="DE86" s="41">
        <f t="shared" si="493"/>
        <v>27788.925260615808</v>
      </c>
      <c r="DF86" s="41">
        <f t="shared" si="493"/>
        <v>27788.925260615808</v>
      </c>
      <c r="DG86" s="41">
        <f t="shared" si="493"/>
        <v>27788.925260615808</v>
      </c>
      <c r="DH86" s="41">
        <f t="shared" si="493"/>
        <v>27788.925260615808</v>
      </c>
      <c r="DI86" s="41">
        <f t="shared" si="493"/>
        <v>27788.925260615808</v>
      </c>
      <c r="DJ86" s="41">
        <f t="shared" si="493"/>
        <v>27788.925260615808</v>
      </c>
      <c r="DK86" s="41">
        <f t="shared" si="493"/>
        <v>27788.925260615808</v>
      </c>
      <c r="DL86" s="41">
        <f t="shared" ref="DL86:EQ86" si="494">IF($B86&gt;=DL$2,0,$S86/$D86*((DK$6-$E86)&lt;$D86))</f>
        <v>27788.925260615808</v>
      </c>
      <c r="DM86" s="41">
        <f t="shared" si="494"/>
        <v>27788.925260615808</v>
      </c>
      <c r="DN86" s="41">
        <f t="shared" si="494"/>
        <v>27788.925260615808</v>
      </c>
      <c r="DO86" s="41">
        <f t="shared" si="494"/>
        <v>27788.925260615808</v>
      </c>
      <c r="DP86" s="41">
        <f t="shared" si="494"/>
        <v>27788.925260615808</v>
      </c>
      <c r="DQ86" s="41">
        <f t="shared" si="494"/>
        <v>27788.925260615808</v>
      </c>
      <c r="DR86" s="41">
        <f t="shared" si="494"/>
        <v>27788.925260615808</v>
      </c>
      <c r="DS86" s="41">
        <f t="shared" si="494"/>
        <v>27788.925260615808</v>
      </c>
      <c r="DT86" s="41">
        <f t="shared" si="494"/>
        <v>27788.925260615808</v>
      </c>
      <c r="DU86" s="41">
        <f t="shared" si="494"/>
        <v>27788.925260615808</v>
      </c>
      <c r="DV86" s="41">
        <f t="shared" si="494"/>
        <v>27788.925260615808</v>
      </c>
      <c r="DW86" s="41">
        <f t="shared" si="494"/>
        <v>27788.925260615808</v>
      </c>
      <c r="DX86" s="41">
        <f t="shared" si="494"/>
        <v>27788.925260615808</v>
      </c>
      <c r="DY86" s="41">
        <f t="shared" si="494"/>
        <v>27788.925260615808</v>
      </c>
      <c r="DZ86" s="41">
        <f t="shared" si="494"/>
        <v>27788.925260615808</v>
      </c>
      <c r="EA86" s="41">
        <f t="shared" si="494"/>
        <v>27788.925260615808</v>
      </c>
      <c r="EB86" s="41">
        <f t="shared" si="494"/>
        <v>27788.925260615808</v>
      </c>
      <c r="EC86" s="41">
        <f t="shared" si="494"/>
        <v>27788.925260615808</v>
      </c>
      <c r="ED86" s="41">
        <f t="shared" si="494"/>
        <v>27788.925260615808</v>
      </c>
      <c r="EE86" s="41">
        <f t="shared" si="494"/>
        <v>27788.925260615808</v>
      </c>
      <c r="EF86" s="41">
        <f t="shared" si="494"/>
        <v>27788.925260615808</v>
      </c>
      <c r="EG86" s="41">
        <f t="shared" si="494"/>
        <v>27788.925260615808</v>
      </c>
      <c r="EH86" s="41">
        <f t="shared" si="494"/>
        <v>27788.925260615808</v>
      </c>
      <c r="EI86" s="41">
        <f t="shared" si="494"/>
        <v>27788.925260615808</v>
      </c>
      <c r="EJ86" s="41">
        <f t="shared" si="494"/>
        <v>27788.925260615808</v>
      </c>
      <c r="EK86" s="41">
        <f t="shared" si="494"/>
        <v>27788.925260615808</v>
      </c>
      <c r="EL86" s="41">
        <f t="shared" si="494"/>
        <v>27788.925260615808</v>
      </c>
      <c r="EM86" s="41">
        <f t="shared" si="494"/>
        <v>27788.925260615808</v>
      </c>
      <c r="EN86" s="41">
        <f t="shared" si="494"/>
        <v>27788.925260615808</v>
      </c>
      <c r="EO86" s="41">
        <f t="shared" si="494"/>
        <v>27788.925260615808</v>
      </c>
      <c r="EP86" s="41">
        <f t="shared" si="494"/>
        <v>27788.925260615808</v>
      </c>
      <c r="EQ86" s="41">
        <f t="shared" si="494"/>
        <v>27788.925260615808</v>
      </c>
      <c r="ER86" s="41">
        <f t="shared" ref="ER86:FB86" si="495">IF($B86&gt;=ER$2,0,$S86/$D86*((EQ$6-$E86)&lt;$D86))</f>
        <v>0</v>
      </c>
      <c r="ES86" s="41">
        <f t="shared" si="495"/>
        <v>0</v>
      </c>
      <c r="ET86" s="41">
        <f t="shared" si="495"/>
        <v>0</v>
      </c>
      <c r="EU86" s="41">
        <f t="shared" si="495"/>
        <v>0</v>
      </c>
      <c r="EV86" s="41">
        <f t="shared" si="495"/>
        <v>0</v>
      </c>
      <c r="EW86" s="41">
        <f t="shared" si="495"/>
        <v>0</v>
      </c>
      <c r="EX86" s="41">
        <f t="shared" si="495"/>
        <v>0</v>
      </c>
      <c r="EY86" s="41">
        <f t="shared" si="495"/>
        <v>0</v>
      </c>
      <c r="EZ86" s="41">
        <f t="shared" si="495"/>
        <v>0</v>
      </c>
      <c r="FA86" s="41">
        <f t="shared" si="495"/>
        <v>0</v>
      </c>
      <c r="FB86" s="41">
        <f t="shared" si="495"/>
        <v>0</v>
      </c>
    </row>
    <row r="87" spans="2:158" s="38" customFormat="1" ht="11.25" hidden="1" customHeight="1" outlineLevel="1">
      <c r="B87" s="37">
        <v>2091</v>
      </c>
      <c r="C87" s="36">
        <f t="shared" si="485"/>
        <v>60</v>
      </c>
      <c r="D87" s="36">
        <f t="shared" si="479"/>
        <v>60</v>
      </c>
      <c r="E87" s="36">
        <v>69</v>
      </c>
      <c r="G87" s="3"/>
      <c r="H87" s="130"/>
      <c r="I87" s="212"/>
      <c r="J87" s="39"/>
      <c r="K87" s="39"/>
      <c r="L87" s="39"/>
      <c r="M87" s="39"/>
      <c r="N87" s="39"/>
      <c r="O87" s="39"/>
      <c r="P87" s="39"/>
      <c r="R87" s="41"/>
      <c r="S87" s="40">
        <v>1664326.1957689694</v>
      </c>
      <c r="T87" s="41">
        <f t="shared" ref="T87:AY87" si="496">IF($B87&gt;=T$2,0,$S87/$D87*((S$6-$E87)&lt;$D87))</f>
        <v>0</v>
      </c>
      <c r="U87" s="41">
        <f t="shared" si="496"/>
        <v>0</v>
      </c>
      <c r="V87" s="41">
        <f t="shared" si="496"/>
        <v>0</v>
      </c>
      <c r="W87" s="41">
        <f t="shared" si="496"/>
        <v>0</v>
      </c>
      <c r="X87" s="41">
        <f t="shared" si="496"/>
        <v>0</v>
      </c>
      <c r="Y87" s="41">
        <f t="shared" si="496"/>
        <v>0</v>
      </c>
      <c r="Z87" s="41">
        <f t="shared" si="496"/>
        <v>0</v>
      </c>
      <c r="AA87" s="41">
        <f t="shared" si="496"/>
        <v>0</v>
      </c>
      <c r="AB87" s="41">
        <f t="shared" si="496"/>
        <v>0</v>
      </c>
      <c r="AC87" s="41">
        <f t="shared" si="496"/>
        <v>0</v>
      </c>
      <c r="AD87" s="41">
        <f t="shared" si="496"/>
        <v>0</v>
      </c>
      <c r="AE87" s="41">
        <f t="shared" si="496"/>
        <v>0</v>
      </c>
      <c r="AF87" s="41">
        <f t="shared" si="496"/>
        <v>0</v>
      </c>
      <c r="AG87" s="41">
        <f t="shared" si="496"/>
        <v>0</v>
      </c>
      <c r="AH87" s="41">
        <f t="shared" si="496"/>
        <v>0</v>
      </c>
      <c r="AI87" s="41">
        <f t="shared" si="496"/>
        <v>0</v>
      </c>
      <c r="AJ87" s="41">
        <f t="shared" si="496"/>
        <v>0</v>
      </c>
      <c r="AK87" s="41">
        <f t="shared" si="496"/>
        <v>0</v>
      </c>
      <c r="AL87" s="41">
        <f t="shared" si="496"/>
        <v>0</v>
      </c>
      <c r="AM87" s="41">
        <f t="shared" si="496"/>
        <v>0</v>
      </c>
      <c r="AN87" s="41">
        <f t="shared" si="496"/>
        <v>0</v>
      </c>
      <c r="AO87" s="41">
        <f t="shared" si="496"/>
        <v>0</v>
      </c>
      <c r="AP87" s="41">
        <f t="shared" si="496"/>
        <v>0</v>
      </c>
      <c r="AQ87" s="41">
        <f t="shared" si="496"/>
        <v>0</v>
      </c>
      <c r="AR87" s="41">
        <f t="shared" si="496"/>
        <v>0</v>
      </c>
      <c r="AS87" s="41">
        <f t="shared" si="496"/>
        <v>0</v>
      </c>
      <c r="AT87" s="41">
        <f t="shared" si="496"/>
        <v>0</v>
      </c>
      <c r="AU87" s="41">
        <f t="shared" si="496"/>
        <v>0</v>
      </c>
      <c r="AV87" s="41">
        <f t="shared" si="496"/>
        <v>0</v>
      </c>
      <c r="AW87" s="41">
        <f t="shared" si="496"/>
        <v>0</v>
      </c>
      <c r="AX87" s="41">
        <f t="shared" si="496"/>
        <v>0</v>
      </c>
      <c r="AY87" s="41">
        <f t="shared" si="496"/>
        <v>0</v>
      </c>
      <c r="AZ87" s="41">
        <f t="shared" ref="AZ87:CE87" si="497">IF($B87&gt;=AZ$2,0,$S87/$D87*((AY$6-$E87)&lt;$D87))</f>
        <v>0</v>
      </c>
      <c r="BA87" s="41">
        <f t="shared" si="497"/>
        <v>0</v>
      </c>
      <c r="BB87" s="41">
        <f t="shared" si="497"/>
        <v>0</v>
      </c>
      <c r="BC87" s="41">
        <f t="shared" si="497"/>
        <v>0</v>
      </c>
      <c r="BD87" s="41">
        <f t="shared" si="497"/>
        <v>0</v>
      </c>
      <c r="BE87" s="41">
        <f t="shared" si="497"/>
        <v>0</v>
      </c>
      <c r="BF87" s="41">
        <f t="shared" si="497"/>
        <v>0</v>
      </c>
      <c r="BG87" s="41">
        <f t="shared" si="497"/>
        <v>0</v>
      </c>
      <c r="BH87" s="41">
        <f t="shared" si="497"/>
        <v>0</v>
      </c>
      <c r="BI87" s="41">
        <f t="shared" si="497"/>
        <v>0</v>
      </c>
      <c r="BJ87" s="41">
        <f t="shared" si="497"/>
        <v>0</v>
      </c>
      <c r="BK87" s="41">
        <f t="shared" si="497"/>
        <v>0</v>
      </c>
      <c r="BL87" s="41">
        <f t="shared" si="497"/>
        <v>0</v>
      </c>
      <c r="BM87" s="41">
        <f t="shared" si="497"/>
        <v>0</v>
      </c>
      <c r="BN87" s="41">
        <f t="shared" si="497"/>
        <v>0</v>
      </c>
      <c r="BO87" s="41">
        <f t="shared" si="497"/>
        <v>0</v>
      </c>
      <c r="BP87" s="41">
        <f t="shared" si="497"/>
        <v>0</v>
      </c>
      <c r="BQ87" s="41">
        <f t="shared" si="497"/>
        <v>0</v>
      </c>
      <c r="BR87" s="41">
        <f t="shared" si="497"/>
        <v>0</v>
      </c>
      <c r="BS87" s="41">
        <f t="shared" si="497"/>
        <v>0</v>
      </c>
      <c r="BT87" s="41">
        <f t="shared" si="497"/>
        <v>0</v>
      </c>
      <c r="BU87" s="41">
        <f t="shared" si="497"/>
        <v>0</v>
      </c>
      <c r="BV87" s="41">
        <f t="shared" si="497"/>
        <v>0</v>
      </c>
      <c r="BW87" s="41">
        <f t="shared" si="497"/>
        <v>0</v>
      </c>
      <c r="BX87" s="41">
        <f t="shared" si="497"/>
        <v>0</v>
      </c>
      <c r="BY87" s="41">
        <f t="shared" si="497"/>
        <v>0</v>
      </c>
      <c r="BZ87" s="41">
        <f t="shared" si="497"/>
        <v>0</v>
      </c>
      <c r="CA87" s="41">
        <f t="shared" si="497"/>
        <v>0</v>
      </c>
      <c r="CB87" s="41">
        <f t="shared" si="497"/>
        <v>0</v>
      </c>
      <c r="CC87" s="41">
        <f t="shared" si="497"/>
        <v>0</v>
      </c>
      <c r="CD87" s="41">
        <f t="shared" si="497"/>
        <v>0</v>
      </c>
      <c r="CE87" s="41">
        <f t="shared" si="497"/>
        <v>0</v>
      </c>
      <c r="CF87" s="41">
        <f t="shared" ref="CF87:DK87" si="498">IF($B87&gt;=CF$2,0,$S87/$D87*((CE$6-$E87)&lt;$D87))</f>
        <v>0</v>
      </c>
      <c r="CG87" s="41">
        <f t="shared" si="498"/>
        <v>0</v>
      </c>
      <c r="CH87" s="41">
        <f t="shared" si="498"/>
        <v>0</v>
      </c>
      <c r="CI87" s="41">
        <f t="shared" si="498"/>
        <v>0</v>
      </c>
      <c r="CJ87" s="41">
        <f t="shared" si="498"/>
        <v>0</v>
      </c>
      <c r="CK87" s="41">
        <f t="shared" si="498"/>
        <v>27738.769929482823</v>
      </c>
      <c r="CL87" s="41">
        <f t="shared" si="498"/>
        <v>27738.769929482823</v>
      </c>
      <c r="CM87" s="41">
        <f t="shared" si="498"/>
        <v>27738.769929482823</v>
      </c>
      <c r="CN87" s="41">
        <f t="shared" si="498"/>
        <v>27738.769929482823</v>
      </c>
      <c r="CO87" s="41">
        <f t="shared" si="498"/>
        <v>27738.769929482823</v>
      </c>
      <c r="CP87" s="41">
        <f t="shared" si="498"/>
        <v>27738.769929482823</v>
      </c>
      <c r="CQ87" s="41">
        <f t="shared" si="498"/>
        <v>27738.769929482823</v>
      </c>
      <c r="CR87" s="41">
        <f t="shared" si="498"/>
        <v>27738.769929482823</v>
      </c>
      <c r="CS87" s="41">
        <f t="shared" si="498"/>
        <v>27738.769929482823</v>
      </c>
      <c r="CT87" s="41">
        <f t="shared" si="498"/>
        <v>27738.769929482823</v>
      </c>
      <c r="CU87" s="41">
        <f t="shared" si="498"/>
        <v>27738.769929482823</v>
      </c>
      <c r="CV87" s="41">
        <f t="shared" si="498"/>
        <v>27738.769929482823</v>
      </c>
      <c r="CW87" s="41">
        <f t="shared" si="498"/>
        <v>27738.769929482823</v>
      </c>
      <c r="CX87" s="41">
        <f t="shared" si="498"/>
        <v>27738.769929482823</v>
      </c>
      <c r="CY87" s="41">
        <f t="shared" si="498"/>
        <v>27738.769929482823</v>
      </c>
      <c r="CZ87" s="41">
        <f t="shared" si="498"/>
        <v>27738.769929482823</v>
      </c>
      <c r="DA87" s="41">
        <f t="shared" si="498"/>
        <v>27738.769929482823</v>
      </c>
      <c r="DB87" s="41">
        <f t="shared" si="498"/>
        <v>27738.769929482823</v>
      </c>
      <c r="DC87" s="41">
        <f t="shared" si="498"/>
        <v>27738.769929482823</v>
      </c>
      <c r="DD87" s="41">
        <f t="shared" si="498"/>
        <v>27738.769929482823</v>
      </c>
      <c r="DE87" s="41">
        <f t="shared" si="498"/>
        <v>27738.769929482823</v>
      </c>
      <c r="DF87" s="41">
        <f t="shared" si="498"/>
        <v>27738.769929482823</v>
      </c>
      <c r="DG87" s="41">
        <f t="shared" si="498"/>
        <v>27738.769929482823</v>
      </c>
      <c r="DH87" s="41">
        <f t="shared" si="498"/>
        <v>27738.769929482823</v>
      </c>
      <c r="DI87" s="41">
        <f t="shared" si="498"/>
        <v>27738.769929482823</v>
      </c>
      <c r="DJ87" s="41">
        <f t="shared" si="498"/>
        <v>27738.769929482823</v>
      </c>
      <c r="DK87" s="41">
        <f t="shared" si="498"/>
        <v>27738.769929482823</v>
      </c>
      <c r="DL87" s="41">
        <f t="shared" ref="DL87:EQ87" si="499">IF($B87&gt;=DL$2,0,$S87/$D87*((DK$6-$E87)&lt;$D87))</f>
        <v>27738.769929482823</v>
      </c>
      <c r="DM87" s="41">
        <f t="shared" si="499"/>
        <v>27738.769929482823</v>
      </c>
      <c r="DN87" s="41">
        <f t="shared" si="499"/>
        <v>27738.769929482823</v>
      </c>
      <c r="DO87" s="41">
        <f t="shared" si="499"/>
        <v>27738.769929482823</v>
      </c>
      <c r="DP87" s="41">
        <f t="shared" si="499"/>
        <v>27738.769929482823</v>
      </c>
      <c r="DQ87" s="41">
        <f t="shared" si="499"/>
        <v>27738.769929482823</v>
      </c>
      <c r="DR87" s="41">
        <f t="shared" si="499"/>
        <v>27738.769929482823</v>
      </c>
      <c r="DS87" s="41">
        <f t="shared" si="499"/>
        <v>27738.769929482823</v>
      </c>
      <c r="DT87" s="41">
        <f t="shared" si="499"/>
        <v>27738.769929482823</v>
      </c>
      <c r="DU87" s="41">
        <f t="shared" si="499"/>
        <v>27738.769929482823</v>
      </c>
      <c r="DV87" s="41">
        <f t="shared" si="499"/>
        <v>27738.769929482823</v>
      </c>
      <c r="DW87" s="41">
        <f t="shared" si="499"/>
        <v>27738.769929482823</v>
      </c>
      <c r="DX87" s="41">
        <f t="shared" si="499"/>
        <v>27738.769929482823</v>
      </c>
      <c r="DY87" s="41">
        <f t="shared" si="499"/>
        <v>27738.769929482823</v>
      </c>
      <c r="DZ87" s="41">
        <f t="shared" si="499"/>
        <v>27738.769929482823</v>
      </c>
      <c r="EA87" s="41">
        <f t="shared" si="499"/>
        <v>27738.769929482823</v>
      </c>
      <c r="EB87" s="41">
        <f t="shared" si="499"/>
        <v>27738.769929482823</v>
      </c>
      <c r="EC87" s="41">
        <f t="shared" si="499"/>
        <v>27738.769929482823</v>
      </c>
      <c r="ED87" s="41">
        <f t="shared" si="499"/>
        <v>27738.769929482823</v>
      </c>
      <c r="EE87" s="41">
        <f t="shared" si="499"/>
        <v>27738.769929482823</v>
      </c>
      <c r="EF87" s="41">
        <f t="shared" si="499"/>
        <v>27738.769929482823</v>
      </c>
      <c r="EG87" s="41">
        <f t="shared" si="499"/>
        <v>27738.769929482823</v>
      </c>
      <c r="EH87" s="41">
        <f t="shared" si="499"/>
        <v>27738.769929482823</v>
      </c>
      <c r="EI87" s="41">
        <f t="shared" si="499"/>
        <v>27738.769929482823</v>
      </c>
      <c r="EJ87" s="41">
        <f t="shared" si="499"/>
        <v>27738.769929482823</v>
      </c>
      <c r="EK87" s="41">
        <f t="shared" si="499"/>
        <v>27738.769929482823</v>
      </c>
      <c r="EL87" s="41">
        <f t="shared" si="499"/>
        <v>27738.769929482823</v>
      </c>
      <c r="EM87" s="41">
        <f t="shared" si="499"/>
        <v>27738.769929482823</v>
      </c>
      <c r="EN87" s="41">
        <f t="shared" si="499"/>
        <v>27738.769929482823</v>
      </c>
      <c r="EO87" s="41">
        <f t="shared" si="499"/>
        <v>27738.769929482823</v>
      </c>
      <c r="EP87" s="41">
        <f t="shared" si="499"/>
        <v>27738.769929482823</v>
      </c>
      <c r="EQ87" s="41">
        <f t="shared" si="499"/>
        <v>27738.769929482823</v>
      </c>
      <c r="ER87" s="41">
        <f t="shared" ref="ER87:FB87" si="500">IF($B87&gt;=ER$2,0,$S87/$D87*((EQ$6-$E87)&lt;$D87))</f>
        <v>27738.769929482823</v>
      </c>
      <c r="ES87" s="41">
        <f t="shared" si="500"/>
        <v>0</v>
      </c>
      <c r="ET87" s="41">
        <f t="shared" si="500"/>
        <v>0</v>
      </c>
      <c r="EU87" s="41">
        <f t="shared" si="500"/>
        <v>0</v>
      </c>
      <c r="EV87" s="41">
        <f t="shared" si="500"/>
        <v>0</v>
      </c>
      <c r="EW87" s="41">
        <f t="shared" si="500"/>
        <v>0</v>
      </c>
      <c r="EX87" s="41">
        <f t="shared" si="500"/>
        <v>0</v>
      </c>
      <c r="EY87" s="41">
        <f t="shared" si="500"/>
        <v>0</v>
      </c>
      <c r="EZ87" s="41">
        <f t="shared" si="500"/>
        <v>0</v>
      </c>
      <c r="FA87" s="41">
        <f t="shared" si="500"/>
        <v>0</v>
      </c>
      <c r="FB87" s="41">
        <f t="shared" si="500"/>
        <v>0</v>
      </c>
    </row>
    <row r="88" spans="2:158" s="38" customFormat="1" ht="11.25" hidden="1" customHeight="1" outlineLevel="1">
      <c r="B88" s="37">
        <v>2092</v>
      </c>
      <c r="C88" s="36">
        <f t="shared" si="485"/>
        <v>60</v>
      </c>
      <c r="D88" s="36">
        <f t="shared" si="479"/>
        <v>60</v>
      </c>
      <c r="E88" s="36">
        <v>70</v>
      </c>
      <c r="G88" s="3"/>
      <c r="H88" s="130"/>
      <c r="I88" s="212"/>
      <c r="J88" s="39"/>
      <c r="K88" s="39"/>
      <c r="L88" s="39"/>
      <c r="M88" s="39"/>
      <c r="N88" s="39"/>
      <c r="O88" s="39"/>
      <c r="P88" s="39"/>
      <c r="R88" s="41"/>
      <c r="S88" s="40">
        <v>1661338.0037592957</v>
      </c>
      <c r="T88" s="41">
        <f t="shared" ref="T88:AY88" si="501">IF($B88&gt;=T$2,0,$S88/$D88*((S$6-$E88)&lt;$D88))</f>
        <v>0</v>
      </c>
      <c r="U88" s="41">
        <f t="shared" si="501"/>
        <v>0</v>
      </c>
      <c r="V88" s="41">
        <f t="shared" si="501"/>
        <v>0</v>
      </c>
      <c r="W88" s="41">
        <f t="shared" si="501"/>
        <v>0</v>
      </c>
      <c r="X88" s="41">
        <f t="shared" si="501"/>
        <v>0</v>
      </c>
      <c r="Y88" s="41">
        <f t="shared" si="501"/>
        <v>0</v>
      </c>
      <c r="Z88" s="41">
        <f t="shared" si="501"/>
        <v>0</v>
      </c>
      <c r="AA88" s="41">
        <f t="shared" si="501"/>
        <v>0</v>
      </c>
      <c r="AB88" s="41">
        <f t="shared" si="501"/>
        <v>0</v>
      </c>
      <c r="AC88" s="41">
        <f t="shared" si="501"/>
        <v>0</v>
      </c>
      <c r="AD88" s="41">
        <f t="shared" si="501"/>
        <v>0</v>
      </c>
      <c r="AE88" s="41">
        <f t="shared" si="501"/>
        <v>0</v>
      </c>
      <c r="AF88" s="41">
        <f t="shared" si="501"/>
        <v>0</v>
      </c>
      <c r="AG88" s="41">
        <f t="shared" si="501"/>
        <v>0</v>
      </c>
      <c r="AH88" s="41">
        <f t="shared" si="501"/>
        <v>0</v>
      </c>
      <c r="AI88" s="41">
        <f t="shared" si="501"/>
        <v>0</v>
      </c>
      <c r="AJ88" s="41">
        <f t="shared" si="501"/>
        <v>0</v>
      </c>
      <c r="AK88" s="41">
        <f t="shared" si="501"/>
        <v>0</v>
      </c>
      <c r="AL88" s="41">
        <f t="shared" si="501"/>
        <v>0</v>
      </c>
      <c r="AM88" s="41">
        <f t="shared" si="501"/>
        <v>0</v>
      </c>
      <c r="AN88" s="41">
        <f t="shared" si="501"/>
        <v>0</v>
      </c>
      <c r="AO88" s="41">
        <f t="shared" si="501"/>
        <v>0</v>
      </c>
      <c r="AP88" s="41">
        <f t="shared" si="501"/>
        <v>0</v>
      </c>
      <c r="AQ88" s="41">
        <f t="shared" si="501"/>
        <v>0</v>
      </c>
      <c r="AR88" s="41">
        <f t="shared" si="501"/>
        <v>0</v>
      </c>
      <c r="AS88" s="41">
        <f t="shared" si="501"/>
        <v>0</v>
      </c>
      <c r="AT88" s="41">
        <f t="shared" si="501"/>
        <v>0</v>
      </c>
      <c r="AU88" s="41">
        <f t="shared" si="501"/>
        <v>0</v>
      </c>
      <c r="AV88" s="41">
        <f t="shared" si="501"/>
        <v>0</v>
      </c>
      <c r="AW88" s="41">
        <f t="shared" si="501"/>
        <v>0</v>
      </c>
      <c r="AX88" s="41">
        <f t="shared" si="501"/>
        <v>0</v>
      </c>
      <c r="AY88" s="41">
        <f t="shared" si="501"/>
        <v>0</v>
      </c>
      <c r="AZ88" s="41">
        <f t="shared" ref="AZ88:CE88" si="502">IF($B88&gt;=AZ$2,0,$S88/$D88*((AY$6-$E88)&lt;$D88))</f>
        <v>0</v>
      </c>
      <c r="BA88" s="41">
        <f t="shared" si="502"/>
        <v>0</v>
      </c>
      <c r="BB88" s="41">
        <f t="shared" si="502"/>
        <v>0</v>
      </c>
      <c r="BC88" s="41">
        <f t="shared" si="502"/>
        <v>0</v>
      </c>
      <c r="BD88" s="41">
        <f t="shared" si="502"/>
        <v>0</v>
      </c>
      <c r="BE88" s="41">
        <f t="shared" si="502"/>
        <v>0</v>
      </c>
      <c r="BF88" s="41">
        <f t="shared" si="502"/>
        <v>0</v>
      </c>
      <c r="BG88" s="41">
        <f t="shared" si="502"/>
        <v>0</v>
      </c>
      <c r="BH88" s="41">
        <f t="shared" si="502"/>
        <v>0</v>
      </c>
      <c r="BI88" s="41">
        <f t="shared" si="502"/>
        <v>0</v>
      </c>
      <c r="BJ88" s="41">
        <f t="shared" si="502"/>
        <v>0</v>
      </c>
      <c r="BK88" s="41">
        <f t="shared" si="502"/>
        <v>0</v>
      </c>
      <c r="BL88" s="41">
        <f t="shared" si="502"/>
        <v>0</v>
      </c>
      <c r="BM88" s="41">
        <f t="shared" si="502"/>
        <v>0</v>
      </c>
      <c r="BN88" s="41">
        <f t="shared" si="502"/>
        <v>0</v>
      </c>
      <c r="BO88" s="41">
        <f t="shared" si="502"/>
        <v>0</v>
      </c>
      <c r="BP88" s="41">
        <f t="shared" si="502"/>
        <v>0</v>
      </c>
      <c r="BQ88" s="41">
        <f t="shared" si="502"/>
        <v>0</v>
      </c>
      <c r="BR88" s="41">
        <f t="shared" si="502"/>
        <v>0</v>
      </c>
      <c r="BS88" s="41">
        <f t="shared" si="502"/>
        <v>0</v>
      </c>
      <c r="BT88" s="41">
        <f t="shared" si="502"/>
        <v>0</v>
      </c>
      <c r="BU88" s="41">
        <f t="shared" si="502"/>
        <v>0</v>
      </c>
      <c r="BV88" s="41">
        <f t="shared" si="502"/>
        <v>0</v>
      </c>
      <c r="BW88" s="41">
        <f t="shared" si="502"/>
        <v>0</v>
      </c>
      <c r="BX88" s="41">
        <f t="shared" si="502"/>
        <v>0</v>
      </c>
      <c r="BY88" s="41">
        <f t="shared" si="502"/>
        <v>0</v>
      </c>
      <c r="BZ88" s="41">
        <f t="shared" si="502"/>
        <v>0</v>
      </c>
      <c r="CA88" s="41">
        <f t="shared" si="502"/>
        <v>0</v>
      </c>
      <c r="CB88" s="41">
        <f t="shared" si="502"/>
        <v>0</v>
      </c>
      <c r="CC88" s="41">
        <f t="shared" si="502"/>
        <v>0</v>
      </c>
      <c r="CD88" s="41">
        <f t="shared" si="502"/>
        <v>0</v>
      </c>
      <c r="CE88" s="41">
        <f t="shared" si="502"/>
        <v>0</v>
      </c>
      <c r="CF88" s="41">
        <f t="shared" ref="CF88:DK88" si="503">IF($B88&gt;=CF$2,0,$S88/$D88*((CE$6-$E88)&lt;$D88))</f>
        <v>0</v>
      </c>
      <c r="CG88" s="41">
        <f t="shared" si="503"/>
        <v>0</v>
      </c>
      <c r="CH88" s="41">
        <f t="shared" si="503"/>
        <v>0</v>
      </c>
      <c r="CI88" s="41">
        <f t="shared" si="503"/>
        <v>0</v>
      </c>
      <c r="CJ88" s="41">
        <f t="shared" si="503"/>
        <v>0</v>
      </c>
      <c r="CK88" s="41">
        <f t="shared" si="503"/>
        <v>0</v>
      </c>
      <c r="CL88" s="41">
        <f t="shared" si="503"/>
        <v>27688.966729321593</v>
      </c>
      <c r="CM88" s="41">
        <f t="shared" si="503"/>
        <v>27688.966729321593</v>
      </c>
      <c r="CN88" s="41">
        <f t="shared" si="503"/>
        <v>27688.966729321593</v>
      </c>
      <c r="CO88" s="41">
        <f t="shared" si="503"/>
        <v>27688.966729321593</v>
      </c>
      <c r="CP88" s="41">
        <f t="shared" si="503"/>
        <v>27688.966729321593</v>
      </c>
      <c r="CQ88" s="41">
        <f t="shared" si="503"/>
        <v>27688.966729321593</v>
      </c>
      <c r="CR88" s="41">
        <f t="shared" si="503"/>
        <v>27688.966729321593</v>
      </c>
      <c r="CS88" s="41">
        <f t="shared" si="503"/>
        <v>27688.966729321593</v>
      </c>
      <c r="CT88" s="41">
        <f t="shared" si="503"/>
        <v>27688.966729321593</v>
      </c>
      <c r="CU88" s="41">
        <f t="shared" si="503"/>
        <v>27688.966729321593</v>
      </c>
      <c r="CV88" s="41">
        <f t="shared" si="503"/>
        <v>27688.966729321593</v>
      </c>
      <c r="CW88" s="41">
        <f t="shared" si="503"/>
        <v>27688.966729321593</v>
      </c>
      <c r="CX88" s="41">
        <f t="shared" si="503"/>
        <v>27688.966729321593</v>
      </c>
      <c r="CY88" s="41">
        <f t="shared" si="503"/>
        <v>27688.966729321593</v>
      </c>
      <c r="CZ88" s="41">
        <f t="shared" si="503"/>
        <v>27688.966729321593</v>
      </c>
      <c r="DA88" s="41">
        <f t="shared" si="503"/>
        <v>27688.966729321593</v>
      </c>
      <c r="DB88" s="41">
        <f t="shared" si="503"/>
        <v>27688.966729321593</v>
      </c>
      <c r="DC88" s="41">
        <f t="shared" si="503"/>
        <v>27688.966729321593</v>
      </c>
      <c r="DD88" s="41">
        <f t="shared" si="503"/>
        <v>27688.966729321593</v>
      </c>
      <c r="DE88" s="41">
        <f t="shared" si="503"/>
        <v>27688.966729321593</v>
      </c>
      <c r="DF88" s="41">
        <f t="shared" si="503"/>
        <v>27688.966729321593</v>
      </c>
      <c r="DG88" s="41">
        <f t="shared" si="503"/>
        <v>27688.966729321593</v>
      </c>
      <c r="DH88" s="41">
        <f t="shared" si="503"/>
        <v>27688.966729321593</v>
      </c>
      <c r="DI88" s="41">
        <f t="shared" si="503"/>
        <v>27688.966729321593</v>
      </c>
      <c r="DJ88" s="41">
        <f t="shared" si="503"/>
        <v>27688.966729321593</v>
      </c>
      <c r="DK88" s="41">
        <f t="shared" si="503"/>
        <v>27688.966729321593</v>
      </c>
      <c r="DL88" s="41">
        <f t="shared" ref="DL88:EQ88" si="504">IF($B88&gt;=DL$2,0,$S88/$D88*((DK$6-$E88)&lt;$D88))</f>
        <v>27688.966729321593</v>
      </c>
      <c r="DM88" s="41">
        <f t="shared" si="504"/>
        <v>27688.966729321593</v>
      </c>
      <c r="DN88" s="41">
        <f t="shared" si="504"/>
        <v>27688.966729321593</v>
      </c>
      <c r="DO88" s="41">
        <f t="shared" si="504"/>
        <v>27688.966729321593</v>
      </c>
      <c r="DP88" s="41">
        <f t="shared" si="504"/>
        <v>27688.966729321593</v>
      </c>
      <c r="DQ88" s="41">
        <f t="shared" si="504"/>
        <v>27688.966729321593</v>
      </c>
      <c r="DR88" s="41">
        <f t="shared" si="504"/>
        <v>27688.966729321593</v>
      </c>
      <c r="DS88" s="41">
        <f t="shared" si="504"/>
        <v>27688.966729321593</v>
      </c>
      <c r="DT88" s="41">
        <f t="shared" si="504"/>
        <v>27688.966729321593</v>
      </c>
      <c r="DU88" s="41">
        <f t="shared" si="504"/>
        <v>27688.966729321593</v>
      </c>
      <c r="DV88" s="41">
        <f t="shared" si="504"/>
        <v>27688.966729321593</v>
      </c>
      <c r="DW88" s="41">
        <f t="shared" si="504"/>
        <v>27688.966729321593</v>
      </c>
      <c r="DX88" s="41">
        <f t="shared" si="504"/>
        <v>27688.966729321593</v>
      </c>
      <c r="DY88" s="41">
        <f t="shared" si="504"/>
        <v>27688.966729321593</v>
      </c>
      <c r="DZ88" s="41">
        <f t="shared" si="504"/>
        <v>27688.966729321593</v>
      </c>
      <c r="EA88" s="41">
        <f t="shared" si="504"/>
        <v>27688.966729321593</v>
      </c>
      <c r="EB88" s="41">
        <f t="shared" si="504"/>
        <v>27688.966729321593</v>
      </c>
      <c r="EC88" s="41">
        <f t="shared" si="504"/>
        <v>27688.966729321593</v>
      </c>
      <c r="ED88" s="41">
        <f t="shared" si="504"/>
        <v>27688.966729321593</v>
      </c>
      <c r="EE88" s="41">
        <f t="shared" si="504"/>
        <v>27688.966729321593</v>
      </c>
      <c r="EF88" s="41">
        <f t="shared" si="504"/>
        <v>27688.966729321593</v>
      </c>
      <c r="EG88" s="41">
        <f t="shared" si="504"/>
        <v>27688.966729321593</v>
      </c>
      <c r="EH88" s="41">
        <f t="shared" si="504"/>
        <v>27688.966729321593</v>
      </c>
      <c r="EI88" s="41">
        <f t="shared" si="504"/>
        <v>27688.966729321593</v>
      </c>
      <c r="EJ88" s="41">
        <f t="shared" si="504"/>
        <v>27688.966729321593</v>
      </c>
      <c r="EK88" s="41">
        <f t="shared" si="504"/>
        <v>27688.966729321593</v>
      </c>
      <c r="EL88" s="41">
        <f t="shared" si="504"/>
        <v>27688.966729321593</v>
      </c>
      <c r="EM88" s="41">
        <f t="shared" si="504"/>
        <v>27688.966729321593</v>
      </c>
      <c r="EN88" s="41">
        <f t="shared" si="504"/>
        <v>27688.966729321593</v>
      </c>
      <c r="EO88" s="41">
        <f t="shared" si="504"/>
        <v>27688.966729321593</v>
      </c>
      <c r="EP88" s="41">
        <f t="shared" si="504"/>
        <v>27688.966729321593</v>
      </c>
      <c r="EQ88" s="41">
        <f t="shared" si="504"/>
        <v>27688.966729321593</v>
      </c>
      <c r="ER88" s="41">
        <f t="shared" ref="ER88:FB88" si="505">IF($B88&gt;=ER$2,0,$S88/$D88*((EQ$6-$E88)&lt;$D88))</f>
        <v>27688.966729321593</v>
      </c>
      <c r="ES88" s="41">
        <f t="shared" si="505"/>
        <v>27688.966729321593</v>
      </c>
      <c r="ET88" s="41">
        <f t="shared" si="505"/>
        <v>0</v>
      </c>
      <c r="EU88" s="41">
        <f t="shared" si="505"/>
        <v>0</v>
      </c>
      <c r="EV88" s="41">
        <f t="shared" si="505"/>
        <v>0</v>
      </c>
      <c r="EW88" s="41">
        <f t="shared" si="505"/>
        <v>0</v>
      </c>
      <c r="EX88" s="41">
        <f t="shared" si="505"/>
        <v>0</v>
      </c>
      <c r="EY88" s="41">
        <f t="shared" si="505"/>
        <v>0</v>
      </c>
      <c r="EZ88" s="41">
        <f t="shared" si="505"/>
        <v>0</v>
      </c>
      <c r="FA88" s="41">
        <f t="shared" si="505"/>
        <v>0</v>
      </c>
      <c r="FB88" s="41">
        <f t="shared" si="505"/>
        <v>0</v>
      </c>
    </row>
    <row r="89" spans="2:158" s="38" customFormat="1" ht="11.25" hidden="1" customHeight="1" outlineLevel="1">
      <c r="B89" s="37">
        <v>2093</v>
      </c>
      <c r="C89" s="36">
        <f t="shared" si="485"/>
        <v>60</v>
      </c>
      <c r="D89" s="36">
        <f t="shared" si="479"/>
        <v>60</v>
      </c>
      <c r="E89" s="36">
        <v>71</v>
      </c>
      <c r="G89" s="3"/>
      <c r="H89" s="130"/>
      <c r="I89" s="212"/>
      <c r="J89" s="39"/>
      <c r="K89" s="39"/>
      <c r="L89" s="39"/>
      <c r="M89" s="39"/>
      <c r="N89" s="39"/>
      <c r="O89" s="39"/>
      <c r="P89" s="39"/>
      <c r="R89" s="41"/>
      <c r="S89" s="40">
        <v>1658370.8339686356</v>
      </c>
      <c r="T89" s="41">
        <f t="shared" ref="T89:AY89" si="506">IF($B89&gt;=T$2,0,$S89/$D89*((S$6-$E89)&lt;$D89))</f>
        <v>0</v>
      </c>
      <c r="U89" s="41">
        <f t="shared" si="506"/>
        <v>0</v>
      </c>
      <c r="V89" s="41">
        <f t="shared" si="506"/>
        <v>0</v>
      </c>
      <c r="W89" s="41">
        <f t="shared" si="506"/>
        <v>0</v>
      </c>
      <c r="X89" s="41">
        <f t="shared" si="506"/>
        <v>0</v>
      </c>
      <c r="Y89" s="41">
        <f t="shared" si="506"/>
        <v>0</v>
      </c>
      <c r="Z89" s="41">
        <f t="shared" si="506"/>
        <v>0</v>
      </c>
      <c r="AA89" s="41">
        <f t="shared" si="506"/>
        <v>0</v>
      </c>
      <c r="AB89" s="41">
        <f t="shared" si="506"/>
        <v>0</v>
      </c>
      <c r="AC89" s="41">
        <f t="shared" si="506"/>
        <v>0</v>
      </c>
      <c r="AD89" s="41">
        <f t="shared" si="506"/>
        <v>0</v>
      </c>
      <c r="AE89" s="41">
        <f t="shared" si="506"/>
        <v>0</v>
      </c>
      <c r="AF89" s="41">
        <f t="shared" si="506"/>
        <v>0</v>
      </c>
      <c r="AG89" s="41">
        <f t="shared" si="506"/>
        <v>0</v>
      </c>
      <c r="AH89" s="41">
        <f t="shared" si="506"/>
        <v>0</v>
      </c>
      <c r="AI89" s="41">
        <f t="shared" si="506"/>
        <v>0</v>
      </c>
      <c r="AJ89" s="41">
        <f t="shared" si="506"/>
        <v>0</v>
      </c>
      <c r="AK89" s="41">
        <f t="shared" si="506"/>
        <v>0</v>
      </c>
      <c r="AL89" s="41">
        <f t="shared" si="506"/>
        <v>0</v>
      </c>
      <c r="AM89" s="41">
        <f t="shared" si="506"/>
        <v>0</v>
      </c>
      <c r="AN89" s="41">
        <f t="shared" si="506"/>
        <v>0</v>
      </c>
      <c r="AO89" s="41">
        <f t="shared" si="506"/>
        <v>0</v>
      </c>
      <c r="AP89" s="41">
        <f t="shared" si="506"/>
        <v>0</v>
      </c>
      <c r="AQ89" s="41">
        <f t="shared" si="506"/>
        <v>0</v>
      </c>
      <c r="AR89" s="41">
        <f t="shared" si="506"/>
        <v>0</v>
      </c>
      <c r="AS89" s="41">
        <f t="shared" si="506"/>
        <v>0</v>
      </c>
      <c r="AT89" s="41">
        <f t="shared" si="506"/>
        <v>0</v>
      </c>
      <c r="AU89" s="41">
        <f t="shared" si="506"/>
        <v>0</v>
      </c>
      <c r="AV89" s="41">
        <f t="shared" si="506"/>
        <v>0</v>
      </c>
      <c r="AW89" s="41">
        <f t="shared" si="506"/>
        <v>0</v>
      </c>
      <c r="AX89" s="41">
        <f t="shared" si="506"/>
        <v>0</v>
      </c>
      <c r="AY89" s="41">
        <f t="shared" si="506"/>
        <v>0</v>
      </c>
      <c r="AZ89" s="41">
        <f t="shared" ref="AZ89:CE89" si="507">IF($B89&gt;=AZ$2,0,$S89/$D89*((AY$6-$E89)&lt;$D89))</f>
        <v>0</v>
      </c>
      <c r="BA89" s="41">
        <f t="shared" si="507"/>
        <v>0</v>
      </c>
      <c r="BB89" s="41">
        <f t="shared" si="507"/>
        <v>0</v>
      </c>
      <c r="BC89" s="41">
        <f t="shared" si="507"/>
        <v>0</v>
      </c>
      <c r="BD89" s="41">
        <f t="shared" si="507"/>
        <v>0</v>
      </c>
      <c r="BE89" s="41">
        <f t="shared" si="507"/>
        <v>0</v>
      </c>
      <c r="BF89" s="41">
        <f t="shared" si="507"/>
        <v>0</v>
      </c>
      <c r="BG89" s="41">
        <f t="shared" si="507"/>
        <v>0</v>
      </c>
      <c r="BH89" s="41">
        <f t="shared" si="507"/>
        <v>0</v>
      </c>
      <c r="BI89" s="41">
        <f t="shared" si="507"/>
        <v>0</v>
      </c>
      <c r="BJ89" s="41">
        <f t="shared" si="507"/>
        <v>0</v>
      </c>
      <c r="BK89" s="41">
        <f t="shared" si="507"/>
        <v>0</v>
      </c>
      <c r="BL89" s="41">
        <f t="shared" si="507"/>
        <v>0</v>
      </c>
      <c r="BM89" s="41">
        <f t="shared" si="507"/>
        <v>0</v>
      </c>
      <c r="BN89" s="41">
        <f t="shared" si="507"/>
        <v>0</v>
      </c>
      <c r="BO89" s="41">
        <f t="shared" si="507"/>
        <v>0</v>
      </c>
      <c r="BP89" s="41">
        <f t="shared" si="507"/>
        <v>0</v>
      </c>
      <c r="BQ89" s="41">
        <f t="shared" si="507"/>
        <v>0</v>
      </c>
      <c r="BR89" s="41">
        <f t="shared" si="507"/>
        <v>0</v>
      </c>
      <c r="BS89" s="41">
        <f t="shared" si="507"/>
        <v>0</v>
      </c>
      <c r="BT89" s="41">
        <f t="shared" si="507"/>
        <v>0</v>
      </c>
      <c r="BU89" s="41">
        <f t="shared" si="507"/>
        <v>0</v>
      </c>
      <c r="BV89" s="41">
        <f t="shared" si="507"/>
        <v>0</v>
      </c>
      <c r="BW89" s="41">
        <f t="shared" si="507"/>
        <v>0</v>
      </c>
      <c r="BX89" s="41">
        <f t="shared" si="507"/>
        <v>0</v>
      </c>
      <c r="BY89" s="41">
        <f t="shared" si="507"/>
        <v>0</v>
      </c>
      <c r="BZ89" s="41">
        <f t="shared" si="507"/>
        <v>0</v>
      </c>
      <c r="CA89" s="41">
        <f t="shared" si="507"/>
        <v>0</v>
      </c>
      <c r="CB89" s="41">
        <f t="shared" si="507"/>
        <v>0</v>
      </c>
      <c r="CC89" s="41">
        <f t="shared" si="507"/>
        <v>0</v>
      </c>
      <c r="CD89" s="41">
        <f t="shared" si="507"/>
        <v>0</v>
      </c>
      <c r="CE89" s="41">
        <f t="shared" si="507"/>
        <v>0</v>
      </c>
      <c r="CF89" s="41">
        <f t="shared" ref="CF89:DK89" si="508">IF($B89&gt;=CF$2,0,$S89/$D89*((CE$6-$E89)&lt;$D89))</f>
        <v>0</v>
      </c>
      <c r="CG89" s="41">
        <f t="shared" si="508"/>
        <v>0</v>
      </c>
      <c r="CH89" s="41">
        <f t="shared" si="508"/>
        <v>0</v>
      </c>
      <c r="CI89" s="41">
        <f t="shared" si="508"/>
        <v>0</v>
      </c>
      <c r="CJ89" s="41">
        <f t="shared" si="508"/>
        <v>0</v>
      </c>
      <c r="CK89" s="41">
        <f t="shared" si="508"/>
        <v>0</v>
      </c>
      <c r="CL89" s="41">
        <f t="shared" si="508"/>
        <v>0</v>
      </c>
      <c r="CM89" s="41">
        <f t="shared" si="508"/>
        <v>27639.513899477261</v>
      </c>
      <c r="CN89" s="41">
        <f t="shared" si="508"/>
        <v>27639.513899477261</v>
      </c>
      <c r="CO89" s="41">
        <f t="shared" si="508"/>
        <v>27639.513899477261</v>
      </c>
      <c r="CP89" s="41">
        <f t="shared" si="508"/>
        <v>27639.513899477261</v>
      </c>
      <c r="CQ89" s="41">
        <f t="shared" si="508"/>
        <v>27639.513899477261</v>
      </c>
      <c r="CR89" s="41">
        <f t="shared" si="508"/>
        <v>27639.513899477261</v>
      </c>
      <c r="CS89" s="41">
        <f t="shared" si="508"/>
        <v>27639.513899477261</v>
      </c>
      <c r="CT89" s="41">
        <f t="shared" si="508"/>
        <v>27639.513899477261</v>
      </c>
      <c r="CU89" s="41">
        <f t="shared" si="508"/>
        <v>27639.513899477261</v>
      </c>
      <c r="CV89" s="41">
        <f t="shared" si="508"/>
        <v>27639.513899477261</v>
      </c>
      <c r="CW89" s="41">
        <f t="shared" si="508"/>
        <v>27639.513899477261</v>
      </c>
      <c r="CX89" s="41">
        <f t="shared" si="508"/>
        <v>27639.513899477261</v>
      </c>
      <c r="CY89" s="41">
        <f t="shared" si="508"/>
        <v>27639.513899477261</v>
      </c>
      <c r="CZ89" s="41">
        <f t="shared" si="508"/>
        <v>27639.513899477261</v>
      </c>
      <c r="DA89" s="41">
        <f t="shared" si="508"/>
        <v>27639.513899477261</v>
      </c>
      <c r="DB89" s="41">
        <f t="shared" si="508"/>
        <v>27639.513899477261</v>
      </c>
      <c r="DC89" s="41">
        <f t="shared" si="508"/>
        <v>27639.513899477261</v>
      </c>
      <c r="DD89" s="41">
        <f t="shared" si="508"/>
        <v>27639.513899477261</v>
      </c>
      <c r="DE89" s="41">
        <f t="shared" si="508"/>
        <v>27639.513899477261</v>
      </c>
      <c r="DF89" s="41">
        <f t="shared" si="508"/>
        <v>27639.513899477261</v>
      </c>
      <c r="DG89" s="41">
        <f t="shared" si="508"/>
        <v>27639.513899477261</v>
      </c>
      <c r="DH89" s="41">
        <f t="shared" si="508"/>
        <v>27639.513899477261</v>
      </c>
      <c r="DI89" s="41">
        <f t="shared" si="508"/>
        <v>27639.513899477261</v>
      </c>
      <c r="DJ89" s="41">
        <f t="shared" si="508"/>
        <v>27639.513899477261</v>
      </c>
      <c r="DK89" s="41">
        <f t="shared" si="508"/>
        <v>27639.513899477261</v>
      </c>
      <c r="DL89" s="41">
        <f t="shared" ref="DL89:EQ89" si="509">IF($B89&gt;=DL$2,0,$S89/$D89*((DK$6-$E89)&lt;$D89))</f>
        <v>27639.513899477261</v>
      </c>
      <c r="DM89" s="41">
        <f t="shared" si="509"/>
        <v>27639.513899477261</v>
      </c>
      <c r="DN89" s="41">
        <f t="shared" si="509"/>
        <v>27639.513899477261</v>
      </c>
      <c r="DO89" s="41">
        <f t="shared" si="509"/>
        <v>27639.513899477261</v>
      </c>
      <c r="DP89" s="41">
        <f t="shared" si="509"/>
        <v>27639.513899477261</v>
      </c>
      <c r="DQ89" s="41">
        <f t="shared" si="509"/>
        <v>27639.513899477261</v>
      </c>
      <c r="DR89" s="41">
        <f t="shared" si="509"/>
        <v>27639.513899477261</v>
      </c>
      <c r="DS89" s="41">
        <f t="shared" si="509"/>
        <v>27639.513899477261</v>
      </c>
      <c r="DT89" s="41">
        <f t="shared" si="509"/>
        <v>27639.513899477261</v>
      </c>
      <c r="DU89" s="41">
        <f t="shared" si="509"/>
        <v>27639.513899477261</v>
      </c>
      <c r="DV89" s="41">
        <f t="shared" si="509"/>
        <v>27639.513899477261</v>
      </c>
      <c r="DW89" s="41">
        <f t="shared" si="509"/>
        <v>27639.513899477261</v>
      </c>
      <c r="DX89" s="41">
        <f t="shared" si="509"/>
        <v>27639.513899477261</v>
      </c>
      <c r="DY89" s="41">
        <f t="shared" si="509"/>
        <v>27639.513899477261</v>
      </c>
      <c r="DZ89" s="41">
        <f t="shared" si="509"/>
        <v>27639.513899477261</v>
      </c>
      <c r="EA89" s="41">
        <f t="shared" si="509"/>
        <v>27639.513899477261</v>
      </c>
      <c r="EB89" s="41">
        <f t="shared" si="509"/>
        <v>27639.513899477261</v>
      </c>
      <c r="EC89" s="41">
        <f t="shared" si="509"/>
        <v>27639.513899477261</v>
      </c>
      <c r="ED89" s="41">
        <f t="shared" si="509"/>
        <v>27639.513899477261</v>
      </c>
      <c r="EE89" s="41">
        <f t="shared" si="509"/>
        <v>27639.513899477261</v>
      </c>
      <c r="EF89" s="41">
        <f t="shared" si="509"/>
        <v>27639.513899477261</v>
      </c>
      <c r="EG89" s="41">
        <f t="shared" si="509"/>
        <v>27639.513899477261</v>
      </c>
      <c r="EH89" s="41">
        <f t="shared" si="509"/>
        <v>27639.513899477261</v>
      </c>
      <c r="EI89" s="41">
        <f t="shared" si="509"/>
        <v>27639.513899477261</v>
      </c>
      <c r="EJ89" s="41">
        <f t="shared" si="509"/>
        <v>27639.513899477261</v>
      </c>
      <c r="EK89" s="41">
        <f t="shared" si="509"/>
        <v>27639.513899477261</v>
      </c>
      <c r="EL89" s="41">
        <f t="shared" si="509"/>
        <v>27639.513899477261</v>
      </c>
      <c r="EM89" s="41">
        <f t="shared" si="509"/>
        <v>27639.513899477261</v>
      </c>
      <c r="EN89" s="41">
        <f t="shared" si="509"/>
        <v>27639.513899477261</v>
      </c>
      <c r="EO89" s="41">
        <f t="shared" si="509"/>
        <v>27639.513899477261</v>
      </c>
      <c r="EP89" s="41">
        <f t="shared" si="509"/>
        <v>27639.513899477261</v>
      </c>
      <c r="EQ89" s="41">
        <f t="shared" si="509"/>
        <v>27639.513899477261</v>
      </c>
      <c r="ER89" s="41">
        <f t="shared" ref="ER89:FB89" si="510">IF($B89&gt;=ER$2,0,$S89/$D89*((EQ$6-$E89)&lt;$D89))</f>
        <v>27639.513899477261</v>
      </c>
      <c r="ES89" s="41">
        <f t="shared" si="510"/>
        <v>27639.513899477261</v>
      </c>
      <c r="ET89" s="41">
        <f t="shared" si="510"/>
        <v>27639.513899477261</v>
      </c>
      <c r="EU89" s="41">
        <f t="shared" si="510"/>
        <v>0</v>
      </c>
      <c r="EV89" s="41">
        <f t="shared" si="510"/>
        <v>0</v>
      </c>
      <c r="EW89" s="41">
        <f t="shared" si="510"/>
        <v>0</v>
      </c>
      <c r="EX89" s="41">
        <f t="shared" si="510"/>
        <v>0</v>
      </c>
      <c r="EY89" s="41">
        <f t="shared" si="510"/>
        <v>0</v>
      </c>
      <c r="EZ89" s="41">
        <f t="shared" si="510"/>
        <v>0</v>
      </c>
      <c r="FA89" s="41">
        <f t="shared" si="510"/>
        <v>0</v>
      </c>
      <c r="FB89" s="41">
        <f t="shared" si="510"/>
        <v>0</v>
      </c>
    </row>
    <row r="90" spans="2:158" s="38" customFormat="1" ht="11.25" hidden="1" customHeight="1" outlineLevel="1">
      <c r="B90" s="37">
        <v>2094</v>
      </c>
      <c r="C90" s="36">
        <f t="shared" si="485"/>
        <v>60</v>
      </c>
      <c r="D90" s="36">
        <f t="shared" si="479"/>
        <v>60</v>
      </c>
      <c r="E90" s="36">
        <v>72</v>
      </c>
      <c r="G90" s="3"/>
      <c r="H90" s="130"/>
      <c r="I90" s="212"/>
      <c r="J90" s="39"/>
      <c r="K90" s="39"/>
      <c r="L90" s="39"/>
      <c r="M90" s="39"/>
      <c r="N90" s="39"/>
      <c r="O90" s="39"/>
      <c r="P90" s="39"/>
      <c r="R90" s="41"/>
      <c r="S90" s="40">
        <v>1655436.7438038248</v>
      </c>
      <c r="T90" s="41">
        <f t="shared" ref="T90:AY90" si="511">IF($B90&gt;=T$2,0,$S90/$D90*((S$6-$E90)&lt;$D90))</f>
        <v>0</v>
      </c>
      <c r="U90" s="41">
        <f t="shared" si="511"/>
        <v>0</v>
      </c>
      <c r="V90" s="41">
        <f t="shared" si="511"/>
        <v>0</v>
      </c>
      <c r="W90" s="41">
        <f t="shared" si="511"/>
        <v>0</v>
      </c>
      <c r="X90" s="41">
        <f t="shared" si="511"/>
        <v>0</v>
      </c>
      <c r="Y90" s="41">
        <f t="shared" si="511"/>
        <v>0</v>
      </c>
      <c r="Z90" s="41">
        <f t="shared" si="511"/>
        <v>0</v>
      </c>
      <c r="AA90" s="41">
        <f t="shared" si="511"/>
        <v>0</v>
      </c>
      <c r="AB90" s="41">
        <f t="shared" si="511"/>
        <v>0</v>
      </c>
      <c r="AC90" s="41">
        <f t="shared" si="511"/>
        <v>0</v>
      </c>
      <c r="AD90" s="41">
        <f t="shared" si="511"/>
        <v>0</v>
      </c>
      <c r="AE90" s="41">
        <f t="shared" si="511"/>
        <v>0</v>
      </c>
      <c r="AF90" s="41">
        <f t="shared" si="511"/>
        <v>0</v>
      </c>
      <c r="AG90" s="41">
        <f t="shared" si="511"/>
        <v>0</v>
      </c>
      <c r="AH90" s="41">
        <f t="shared" si="511"/>
        <v>0</v>
      </c>
      <c r="AI90" s="41">
        <f t="shared" si="511"/>
        <v>0</v>
      </c>
      <c r="AJ90" s="41">
        <f t="shared" si="511"/>
        <v>0</v>
      </c>
      <c r="AK90" s="41">
        <f t="shared" si="511"/>
        <v>0</v>
      </c>
      <c r="AL90" s="41">
        <f t="shared" si="511"/>
        <v>0</v>
      </c>
      <c r="AM90" s="41">
        <f t="shared" si="511"/>
        <v>0</v>
      </c>
      <c r="AN90" s="41">
        <f t="shared" si="511"/>
        <v>0</v>
      </c>
      <c r="AO90" s="41">
        <f t="shared" si="511"/>
        <v>0</v>
      </c>
      <c r="AP90" s="41">
        <f t="shared" si="511"/>
        <v>0</v>
      </c>
      <c r="AQ90" s="41">
        <f t="shared" si="511"/>
        <v>0</v>
      </c>
      <c r="AR90" s="41">
        <f t="shared" si="511"/>
        <v>0</v>
      </c>
      <c r="AS90" s="41">
        <f t="shared" si="511"/>
        <v>0</v>
      </c>
      <c r="AT90" s="41">
        <f t="shared" si="511"/>
        <v>0</v>
      </c>
      <c r="AU90" s="41">
        <f t="shared" si="511"/>
        <v>0</v>
      </c>
      <c r="AV90" s="41">
        <f t="shared" si="511"/>
        <v>0</v>
      </c>
      <c r="AW90" s="41">
        <f t="shared" si="511"/>
        <v>0</v>
      </c>
      <c r="AX90" s="41">
        <f t="shared" si="511"/>
        <v>0</v>
      </c>
      <c r="AY90" s="41">
        <f t="shared" si="511"/>
        <v>0</v>
      </c>
      <c r="AZ90" s="41">
        <f t="shared" ref="AZ90:CE90" si="512">IF($B90&gt;=AZ$2,0,$S90/$D90*((AY$6-$E90)&lt;$D90))</f>
        <v>0</v>
      </c>
      <c r="BA90" s="41">
        <f t="shared" si="512"/>
        <v>0</v>
      </c>
      <c r="BB90" s="41">
        <f t="shared" si="512"/>
        <v>0</v>
      </c>
      <c r="BC90" s="41">
        <f t="shared" si="512"/>
        <v>0</v>
      </c>
      <c r="BD90" s="41">
        <f t="shared" si="512"/>
        <v>0</v>
      </c>
      <c r="BE90" s="41">
        <f t="shared" si="512"/>
        <v>0</v>
      </c>
      <c r="BF90" s="41">
        <f t="shared" si="512"/>
        <v>0</v>
      </c>
      <c r="BG90" s="41">
        <f t="shared" si="512"/>
        <v>0</v>
      </c>
      <c r="BH90" s="41">
        <f t="shared" si="512"/>
        <v>0</v>
      </c>
      <c r="BI90" s="41">
        <f t="shared" si="512"/>
        <v>0</v>
      </c>
      <c r="BJ90" s="41">
        <f t="shared" si="512"/>
        <v>0</v>
      </c>
      <c r="BK90" s="41">
        <f t="shared" si="512"/>
        <v>0</v>
      </c>
      <c r="BL90" s="41">
        <f t="shared" si="512"/>
        <v>0</v>
      </c>
      <c r="BM90" s="41">
        <f t="shared" si="512"/>
        <v>0</v>
      </c>
      <c r="BN90" s="41">
        <f t="shared" si="512"/>
        <v>0</v>
      </c>
      <c r="BO90" s="41">
        <f t="shared" si="512"/>
        <v>0</v>
      </c>
      <c r="BP90" s="41">
        <f t="shared" si="512"/>
        <v>0</v>
      </c>
      <c r="BQ90" s="41">
        <f t="shared" si="512"/>
        <v>0</v>
      </c>
      <c r="BR90" s="41">
        <f t="shared" si="512"/>
        <v>0</v>
      </c>
      <c r="BS90" s="41">
        <f t="shared" si="512"/>
        <v>0</v>
      </c>
      <c r="BT90" s="41">
        <f t="shared" si="512"/>
        <v>0</v>
      </c>
      <c r="BU90" s="41">
        <f t="shared" si="512"/>
        <v>0</v>
      </c>
      <c r="BV90" s="41">
        <f t="shared" si="512"/>
        <v>0</v>
      </c>
      <c r="BW90" s="41">
        <f t="shared" si="512"/>
        <v>0</v>
      </c>
      <c r="BX90" s="41">
        <f t="shared" si="512"/>
        <v>0</v>
      </c>
      <c r="BY90" s="41">
        <f t="shared" si="512"/>
        <v>0</v>
      </c>
      <c r="BZ90" s="41">
        <f t="shared" si="512"/>
        <v>0</v>
      </c>
      <c r="CA90" s="41">
        <f t="shared" si="512"/>
        <v>0</v>
      </c>
      <c r="CB90" s="41">
        <f t="shared" si="512"/>
        <v>0</v>
      </c>
      <c r="CC90" s="41">
        <f t="shared" si="512"/>
        <v>0</v>
      </c>
      <c r="CD90" s="41">
        <f t="shared" si="512"/>
        <v>0</v>
      </c>
      <c r="CE90" s="41">
        <f t="shared" si="512"/>
        <v>0</v>
      </c>
      <c r="CF90" s="41">
        <f t="shared" ref="CF90:DK90" si="513">IF($B90&gt;=CF$2,0,$S90/$D90*((CE$6-$E90)&lt;$D90))</f>
        <v>0</v>
      </c>
      <c r="CG90" s="41">
        <f t="shared" si="513"/>
        <v>0</v>
      </c>
      <c r="CH90" s="41">
        <f t="shared" si="513"/>
        <v>0</v>
      </c>
      <c r="CI90" s="41">
        <f t="shared" si="513"/>
        <v>0</v>
      </c>
      <c r="CJ90" s="41">
        <f t="shared" si="513"/>
        <v>0</v>
      </c>
      <c r="CK90" s="41">
        <f t="shared" si="513"/>
        <v>0</v>
      </c>
      <c r="CL90" s="41">
        <f t="shared" si="513"/>
        <v>0</v>
      </c>
      <c r="CM90" s="41">
        <f t="shared" si="513"/>
        <v>0</v>
      </c>
      <c r="CN90" s="41">
        <f t="shared" si="513"/>
        <v>27590.612396730412</v>
      </c>
      <c r="CO90" s="41">
        <f t="shared" si="513"/>
        <v>27590.612396730412</v>
      </c>
      <c r="CP90" s="41">
        <f t="shared" si="513"/>
        <v>27590.612396730412</v>
      </c>
      <c r="CQ90" s="41">
        <f t="shared" si="513"/>
        <v>27590.612396730412</v>
      </c>
      <c r="CR90" s="41">
        <f t="shared" si="513"/>
        <v>27590.612396730412</v>
      </c>
      <c r="CS90" s="41">
        <f t="shared" si="513"/>
        <v>27590.612396730412</v>
      </c>
      <c r="CT90" s="41">
        <f t="shared" si="513"/>
        <v>27590.612396730412</v>
      </c>
      <c r="CU90" s="41">
        <f t="shared" si="513"/>
        <v>27590.612396730412</v>
      </c>
      <c r="CV90" s="41">
        <f t="shared" si="513"/>
        <v>27590.612396730412</v>
      </c>
      <c r="CW90" s="41">
        <f t="shared" si="513"/>
        <v>27590.612396730412</v>
      </c>
      <c r="CX90" s="41">
        <f t="shared" si="513"/>
        <v>27590.612396730412</v>
      </c>
      <c r="CY90" s="41">
        <f t="shared" si="513"/>
        <v>27590.612396730412</v>
      </c>
      <c r="CZ90" s="41">
        <f t="shared" si="513"/>
        <v>27590.612396730412</v>
      </c>
      <c r="DA90" s="41">
        <f t="shared" si="513"/>
        <v>27590.612396730412</v>
      </c>
      <c r="DB90" s="41">
        <f t="shared" si="513"/>
        <v>27590.612396730412</v>
      </c>
      <c r="DC90" s="41">
        <f t="shared" si="513"/>
        <v>27590.612396730412</v>
      </c>
      <c r="DD90" s="41">
        <f t="shared" si="513"/>
        <v>27590.612396730412</v>
      </c>
      <c r="DE90" s="41">
        <f t="shared" si="513"/>
        <v>27590.612396730412</v>
      </c>
      <c r="DF90" s="41">
        <f t="shared" si="513"/>
        <v>27590.612396730412</v>
      </c>
      <c r="DG90" s="41">
        <f t="shared" si="513"/>
        <v>27590.612396730412</v>
      </c>
      <c r="DH90" s="41">
        <f t="shared" si="513"/>
        <v>27590.612396730412</v>
      </c>
      <c r="DI90" s="41">
        <f t="shared" si="513"/>
        <v>27590.612396730412</v>
      </c>
      <c r="DJ90" s="41">
        <f t="shared" si="513"/>
        <v>27590.612396730412</v>
      </c>
      <c r="DK90" s="41">
        <f t="shared" si="513"/>
        <v>27590.612396730412</v>
      </c>
      <c r="DL90" s="41">
        <f t="shared" ref="DL90:EQ90" si="514">IF($B90&gt;=DL$2,0,$S90/$D90*((DK$6-$E90)&lt;$D90))</f>
        <v>27590.612396730412</v>
      </c>
      <c r="DM90" s="41">
        <f t="shared" si="514"/>
        <v>27590.612396730412</v>
      </c>
      <c r="DN90" s="41">
        <f t="shared" si="514"/>
        <v>27590.612396730412</v>
      </c>
      <c r="DO90" s="41">
        <f t="shared" si="514"/>
        <v>27590.612396730412</v>
      </c>
      <c r="DP90" s="41">
        <f t="shared" si="514"/>
        <v>27590.612396730412</v>
      </c>
      <c r="DQ90" s="41">
        <f t="shared" si="514"/>
        <v>27590.612396730412</v>
      </c>
      <c r="DR90" s="41">
        <f t="shared" si="514"/>
        <v>27590.612396730412</v>
      </c>
      <c r="DS90" s="41">
        <f t="shared" si="514"/>
        <v>27590.612396730412</v>
      </c>
      <c r="DT90" s="41">
        <f t="shared" si="514"/>
        <v>27590.612396730412</v>
      </c>
      <c r="DU90" s="41">
        <f t="shared" si="514"/>
        <v>27590.612396730412</v>
      </c>
      <c r="DV90" s="41">
        <f t="shared" si="514"/>
        <v>27590.612396730412</v>
      </c>
      <c r="DW90" s="41">
        <f t="shared" si="514"/>
        <v>27590.612396730412</v>
      </c>
      <c r="DX90" s="41">
        <f t="shared" si="514"/>
        <v>27590.612396730412</v>
      </c>
      <c r="DY90" s="41">
        <f t="shared" si="514"/>
        <v>27590.612396730412</v>
      </c>
      <c r="DZ90" s="41">
        <f t="shared" si="514"/>
        <v>27590.612396730412</v>
      </c>
      <c r="EA90" s="41">
        <f t="shared" si="514"/>
        <v>27590.612396730412</v>
      </c>
      <c r="EB90" s="41">
        <f t="shared" si="514"/>
        <v>27590.612396730412</v>
      </c>
      <c r="EC90" s="41">
        <f t="shared" si="514"/>
        <v>27590.612396730412</v>
      </c>
      <c r="ED90" s="41">
        <f t="shared" si="514"/>
        <v>27590.612396730412</v>
      </c>
      <c r="EE90" s="41">
        <f t="shared" si="514"/>
        <v>27590.612396730412</v>
      </c>
      <c r="EF90" s="41">
        <f t="shared" si="514"/>
        <v>27590.612396730412</v>
      </c>
      <c r="EG90" s="41">
        <f t="shared" si="514"/>
        <v>27590.612396730412</v>
      </c>
      <c r="EH90" s="41">
        <f t="shared" si="514"/>
        <v>27590.612396730412</v>
      </c>
      <c r="EI90" s="41">
        <f t="shared" si="514"/>
        <v>27590.612396730412</v>
      </c>
      <c r="EJ90" s="41">
        <f t="shared" si="514"/>
        <v>27590.612396730412</v>
      </c>
      <c r="EK90" s="41">
        <f t="shared" si="514"/>
        <v>27590.612396730412</v>
      </c>
      <c r="EL90" s="41">
        <f t="shared" si="514"/>
        <v>27590.612396730412</v>
      </c>
      <c r="EM90" s="41">
        <f t="shared" si="514"/>
        <v>27590.612396730412</v>
      </c>
      <c r="EN90" s="41">
        <f t="shared" si="514"/>
        <v>27590.612396730412</v>
      </c>
      <c r="EO90" s="41">
        <f t="shared" si="514"/>
        <v>27590.612396730412</v>
      </c>
      <c r="EP90" s="41">
        <f t="shared" si="514"/>
        <v>27590.612396730412</v>
      </c>
      <c r="EQ90" s="41">
        <f t="shared" si="514"/>
        <v>27590.612396730412</v>
      </c>
      <c r="ER90" s="41">
        <f t="shared" ref="ER90:FB90" si="515">IF($B90&gt;=ER$2,0,$S90/$D90*((EQ$6-$E90)&lt;$D90))</f>
        <v>27590.612396730412</v>
      </c>
      <c r="ES90" s="41">
        <f t="shared" si="515"/>
        <v>27590.612396730412</v>
      </c>
      <c r="ET90" s="41">
        <f t="shared" si="515"/>
        <v>27590.612396730412</v>
      </c>
      <c r="EU90" s="41">
        <f t="shared" si="515"/>
        <v>27590.612396730412</v>
      </c>
      <c r="EV90" s="41">
        <f t="shared" si="515"/>
        <v>0</v>
      </c>
      <c r="EW90" s="41">
        <f t="shared" si="515"/>
        <v>0</v>
      </c>
      <c r="EX90" s="41">
        <f t="shared" si="515"/>
        <v>0</v>
      </c>
      <c r="EY90" s="41">
        <f t="shared" si="515"/>
        <v>0</v>
      </c>
      <c r="EZ90" s="41">
        <f t="shared" si="515"/>
        <v>0</v>
      </c>
      <c r="FA90" s="41">
        <f t="shared" si="515"/>
        <v>0</v>
      </c>
      <c r="FB90" s="41">
        <f t="shared" si="515"/>
        <v>0</v>
      </c>
    </row>
    <row r="91" spans="2:158" s="38" customFormat="1" ht="11.25" hidden="1" customHeight="1" outlineLevel="1">
      <c r="B91" s="37">
        <v>2095</v>
      </c>
      <c r="C91" s="36">
        <f t="shared" si="485"/>
        <v>60</v>
      </c>
      <c r="D91" s="36">
        <f t="shared" si="479"/>
        <v>60</v>
      </c>
      <c r="E91" s="36">
        <v>73</v>
      </c>
      <c r="G91" s="3"/>
      <c r="H91" s="130"/>
      <c r="I91" s="212"/>
      <c r="J91" s="39"/>
      <c r="K91" s="39"/>
      <c r="L91" s="39"/>
      <c r="M91" s="39"/>
      <c r="N91" s="39"/>
      <c r="O91" s="39"/>
      <c r="P91" s="39"/>
      <c r="R91" s="41"/>
      <c r="S91" s="40">
        <v>1652492.999053977</v>
      </c>
      <c r="T91" s="41">
        <f t="shared" ref="T91:AY91" si="516">IF($B91&gt;=T$2,0,$S91/$D91*((S$6-$E91)&lt;$D91))</f>
        <v>0</v>
      </c>
      <c r="U91" s="41">
        <f t="shared" si="516"/>
        <v>0</v>
      </c>
      <c r="V91" s="41">
        <f t="shared" si="516"/>
        <v>0</v>
      </c>
      <c r="W91" s="41">
        <f t="shared" si="516"/>
        <v>0</v>
      </c>
      <c r="X91" s="41">
        <f t="shared" si="516"/>
        <v>0</v>
      </c>
      <c r="Y91" s="41">
        <f t="shared" si="516"/>
        <v>0</v>
      </c>
      <c r="Z91" s="41">
        <f t="shared" si="516"/>
        <v>0</v>
      </c>
      <c r="AA91" s="41">
        <f t="shared" si="516"/>
        <v>0</v>
      </c>
      <c r="AB91" s="41">
        <f t="shared" si="516"/>
        <v>0</v>
      </c>
      <c r="AC91" s="41">
        <f t="shared" si="516"/>
        <v>0</v>
      </c>
      <c r="AD91" s="41">
        <f t="shared" si="516"/>
        <v>0</v>
      </c>
      <c r="AE91" s="41">
        <f t="shared" si="516"/>
        <v>0</v>
      </c>
      <c r="AF91" s="41">
        <f t="shared" si="516"/>
        <v>0</v>
      </c>
      <c r="AG91" s="41">
        <f t="shared" si="516"/>
        <v>0</v>
      </c>
      <c r="AH91" s="41">
        <f t="shared" si="516"/>
        <v>0</v>
      </c>
      <c r="AI91" s="41">
        <f t="shared" si="516"/>
        <v>0</v>
      </c>
      <c r="AJ91" s="41">
        <f t="shared" si="516"/>
        <v>0</v>
      </c>
      <c r="AK91" s="41">
        <f t="shared" si="516"/>
        <v>0</v>
      </c>
      <c r="AL91" s="41">
        <f t="shared" si="516"/>
        <v>0</v>
      </c>
      <c r="AM91" s="41">
        <f t="shared" si="516"/>
        <v>0</v>
      </c>
      <c r="AN91" s="41">
        <f t="shared" si="516"/>
        <v>0</v>
      </c>
      <c r="AO91" s="41">
        <f t="shared" si="516"/>
        <v>0</v>
      </c>
      <c r="AP91" s="41">
        <f t="shared" si="516"/>
        <v>0</v>
      </c>
      <c r="AQ91" s="41">
        <f t="shared" si="516"/>
        <v>0</v>
      </c>
      <c r="AR91" s="41">
        <f t="shared" si="516"/>
        <v>0</v>
      </c>
      <c r="AS91" s="41">
        <f t="shared" si="516"/>
        <v>0</v>
      </c>
      <c r="AT91" s="41">
        <f t="shared" si="516"/>
        <v>0</v>
      </c>
      <c r="AU91" s="41">
        <f t="shared" si="516"/>
        <v>0</v>
      </c>
      <c r="AV91" s="41">
        <f t="shared" si="516"/>
        <v>0</v>
      </c>
      <c r="AW91" s="41">
        <f t="shared" si="516"/>
        <v>0</v>
      </c>
      <c r="AX91" s="41">
        <f t="shared" si="516"/>
        <v>0</v>
      </c>
      <c r="AY91" s="41">
        <f t="shared" si="516"/>
        <v>0</v>
      </c>
      <c r="AZ91" s="41">
        <f t="shared" ref="AZ91:CE91" si="517">IF($B91&gt;=AZ$2,0,$S91/$D91*((AY$6-$E91)&lt;$D91))</f>
        <v>0</v>
      </c>
      <c r="BA91" s="41">
        <f t="shared" si="517"/>
        <v>0</v>
      </c>
      <c r="BB91" s="41">
        <f t="shared" si="517"/>
        <v>0</v>
      </c>
      <c r="BC91" s="41">
        <f t="shared" si="517"/>
        <v>0</v>
      </c>
      <c r="BD91" s="41">
        <f t="shared" si="517"/>
        <v>0</v>
      </c>
      <c r="BE91" s="41">
        <f t="shared" si="517"/>
        <v>0</v>
      </c>
      <c r="BF91" s="41">
        <f t="shared" si="517"/>
        <v>0</v>
      </c>
      <c r="BG91" s="41">
        <f t="shared" si="517"/>
        <v>0</v>
      </c>
      <c r="BH91" s="41">
        <f t="shared" si="517"/>
        <v>0</v>
      </c>
      <c r="BI91" s="41">
        <f t="shared" si="517"/>
        <v>0</v>
      </c>
      <c r="BJ91" s="41">
        <f t="shared" si="517"/>
        <v>0</v>
      </c>
      <c r="BK91" s="41">
        <f t="shared" si="517"/>
        <v>0</v>
      </c>
      <c r="BL91" s="41">
        <f t="shared" si="517"/>
        <v>0</v>
      </c>
      <c r="BM91" s="41">
        <f t="shared" si="517"/>
        <v>0</v>
      </c>
      <c r="BN91" s="41">
        <f t="shared" si="517"/>
        <v>0</v>
      </c>
      <c r="BO91" s="41">
        <f t="shared" si="517"/>
        <v>0</v>
      </c>
      <c r="BP91" s="41">
        <f t="shared" si="517"/>
        <v>0</v>
      </c>
      <c r="BQ91" s="41">
        <f t="shared" si="517"/>
        <v>0</v>
      </c>
      <c r="BR91" s="41">
        <f t="shared" si="517"/>
        <v>0</v>
      </c>
      <c r="BS91" s="41">
        <f t="shared" si="517"/>
        <v>0</v>
      </c>
      <c r="BT91" s="41">
        <f t="shared" si="517"/>
        <v>0</v>
      </c>
      <c r="BU91" s="41">
        <f t="shared" si="517"/>
        <v>0</v>
      </c>
      <c r="BV91" s="41">
        <f t="shared" si="517"/>
        <v>0</v>
      </c>
      <c r="BW91" s="41">
        <f t="shared" si="517"/>
        <v>0</v>
      </c>
      <c r="BX91" s="41">
        <f t="shared" si="517"/>
        <v>0</v>
      </c>
      <c r="BY91" s="41">
        <f t="shared" si="517"/>
        <v>0</v>
      </c>
      <c r="BZ91" s="41">
        <f t="shared" si="517"/>
        <v>0</v>
      </c>
      <c r="CA91" s="41">
        <f t="shared" si="517"/>
        <v>0</v>
      </c>
      <c r="CB91" s="41">
        <f t="shared" si="517"/>
        <v>0</v>
      </c>
      <c r="CC91" s="41">
        <f t="shared" si="517"/>
        <v>0</v>
      </c>
      <c r="CD91" s="41">
        <f t="shared" si="517"/>
        <v>0</v>
      </c>
      <c r="CE91" s="41">
        <f t="shared" si="517"/>
        <v>0</v>
      </c>
      <c r="CF91" s="41">
        <f t="shared" ref="CF91:DK91" si="518">IF($B91&gt;=CF$2,0,$S91/$D91*((CE$6-$E91)&lt;$D91))</f>
        <v>0</v>
      </c>
      <c r="CG91" s="41">
        <f t="shared" si="518"/>
        <v>0</v>
      </c>
      <c r="CH91" s="41">
        <f t="shared" si="518"/>
        <v>0</v>
      </c>
      <c r="CI91" s="41">
        <f t="shared" si="518"/>
        <v>0</v>
      </c>
      <c r="CJ91" s="41">
        <f t="shared" si="518"/>
        <v>0</v>
      </c>
      <c r="CK91" s="41">
        <f t="shared" si="518"/>
        <v>0</v>
      </c>
      <c r="CL91" s="41">
        <f t="shared" si="518"/>
        <v>0</v>
      </c>
      <c r="CM91" s="41">
        <f t="shared" si="518"/>
        <v>0</v>
      </c>
      <c r="CN91" s="41">
        <f t="shared" si="518"/>
        <v>0</v>
      </c>
      <c r="CO91" s="41">
        <f t="shared" si="518"/>
        <v>27541.549984232948</v>
      </c>
      <c r="CP91" s="41">
        <f t="shared" si="518"/>
        <v>27541.549984232948</v>
      </c>
      <c r="CQ91" s="41">
        <f t="shared" si="518"/>
        <v>27541.549984232948</v>
      </c>
      <c r="CR91" s="41">
        <f t="shared" si="518"/>
        <v>27541.549984232948</v>
      </c>
      <c r="CS91" s="41">
        <f t="shared" si="518"/>
        <v>27541.549984232948</v>
      </c>
      <c r="CT91" s="41">
        <f t="shared" si="518"/>
        <v>27541.549984232948</v>
      </c>
      <c r="CU91" s="41">
        <f t="shared" si="518"/>
        <v>27541.549984232948</v>
      </c>
      <c r="CV91" s="41">
        <f t="shared" si="518"/>
        <v>27541.549984232948</v>
      </c>
      <c r="CW91" s="41">
        <f t="shared" si="518"/>
        <v>27541.549984232948</v>
      </c>
      <c r="CX91" s="41">
        <f t="shared" si="518"/>
        <v>27541.549984232948</v>
      </c>
      <c r="CY91" s="41">
        <f t="shared" si="518"/>
        <v>27541.549984232948</v>
      </c>
      <c r="CZ91" s="41">
        <f t="shared" si="518"/>
        <v>27541.549984232948</v>
      </c>
      <c r="DA91" s="41">
        <f t="shared" si="518"/>
        <v>27541.549984232948</v>
      </c>
      <c r="DB91" s="41">
        <f t="shared" si="518"/>
        <v>27541.549984232948</v>
      </c>
      <c r="DC91" s="41">
        <f t="shared" si="518"/>
        <v>27541.549984232948</v>
      </c>
      <c r="DD91" s="41">
        <f t="shared" si="518"/>
        <v>27541.549984232948</v>
      </c>
      <c r="DE91" s="41">
        <f t="shared" si="518"/>
        <v>27541.549984232948</v>
      </c>
      <c r="DF91" s="41">
        <f t="shared" si="518"/>
        <v>27541.549984232948</v>
      </c>
      <c r="DG91" s="41">
        <f t="shared" si="518"/>
        <v>27541.549984232948</v>
      </c>
      <c r="DH91" s="41">
        <f t="shared" si="518"/>
        <v>27541.549984232948</v>
      </c>
      <c r="DI91" s="41">
        <f t="shared" si="518"/>
        <v>27541.549984232948</v>
      </c>
      <c r="DJ91" s="41">
        <f t="shared" si="518"/>
        <v>27541.549984232948</v>
      </c>
      <c r="DK91" s="41">
        <f t="shared" si="518"/>
        <v>27541.549984232948</v>
      </c>
      <c r="DL91" s="41">
        <f t="shared" ref="DL91:EQ91" si="519">IF($B91&gt;=DL$2,0,$S91/$D91*((DK$6-$E91)&lt;$D91))</f>
        <v>27541.549984232948</v>
      </c>
      <c r="DM91" s="41">
        <f t="shared" si="519"/>
        <v>27541.549984232948</v>
      </c>
      <c r="DN91" s="41">
        <f t="shared" si="519"/>
        <v>27541.549984232948</v>
      </c>
      <c r="DO91" s="41">
        <f t="shared" si="519"/>
        <v>27541.549984232948</v>
      </c>
      <c r="DP91" s="41">
        <f t="shared" si="519"/>
        <v>27541.549984232948</v>
      </c>
      <c r="DQ91" s="41">
        <f t="shared" si="519"/>
        <v>27541.549984232948</v>
      </c>
      <c r="DR91" s="41">
        <f t="shared" si="519"/>
        <v>27541.549984232948</v>
      </c>
      <c r="DS91" s="41">
        <f t="shared" si="519"/>
        <v>27541.549984232948</v>
      </c>
      <c r="DT91" s="41">
        <f t="shared" si="519"/>
        <v>27541.549984232948</v>
      </c>
      <c r="DU91" s="41">
        <f t="shared" si="519"/>
        <v>27541.549984232948</v>
      </c>
      <c r="DV91" s="41">
        <f t="shared" si="519"/>
        <v>27541.549984232948</v>
      </c>
      <c r="DW91" s="41">
        <f t="shared" si="519"/>
        <v>27541.549984232948</v>
      </c>
      <c r="DX91" s="41">
        <f t="shared" si="519"/>
        <v>27541.549984232948</v>
      </c>
      <c r="DY91" s="41">
        <f t="shared" si="519"/>
        <v>27541.549984232948</v>
      </c>
      <c r="DZ91" s="41">
        <f t="shared" si="519"/>
        <v>27541.549984232948</v>
      </c>
      <c r="EA91" s="41">
        <f t="shared" si="519"/>
        <v>27541.549984232948</v>
      </c>
      <c r="EB91" s="41">
        <f t="shared" si="519"/>
        <v>27541.549984232948</v>
      </c>
      <c r="EC91" s="41">
        <f t="shared" si="519"/>
        <v>27541.549984232948</v>
      </c>
      <c r="ED91" s="41">
        <f t="shared" si="519"/>
        <v>27541.549984232948</v>
      </c>
      <c r="EE91" s="41">
        <f t="shared" si="519"/>
        <v>27541.549984232948</v>
      </c>
      <c r="EF91" s="41">
        <f t="shared" si="519"/>
        <v>27541.549984232948</v>
      </c>
      <c r="EG91" s="41">
        <f t="shared" si="519"/>
        <v>27541.549984232948</v>
      </c>
      <c r="EH91" s="41">
        <f t="shared" si="519"/>
        <v>27541.549984232948</v>
      </c>
      <c r="EI91" s="41">
        <f t="shared" si="519"/>
        <v>27541.549984232948</v>
      </c>
      <c r="EJ91" s="41">
        <f t="shared" si="519"/>
        <v>27541.549984232948</v>
      </c>
      <c r="EK91" s="41">
        <f t="shared" si="519"/>
        <v>27541.549984232948</v>
      </c>
      <c r="EL91" s="41">
        <f t="shared" si="519"/>
        <v>27541.549984232948</v>
      </c>
      <c r="EM91" s="41">
        <f t="shared" si="519"/>
        <v>27541.549984232948</v>
      </c>
      <c r="EN91" s="41">
        <f t="shared" si="519"/>
        <v>27541.549984232948</v>
      </c>
      <c r="EO91" s="41">
        <f t="shared" si="519"/>
        <v>27541.549984232948</v>
      </c>
      <c r="EP91" s="41">
        <f t="shared" si="519"/>
        <v>27541.549984232948</v>
      </c>
      <c r="EQ91" s="41">
        <f t="shared" si="519"/>
        <v>27541.549984232948</v>
      </c>
      <c r="ER91" s="41">
        <f t="shared" ref="ER91:FB91" si="520">IF($B91&gt;=ER$2,0,$S91/$D91*((EQ$6-$E91)&lt;$D91))</f>
        <v>27541.549984232948</v>
      </c>
      <c r="ES91" s="41">
        <f t="shared" si="520"/>
        <v>27541.549984232948</v>
      </c>
      <c r="ET91" s="41">
        <f t="shared" si="520"/>
        <v>27541.549984232948</v>
      </c>
      <c r="EU91" s="41">
        <f t="shared" si="520"/>
        <v>27541.549984232948</v>
      </c>
      <c r="EV91" s="41">
        <f t="shared" si="520"/>
        <v>27541.549984232948</v>
      </c>
      <c r="EW91" s="41">
        <f t="shared" si="520"/>
        <v>0</v>
      </c>
      <c r="EX91" s="41">
        <f t="shared" si="520"/>
        <v>0</v>
      </c>
      <c r="EY91" s="41">
        <f t="shared" si="520"/>
        <v>0</v>
      </c>
      <c r="EZ91" s="41">
        <f t="shared" si="520"/>
        <v>0</v>
      </c>
      <c r="FA91" s="41">
        <f t="shared" si="520"/>
        <v>0</v>
      </c>
      <c r="FB91" s="41">
        <f t="shared" si="520"/>
        <v>0</v>
      </c>
    </row>
    <row r="92" spans="2:158" s="38" customFormat="1" ht="11.25" hidden="1" customHeight="1" outlineLevel="1">
      <c r="B92" s="37">
        <v>2096</v>
      </c>
      <c r="C92" s="36">
        <f t="shared" si="485"/>
        <v>60</v>
      </c>
      <c r="D92" s="36">
        <f t="shared" si="479"/>
        <v>60</v>
      </c>
      <c r="E92" s="36">
        <v>74</v>
      </c>
      <c r="G92" s="3"/>
      <c r="H92" s="130"/>
      <c r="I92" s="212"/>
      <c r="J92" s="39"/>
      <c r="K92" s="39"/>
      <c r="L92" s="39"/>
      <c r="M92" s="39"/>
      <c r="N92" s="39"/>
      <c r="O92" s="39"/>
      <c r="P92" s="39"/>
      <c r="R92" s="41"/>
      <c r="S92" s="40">
        <v>1649594.3793227044</v>
      </c>
      <c r="T92" s="41">
        <f t="shared" ref="T92:AY92" si="521">IF($B92&gt;=T$2,0,$S92/$D92*((S$6-$E92)&lt;$D92))</f>
        <v>0</v>
      </c>
      <c r="U92" s="41">
        <f t="shared" si="521"/>
        <v>0</v>
      </c>
      <c r="V92" s="41">
        <f t="shared" si="521"/>
        <v>0</v>
      </c>
      <c r="W92" s="41">
        <f t="shared" si="521"/>
        <v>0</v>
      </c>
      <c r="X92" s="41">
        <f t="shared" si="521"/>
        <v>0</v>
      </c>
      <c r="Y92" s="41">
        <f t="shared" si="521"/>
        <v>0</v>
      </c>
      <c r="Z92" s="41">
        <f t="shared" si="521"/>
        <v>0</v>
      </c>
      <c r="AA92" s="41">
        <f t="shared" si="521"/>
        <v>0</v>
      </c>
      <c r="AB92" s="41">
        <f t="shared" si="521"/>
        <v>0</v>
      </c>
      <c r="AC92" s="41">
        <f t="shared" si="521"/>
        <v>0</v>
      </c>
      <c r="AD92" s="41">
        <f t="shared" si="521"/>
        <v>0</v>
      </c>
      <c r="AE92" s="41">
        <f t="shared" si="521"/>
        <v>0</v>
      </c>
      <c r="AF92" s="41">
        <f t="shared" si="521"/>
        <v>0</v>
      </c>
      <c r="AG92" s="41">
        <f t="shared" si="521"/>
        <v>0</v>
      </c>
      <c r="AH92" s="41">
        <f t="shared" si="521"/>
        <v>0</v>
      </c>
      <c r="AI92" s="41">
        <f t="shared" si="521"/>
        <v>0</v>
      </c>
      <c r="AJ92" s="41">
        <f t="shared" si="521"/>
        <v>0</v>
      </c>
      <c r="AK92" s="41">
        <f t="shared" si="521"/>
        <v>0</v>
      </c>
      <c r="AL92" s="41">
        <f t="shared" si="521"/>
        <v>0</v>
      </c>
      <c r="AM92" s="41">
        <f t="shared" si="521"/>
        <v>0</v>
      </c>
      <c r="AN92" s="41">
        <f t="shared" si="521"/>
        <v>0</v>
      </c>
      <c r="AO92" s="41">
        <f t="shared" si="521"/>
        <v>0</v>
      </c>
      <c r="AP92" s="41">
        <f t="shared" si="521"/>
        <v>0</v>
      </c>
      <c r="AQ92" s="41">
        <f t="shared" si="521"/>
        <v>0</v>
      </c>
      <c r="AR92" s="41">
        <f t="shared" si="521"/>
        <v>0</v>
      </c>
      <c r="AS92" s="41">
        <f t="shared" si="521"/>
        <v>0</v>
      </c>
      <c r="AT92" s="41">
        <f t="shared" si="521"/>
        <v>0</v>
      </c>
      <c r="AU92" s="41">
        <f t="shared" si="521"/>
        <v>0</v>
      </c>
      <c r="AV92" s="41">
        <f t="shared" si="521"/>
        <v>0</v>
      </c>
      <c r="AW92" s="41">
        <f t="shared" si="521"/>
        <v>0</v>
      </c>
      <c r="AX92" s="41">
        <f t="shared" si="521"/>
        <v>0</v>
      </c>
      <c r="AY92" s="41">
        <f t="shared" si="521"/>
        <v>0</v>
      </c>
      <c r="AZ92" s="41">
        <f t="shared" ref="AZ92:CE92" si="522">IF($B92&gt;=AZ$2,0,$S92/$D92*((AY$6-$E92)&lt;$D92))</f>
        <v>0</v>
      </c>
      <c r="BA92" s="41">
        <f t="shared" si="522"/>
        <v>0</v>
      </c>
      <c r="BB92" s="41">
        <f t="shared" si="522"/>
        <v>0</v>
      </c>
      <c r="BC92" s="41">
        <f t="shared" si="522"/>
        <v>0</v>
      </c>
      <c r="BD92" s="41">
        <f t="shared" si="522"/>
        <v>0</v>
      </c>
      <c r="BE92" s="41">
        <f t="shared" si="522"/>
        <v>0</v>
      </c>
      <c r="BF92" s="41">
        <f t="shared" si="522"/>
        <v>0</v>
      </c>
      <c r="BG92" s="41">
        <f t="shared" si="522"/>
        <v>0</v>
      </c>
      <c r="BH92" s="41">
        <f t="shared" si="522"/>
        <v>0</v>
      </c>
      <c r="BI92" s="41">
        <f t="shared" si="522"/>
        <v>0</v>
      </c>
      <c r="BJ92" s="41">
        <f t="shared" si="522"/>
        <v>0</v>
      </c>
      <c r="BK92" s="41">
        <f t="shared" si="522"/>
        <v>0</v>
      </c>
      <c r="BL92" s="41">
        <f t="shared" si="522"/>
        <v>0</v>
      </c>
      <c r="BM92" s="41">
        <f t="shared" si="522"/>
        <v>0</v>
      </c>
      <c r="BN92" s="41">
        <f t="shared" si="522"/>
        <v>0</v>
      </c>
      <c r="BO92" s="41">
        <f t="shared" si="522"/>
        <v>0</v>
      </c>
      <c r="BP92" s="41">
        <f t="shared" si="522"/>
        <v>0</v>
      </c>
      <c r="BQ92" s="41">
        <f t="shared" si="522"/>
        <v>0</v>
      </c>
      <c r="BR92" s="41">
        <f t="shared" si="522"/>
        <v>0</v>
      </c>
      <c r="BS92" s="41">
        <f t="shared" si="522"/>
        <v>0</v>
      </c>
      <c r="BT92" s="41">
        <f t="shared" si="522"/>
        <v>0</v>
      </c>
      <c r="BU92" s="41">
        <f t="shared" si="522"/>
        <v>0</v>
      </c>
      <c r="BV92" s="41">
        <f t="shared" si="522"/>
        <v>0</v>
      </c>
      <c r="BW92" s="41">
        <f t="shared" si="522"/>
        <v>0</v>
      </c>
      <c r="BX92" s="41">
        <f t="shared" si="522"/>
        <v>0</v>
      </c>
      <c r="BY92" s="41">
        <f t="shared" si="522"/>
        <v>0</v>
      </c>
      <c r="BZ92" s="41">
        <f t="shared" si="522"/>
        <v>0</v>
      </c>
      <c r="CA92" s="41">
        <f t="shared" si="522"/>
        <v>0</v>
      </c>
      <c r="CB92" s="41">
        <f t="shared" si="522"/>
        <v>0</v>
      </c>
      <c r="CC92" s="41">
        <f t="shared" si="522"/>
        <v>0</v>
      </c>
      <c r="CD92" s="41">
        <f t="shared" si="522"/>
        <v>0</v>
      </c>
      <c r="CE92" s="41">
        <f t="shared" si="522"/>
        <v>0</v>
      </c>
      <c r="CF92" s="41">
        <f t="shared" ref="CF92:DK92" si="523">IF($B92&gt;=CF$2,0,$S92/$D92*((CE$6-$E92)&lt;$D92))</f>
        <v>0</v>
      </c>
      <c r="CG92" s="41">
        <f t="shared" si="523"/>
        <v>0</v>
      </c>
      <c r="CH92" s="41">
        <f t="shared" si="523"/>
        <v>0</v>
      </c>
      <c r="CI92" s="41">
        <f t="shared" si="523"/>
        <v>0</v>
      </c>
      <c r="CJ92" s="41">
        <f t="shared" si="523"/>
        <v>0</v>
      </c>
      <c r="CK92" s="41">
        <f t="shared" si="523"/>
        <v>0</v>
      </c>
      <c r="CL92" s="41">
        <f t="shared" si="523"/>
        <v>0</v>
      </c>
      <c r="CM92" s="41">
        <f t="shared" si="523"/>
        <v>0</v>
      </c>
      <c r="CN92" s="41">
        <f t="shared" si="523"/>
        <v>0</v>
      </c>
      <c r="CO92" s="41">
        <f t="shared" si="523"/>
        <v>0</v>
      </c>
      <c r="CP92" s="41">
        <f t="shared" si="523"/>
        <v>27493.239655378406</v>
      </c>
      <c r="CQ92" s="41">
        <f t="shared" si="523"/>
        <v>27493.239655378406</v>
      </c>
      <c r="CR92" s="41">
        <f t="shared" si="523"/>
        <v>27493.239655378406</v>
      </c>
      <c r="CS92" s="41">
        <f t="shared" si="523"/>
        <v>27493.239655378406</v>
      </c>
      <c r="CT92" s="41">
        <f t="shared" si="523"/>
        <v>27493.239655378406</v>
      </c>
      <c r="CU92" s="41">
        <f t="shared" si="523"/>
        <v>27493.239655378406</v>
      </c>
      <c r="CV92" s="41">
        <f t="shared" si="523"/>
        <v>27493.239655378406</v>
      </c>
      <c r="CW92" s="41">
        <f t="shared" si="523"/>
        <v>27493.239655378406</v>
      </c>
      <c r="CX92" s="41">
        <f t="shared" si="523"/>
        <v>27493.239655378406</v>
      </c>
      <c r="CY92" s="41">
        <f t="shared" si="523"/>
        <v>27493.239655378406</v>
      </c>
      <c r="CZ92" s="41">
        <f t="shared" si="523"/>
        <v>27493.239655378406</v>
      </c>
      <c r="DA92" s="41">
        <f t="shared" si="523"/>
        <v>27493.239655378406</v>
      </c>
      <c r="DB92" s="41">
        <f t="shared" si="523"/>
        <v>27493.239655378406</v>
      </c>
      <c r="DC92" s="41">
        <f t="shared" si="523"/>
        <v>27493.239655378406</v>
      </c>
      <c r="DD92" s="41">
        <f t="shared" si="523"/>
        <v>27493.239655378406</v>
      </c>
      <c r="DE92" s="41">
        <f t="shared" si="523"/>
        <v>27493.239655378406</v>
      </c>
      <c r="DF92" s="41">
        <f t="shared" si="523"/>
        <v>27493.239655378406</v>
      </c>
      <c r="DG92" s="41">
        <f t="shared" si="523"/>
        <v>27493.239655378406</v>
      </c>
      <c r="DH92" s="41">
        <f t="shared" si="523"/>
        <v>27493.239655378406</v>
      </c>
      <c r="DI92" s="41">
        <f t="shared" si="523"/>
        <v>27493.239655378406</v>
      </c>
      <c r="DJ92" s="41">
        <f t="shared" si="523"/>
        <v>27493.239655378406</v>
      </c>
      <c r="DK92" s="41">
        <f t="shared" si="523"/>
        <v>27493.239655378406</v>
      </c>
      <c r="DL92" s="41">
        <f t="shared" ref="DL92:EQ92" si="524">IF($B92&gt;=DL$2,0,$S92/$D92*((DK$6-$E92)&lt;$D92))</f>
        <v>27493.239655378406</v>
      </c>
      <c r="DM92" s="41">
        <f t="shared" si="524"/>
        <v>27493.239655378406</v>
      </c>
      <c r="DN92" s="41">
        <f t="shared" si="524"/>
        <v>27493.239655378406</v>
      </c>
      <c r="DO92" s="41">
        <f t="shared" si="524"/>
        <v>27493.239655378406</v>
      </c>
      <c r="DP92" s="41">
        <f t="shared" si="524"/>
        <v>27493.239655378406</v>
      </c>
      <c r="DQ92" s="41">
        <f t="shared" si="524"/>
        <v>27493.239655378406</v>
      </c>
      <c r="DR92" s="41">
        <f t="shared" si="524"/>
        <v>27493.239655378406</v>
      </c>
      <c r="DS92" s="41">
        <f t="shared" si="524"/>
        <v>27493.239655378406</v>
      </c>
      <c r="DT92" s="41">
        <f t="shared" si="524"/>
        <v>27493.239655378406</v>
      </c>
      <c r="DU92" s="41">
        <f t="shared" si="524"/>
        <v>27493.239655378406</v>
      </c>
      <c r="DV92" s="41">
        <f t="shared" si="524"/>
        <v>27493.239655378406</v>
      </c>
      <c r="DW92" s="41">
        <f t="shared" si="524"/>
        <v>27493.239655378406</v>
      </c>
      <c r="DX92" s="41">
        <f t="shared" si="524"/>
        <v>27493.239655378406</v>
      </c>
      <c r="DY92" s="41">
        <f t="shared" si="524"/>
        <v>27493.239655378406</v>
      </c>
      <c r="DZ92" s="41">
        <f t="shared" si="524"/>
        <v>27493.239655378406</v>
      </c>
      <c r="EA92" s="41">
        <f t="shared" si="524"/>
        <v>27493.239655378406</v>
      </c>
      <c r="EB92" s="41">
        <f t="shared" si="524"/>
        <v>27493.239655378406</v>
      </c>
      <c r="EC92" s="41">
        <f t="shared" si="524"/>
        <v>27493.239655378406</v>
      </c>
      <c r="ED92" s="41">
        <f t="shared" si="524"/>
        <v>27493.239655378406</v>
      </c>
      <c r="EE92" s="41">
        <f t="shared" si="524"/>
        <v>27493.239655378406</v>
      </c>
      <c r="EF92" s="41">
        <f t="shared" si="524"/>
        <v>27493.239655378406</v>
      </c>
      <c r="EG92" s="41">
        <f t="shared" si="524"/>
        <v>27493.239655378406</v>
      </c>
      <c r="EH92" s="41">
        <f t="shared" si="524"/>
        <v>27493.239655378406</v>
      </c>
      <c r="EI92" s="41">
        <f t="shared" si="524"/>
        <v>27493.239655378406</v>
      </c>
      <c r="EJ92" s="41">
        <f t="shared" si="524"/>
        <v>27493.239655378406</v>
      </c>
      <c r="EK92" s="41">
        <f t="shared" si="524"/>
        <v>27493.239655378406</v>
      </c>
      <c r="EL92" s="41">
        <f t="shared" si="524"/>
        <v>27493.239655378406</v>
      </c>
      <c r="EM92" s="41">
        <f t="shared" si="524"/>
        <v>27493.239655378406</v>
      </c>
      <c r="EN92" s="41">
        <f t="shared" si="524"/>
        <v>27493.239655378406</v>
      </c>
      <c r="EO92" s="41">
        <f t="shared" si="524"/>
        <v>27493.239655378406</v>
      </c>
      <c r="EP92" s="41">
        <f t="shared" si="524"/>
        <v>27493.239655378406</v>
      </c>
      <c r="EQ92" s="41">
        <f t="shared" si="524"/>
        <v>27493.239655378406</v>
      </c>
      <c r="ER92" s="41">
        <f t="shared" ref="ER92:FB92" si="525">IF($B92&gt;=ER$2,0,$S92/$D92*((EQ$6-$E92)&lt;$D92))</f>
        <v>27493.239655378406</v>
      </c>
      <c r="ES92" s="41">
        <f t="shared" si="525"/>
        <v>27493.239655378406</v>
      </c>
      <c r="ET92" s="41">
        <f t="shared" si="525"/>
        <v>27493.239655378406</v>
      </c>
      <c r="EU92" s="41">
        <f t="shared" si="525"/>
        <v>27493.239655378406</v>
      </c>
      <c r="EV92" s="41">
        <f t="shared" si="525"/>
        <v>27493.239655378406</v>
      </c>
      <c r="EW92" s="41">
        <f t="shared" si="525"/>
        <v>27493.239655378406</v>
      </c>
      <c r="EX92" s="41">
        <f t="shared" si="525"/>
        <v>0</v>
      </c>
      <c r="EY92" s="41">
        <f t="shared" si="525"/>
        <v>0</v>
      </c>
      <c r="EZ92" s="41">
        <f t="shared" si="525"/>
        <v>0</v>
      </c>
      <c r="FA92" s="41">
        <f t="shared" si="525"/>
        <v>0</v>
      </c>
      <c r="FB92" s="41">
        <f t="shared" si="525"/>
        <v>0</v>
      </c>
    </row>
    <row r="93" spans="2:158" s="38" customFormat="1" ht="11.25" hidden="1" customHeight="1" outlineLevel="1">
      <c r="B93" s="37">
        <v>2097</v>
      </c>
      <c r="C93" s="36">
        <f t="shared" si="485"/>
        <v>60</v>
      </c>
      <c r="D93" s="36">
        <f t="shared" si="479"/>
        <v>60</v>
      </c>
      <c r="E93" s="36">
        <v>75</v>
      </c>
      <c r="G93" s="3"/>
      <c r="H93" s="130"/>
      <c r="I93" s="212"/>
      <c r="J93" s="39"/>
      <c r="K93" s="39"/>
      <c r="L93" s="39"/>
      <c r="M93" s="39"/>
      <c r="N93" s="39"/>
      <c r="O93" s="39"/>
      <c r="P93" s="39"/>
      <c r="R93" s="41"/>
      <c r="S93" s="40">
        <v>1646698.0901721581</v>
      </c>
      <c r="T93" s="41">
        <f t="shared" ref="T93:AY93" si="526">IF($B93&gt;=T$2,0,$S93/$D93*((S$6-$E93)&lt;$D93))</f>
        <v>0</v>
      </c>
      <c r="U93" s="41">
        <f t="shared" si="526"/>
        <v>0</v>
      </c>
      <c r="V93" s="41">
        <f t="shared" si="526"/>
        <v>0</v>
      </c>
      <c r="W93" s="41">
        <f t="shared" si="526"/>
        <v>0</v>
      </c>
      <c r="X93" s="41">
        <f t="shared" si="526"/>
        <v>0</v>
      </c>
      <c r="Y93" s="41">
        <f t="shared" si="526"/>
        <v>0</v>
      </c>
      <c r="Z93" s="41">
        <f t="shared" si="526"/>
        <v>0</v>
      </c>
      <c r="AA93" s="41">
        <f t="shared" si="526"/>
        <v>0</v>
      </c>
      <c r="AB93" s="41">
        <f t="shared" si="526"/>
        <v>0</v>
      </c>
      <c r="AC93" s="41">
        <f t="shared" si="526"/>
        <v>0</v>
      </c>
      <c r="AD93" s="41">
        <f t="shared" si="526"/>
        <v>0</v>
      </c>
      <c r="AE93" s="41">
        <f t="shared" si="526"/>
        <v>0</v>
      </c>
      <c r="AF93" s="41">
        <f t="shared" si="526"/>
        <v>0</v>
      </c>
      <c r="AG93" s="41">
        <f t="shared" si="526"/>
        <v>0</v>
      </c>
      <c r="AH93" s="41">
        <f t="shared" si="526"/>
        <v>0</v>
      </c>
      <c r="AI93" s="41">
        <f t="shared" si="526"/>
        <v>0</v>
      </c>
      <c r="AJ93" s="41">
        <f t="shared" si="526"/>
        <v>0</v>
      </c>
      <c r="AK93" s="41">
        <f t="shared" si="526"/>
        <v>0</v>
      </c>
      <c r="AL93" s="41">
        <f t="shared" si="526"/>
        <v>0</v>
      </c>
      <c r="AM93" s="41">
        <f t="shared" si="526"/>
        <v>0</v>
      </c>
      <c r="AN93" s="41">
        <f t="shared" si="526"/>
        <v>0</v>
      </c>
      <c r="AO93" s="41">
        <f t="shared" si="526"/>
        <v>0</v>
      </c>
      <c r="AP93" s="41">
        <f t="shared" si="526"/>
        <v>0</v>
      </c>
      <c r="AQ93" s="41">
        <f t="shared" si="526"/>
        <v>0</v>
      </c>
      <c r="AR93" s="41">
        <f t="shared" si="526"/>
        <v>0</v>
      </c>
      <c r="AS93" s="41">
        <f t="shared" si="526"/>
        <v>0</v>
      </c>
      <c r="AT93" s="41">
        <f t="shared" si="526"/>
        <v>0</v>
      </c>
      <c r="AU93" s="41">
        <f t="shared" si="526"/>
        <v>0</v>
      </c>
      <c r="AV93" s="41">
        <f t="shared" si="526"/>
        <v>0</v>
      </c>
      <c r="AW93" s="41">
        <f t="shared" si="526"/>
        <v>0</v>
      </c>
      <c r="AX93" s="41">
        <f t="shared" si="526"/>
        <v>0</v>
      </c>
      <c r="AY93" s="41">
        <f t="shared" si="526"/>
        <v>0</v>
      </c>
      <c r="AZ93" s="41">
        <f t="shared" ref="AZ93:CE93" si="527">IF($B93&gt;=AZ$2,0,$S93/$D93*((AY$6-$E93)&lt;$D93))</f>
        <v>0</v>
      </c>
      <c r="BA93" s="41">
        <f t="shared" si="527"/>
        <v>0</v>
      </c>
      <c r="BB93" s="41">
        <f t="shared" si="527"/>
        <v>0</v>
      </c>
      <c r="BC93" s="41">
        <f t="shared" si="527"/>
        <v>0</v>
      </c>
      <c r="BD93" s="41">
        <f t="shared" si="527"/>
        <v>0</v>
      </c>
      <c r="BE93" s="41">
        <f t="shared" si="527"/>
        <v>0</v>
      </c>
      <c r="BF93" s="41">
        <f t="shared" si="527"/>
        <v>0</v>
      </c>
      <c r="BG93" s="41">
        <f t="shared" si="527"/>
        <v>0</v>
      </c>
      <c r="BH93" s="41">
        <f t="shared" si="527"/>
        <v>0</v>
      </c>
      <c r="BI93" s="41">
        <f t="shared" si="527"/>
        <v>0</v>
      </c>
      <c r="BJ93" s="41">
        <f t="shared" si="527"/>
        <v>0</v>
      </c>
      <c r="BK93" s="41">
        <f t="shared" si="527"/>
        <v>0</v>
      </c>
      <c r="BL93" s="41">
        <f t="shared" si="527"/>
        <v>0</v>
      </c>
      <c r="BM93" s="41">
        <f t="shared" si="527"/>
        <v>0</v>
      </c>
      <c r="BN93" s="41">
        <f t="shared" si="527"/>
        <v>0</v>
      </c>
      <c r="BO93" s="41">
        <f t="shared" si="527"/>
        <v>0</v>
      </c>
      <c r="BP93" s="41">
        <f t="shared" si="527"/>
        <v>0</v>
      </c>
      <c r="BQ93" s="41">
        <f t="shared" si="527"/>
        <v>0</v>
      </c>
      <c r="BR93" s="41">
        <f t="shared" si="527"/>
        <v>0</v>
      </c>
      <c r="BS93" s="41">
        <f t="shared" si="527"/>
        <v>0</v>
      </c>
      <c r="BT93" s="41">
        <f t="shared" si="527"/>
        <v>0</v>
      </c>
      <c r="BU93" s="41">
        <f t="shared" si="527"/>
        <v>0</v>
      </c>
      <c r="BV93" s="41">
        <f t="shared" si="527"/>
        <v>0</v>
      </c>
      <c r="BW93" s="41">
        <f t="shared" si="527"/>
        <v>0</v>
      </c>
      <c r="BX93" s="41">
        <f t="shared" si="527"/>
        <v>0</v>
      </c>
      <c r="BY93" s="41">
        <f t="shared" si="527"/>
        <v>0</v>
      </c>
      <c r="BZ93" s="41">
        <f t="shared" si="527"/>
        <v>0</v>
      </c>
      <c r="CA93" s="41">
        <f t="shared" si="527"/>
        <v>0</v>
      </c>
      <c r="CB93" s="41">
        <f t="shared" si="527"/>
        <v>0</v>
      </c>
      <c r="CC93" s="41">
        <f t="shared" si="527"/>
        <v>0</v>
      </c>
      <c r="CD93" s="41">
        <f t="shared" si="527"/>
        <v>0</v>
      </c>
      <c r="CE93" s="41">
        <f t="shared" si="527"/>
        <v>0</v>
      </c>
      <c r="CF93" s="41">
        <f t="shared" ref="CF93:DK93" si="528">IF($B93&gt;=CF$2,0,$S93/$D93*((CE$6-$E93)&lt;$D93))</f>
        <v>0</v>
      </c>
      <c r="CG93" s="41">
        <f t="shared" si="528"/>
        <v>0</v>
      </c>
      <c r="CH93" s="41">
        <f t="shared" si="528"/>
        <v>0</v>
      </c>
      <c r="CI93" s="41">
        <f t="shared" si="528"/>
        <v>0</v>
      </c>
      <c r="CJ93" s="41">
        <f t="shared" si="528"/>
        <v>0</v>
      </c>
      <c r="CK93" s="41">
        <f t="shared" si="528"/>
        <v>0</v>
      </c>
      <c r="CL93" s="41">
        <f t="shared" si="528"/>
        <v>0</v>
      </c>
      <c r="CM93" s="41">
        <f t="shared" si="528"/>
        <v>0</v>
      </c>
      <c r="CN93" s="41">
        <f t="shared" si="528"/>
        <v>0</v>
      </c>
      <c r="CO93" s="41">
        <f t="shared" si="528"/>
        <v>0</v>
      </c>
      <c r="CP93" s="41">
        <f t="shared" si="528"/>
        <v>0</v>
      </c>
      <c r="CQ93" s="41">
        <f t="shared" si="528"/>
        <v>27444.968169535969</v>
      </c>
      <c r="CR93" s="41">
        <f t="shared" si="528"/>
        <v>27444.968169535969</v>
      </c>
      <c r="CS93" s="41">
        <f t="shared" si="528"/>
        <v>27444.968169535969</v>
      </c>
      <c r="CT93" s="41">
        <f t="shared" si="528"/>
        <v>27444.968169535969</v>
      </c>
      <c r="CU93" s="41">
        <f t="shared" si="528"/>
        <v>27444.968169535969</v>
      </c>
      <c r="CV93" s="41">
        <f t="shared" si="528"/>
        <v>27444.968169535969</v>
      </c>
      <c r="CW93" s="41">
        <f t="shared" si="528"/>
        <v>27444.968169535969</v>
      </c>
      <c r="CX93" s="41">
        <f t="shared" si="528"/>
        <v>27444.968169535969</v>
      </c>
      <c r="CY93" s="41">
        <f t="shared" si="528"/>
        <v>27444.968169535969</v>
      </c>
      <c r="CZ93" s="41">
        <f t="shared" si="528"/>
        <v>27444.968169535969</v>
      </c>
      <c r="DA93" s="41">
        <f t="shared" si="528"/>
        <v>27444.968169535969</v>
      </c>
      <c r="DB93" s="41">
        <f t="shared" si="528"/>
        <v>27444.968169535969</v>
      </c>
      <c r="DC93" s="41">
        <f t="shared" si="528"/>
        <v>27444.968169535969</v>
      </c>
      <c r="DD93" s="41">
        <f t="shared" si="528"/>
        <v>27444.968169535969</v>
      </c>
      <c r="DE93" s="41">
        <f t="shared" si="528"/>
        <v>27444.968169535969</v>
      </c>
      <c r="DF93" s="41">
        <f t="shared" si="528"/>
        <v>27444.968169535969</v>
      </c>
      <c r="DG93" s="41">
        <f t="shared" si="528"/>
        <v>27444.968169535969</v>
      </c>
      <c r="DH93" s="41">
        <f t="shared" si="528"/>
        <v>27444.968169535969</v>
      </c>
      <c r="DI93" s="41">
        <f t="shared" si="528"/>
        <v>27444.968169535969</v>
      </c>
      <c r="DJ93" s="41">
        <f t="shared" si="528"/>
        <v>27444.968169535969</v>
      </c>
      <c r="DK93" s="41">
        <f t="shared" si="528"/>
        <v>27444.968169535969</v>
      </c>
      <c r="DL93" s="41">
        <f t="shared" ref="DL93:EQ93" si="529">IF($B93&gt;=DL$2,0,$S93/$D93*((DK$6-$E93)&lt;$D93))</f>
        <v>27444.968169535969</v>
      </c>
      <c r="DM93" s="41">
        <f t="shared" si="529"/>
        <v>27444.968169535969</v>
      </c>
      <c r="DN93" s="41">
        <f t="shared" si="529"/>
        <v>27444.968169535969</v>
      </c>
      <c r="DO93" s="41">
        <f t="shared" si="529"/>
        <v>27444.968169535969</v>
      </c>
      <c r="DP93" s="41">
        <f t="shared" si="529"/>
        <v>27444.968169535969</v>
      </c>
      <c r="DQ93" s="41">
        <f t="shared" si="529"/>
        <v>27444.968169535969</v>
      </c>
      <c r="DR93" s="41">
        <f t="shared" si="529"/>
        <v>27444.968169535969</v>
      </c>
      <c r="DS93" s="41">
        <f t="shared" si="529"/>
        <v>27444.968169535969</v>
      </c>
      <c r="DT93" s="41">
        <f t="shared" si="529"/>
        <v>27444.968169535969</v>
      </c>
      <c r="DU93" s="41">
        <f t="shared" si="529"/>
        <v>27444.968169535969</v>
      </c>
      <c r="DV93" s="41">
        <f t="shared" si="529"/>
        <v>27444.968169535969</v>
      </c>
      <c r="DW93" s="41">
        <f t="shared" si="529"/>
        <v>27444.968169535969</v>
      </c>
      <c r="DX93" s="41">
        <f t="shared" si="529"/>
        <v>27444.968169535969</v>
      </c>
      <c r="DY93" s="41">
        <f t="shared" si="529"/>
        <v>27444.968169535969</v>
      </c>
      <c r="DZ93" s="41">
        <f t="shared" si="529"/>
        <v>27444.968169535969</v>
      </c>
      <c r="EA93" s="41">
        <f t="shared" si="529"/>
        <v>27444.968169535969</v>
      </c>
      <c r="EB93" s="41">
        <f t="shared" si="529"/>
        <v>27444.968169535969</v>
      </c>
      <c r="EC93" s="41">
        <f t="shared" si="529"/>
        <v>27444.968169535969</v>
      </c>
      <c r="ED93" s="41">
        <f t="shared" si="529"/>
        <v>27444.968169535969</v>
      </c>
      <c r="EE93" s="41">
        <f t="shared" si="529"/>
        <v>27444.968169535969</v>
      </c>
      <c r="EF93" s="41">
        <f t="shared" si="529"/>
        <v>27444.968169535969</v>
      </c>
      <c r="EG93" s="41">
        <f t="shared" si="529"/>
        <v>27444.968169535969</v>
      </c>
      <c r="EH93" s="41">
        <f t="shared" si="529"/>
        <v>27444.968169535969</v>
      </c>
      <c r="EI93" s="41">
        <f t="shared" si="529"/>
        <v>27444.968169535969</v>
      </c>
      <c r="EJ93" s="41">
        <f t="shared" si="529"/>
        <v>27444.968169535969</v>
      </c>
      <c r="EK93" s="41">
        <f t="shared" si="529"/>
        <v>27444.968169535969</v>
      </c>
      <c r="EL93" s="41">
        <f t="shared" si="529"/>
        <v>27444.968169535969</v>
      </c>
      <c r="EM93" s="41">
        <f t="shared" si="529"/>
        <v>27444.968169535969</v>
      </c>
      <c r="EN93" s="41">
        <f t="shared" si="529"/>
        <v>27444.968169535969</v>
      </c>
      <c r="EO93" s="41">
        <f t="shared" si="529"/>
        <v>27444.968169535969</v>
      </c>
      <c r="EP93" s="41">
        <f t="shared" si="529"/>
        <v>27444.968169535969</v>
      </c>
      <c r="EQ93" s="41">
        <f t="shared" si="529"/>
        <v>27444.968169535969</v>
      </c>
      <c r="ER93" s="41">
        <f t="shared" ref="ER93:FB93" si="530">IF($B93&gt;=ER$2,0,$S93/$D93*((EQ$6-$E93)&lt;$D93))</f>
        <v>27444.968169535969</v>
      </c>
      <c r="ES93" s="41">
        <f t="shared" si="530"/>
        <v>27444.968169535969</v>
      </c>
      <c r="ET93" s="41">
        <f t="shared" si="530"/>
        <v>27444.968169535969</v>
      </c>
      <c r="EU93" s="41">
        <f t="shared" si="530"/>
        <v>27444.968169535969</v>
      </c>
      <c r="EV93" s="41">
        <f t="shared" si="530"/>
        <v>27444.968169535969</v>
      </c>
      <c r="EW93" s="41">
        <f t="shared" si="530"/>
        <v>27444.968169535969</v>
      </c>
      <c r="EX93" s="41">
        <f t="shared" si="530"/>
        <v>27444.968169535969</v>
      </c>
      <c r="EY93" s="41">
        <f t="shared" si="530"/>
        <v>0</v>
      </c>
      <c r="EZ93" s="41">
        <f t="shared" si="530"/>
        <v>0</v>
      </c>
      <c r="FA93" s="41">
        <f t="shared" si="530"/>
        <v>0</v>
      </c>
      <c r="FB93" s="41">
        <f t="shared" si="530"/>
        <v>0</v>
      </c>
    </row>
    <row r="94" spans="2:158" s="38" customFormat="1" ht="11.25" hidden="1" customHeight="1" outlineLevel="1">
      <c r="B94" s="37">
        <v>2098</v>
      </c>
      <c r="C94" s="36">
        <f t="shared" si="485"/>
        <v>60</v>
      </c>
      <c r="D94" s="36">
        <f t="shared" si="479"/>
        <v>60</v>
      </c>
      <c r="E94" s="36">
        <v>76</v>
      </c>
      <c r="G94" s="3"/>
      <c r="H94" s="130"/>
      <c r="I94" s="212"/>
      <c r="J94" s="39"/>
      <c r="K94" s="39"/>
      <c r="L94" s="39"/>
      <c r="M94" s="39"/>
      <c r="N94" s="39"/>
      <c r="O94" s="39"/>
      <c r="P94" s="39"/>
      <c r="R94" s="41"/>
      <c r="S94" s="40">
        <v>1643816.2824673643</v>
      </c>
      <c r="T94" s="41">
        <f t="shared" ref="T94:AY94" si="531">IF($B94&gt;=T$2,0,$S94/$D94*((S$6-$E94)&lt;$D94))</f>
        <v>0</v>
      </c>
      <c r="U94" s="41">
        <f t="shared" si="531"/>
        <v>0</v>
      </c>
      <c r="V94" s="41">
        <f t="shared" si="531"/>
        <v>0</v>
      </c>
      <c r="W94" s="41">
        <f t="shared" si="531"/>
        <v>0</v>
      </c>
      <c r="X94" s="41">
        <f t="shared" si="531"/>
        <v>0</v>
      </c>
      <c r="Y94" s="41">
        <f t="shared" si="531"/>
        <v>0</v>
      </c>
      <c r="Z94" s="41">
        <f t="shared" si="531"/>
        <v>0</v>
      </c>
      <c r="AA94" s="41">
        <f t="shared" si="531"/>
        <v>0</v>
      </c>
      <c r="AB94" s="41">
        <f t="shared" si="531"/>
        <v>0</v>
      </c>
      <c r="AC94" s="41">
        <f t="shared" si="531"/>
        <v>0</v>
      </c>
      <c r="AD94" s="41">
        <f t="shared" si="531"/>
        <v>0</v>
      </c>
      <c r="AE94" s="41">
        <f t="shared" si="531"/>
        <v>0</v>
      </c>
      <c r="AF94" s="41">
        <f t="shared" si="531"/>
        <v>0</v>
      </c>
      <c r="AG94" s="41">
        <f t="shared" si="531"/>
        <v>0</v>
      </c>
      <c r="AH94" s="41">
        <f t="shared" si="531"/>
        <v>0</v>
      </c>
      <c r="AI94" s="41">
        <f t="shared" si="531"/>
        <v>0</v>
      </c>
      <c r="AJ94" s="41">
        <f t="shared" si="531"/>
        <v>0</v>
      </c>
      <c r="AK94" s="41">
        <f t="shared" si="531"/>
        <v>0</v>
      </c>
      <c r="AL94" s="41">
        <f t="shared" si="531"/>
        <v>0</v>
      </c>
      <c r="AM94" s="41">
        <f t="shared" si="531"/>
        <v>0</v>
      </c>
      <c r="AN94" s="41">
        <f t="shared" si="531"/>
        <v>0</v>
      </c>
      <c r="AO94" s="41">
        <f t="shared" si="531"/>
        <v>0</v>
      </c>
      <c r="AP94" s="41">
        <f t="shared" si="531"/>
        <v>0</v>
      </c>
      <c r="AQ94" s="41">
        <f t="shared" si="531"/>
        <v>0</v>
      </c>
      <c r="AR94" s="41">
        <f t="shared" si="531"/>
        <v>0</v>
      </c>
      <c r="AS94" s="41">
        <f t="shared" si="531"/>
        <v>0</v>
      </c>
      <c r="AT94" s="41">
        <f t="shared" si="531"/>
        <v>0</v>
      </c>
      <c r="AU94" s="41">
        <f t="shared" si="531"/>
        <v>0</v>
      </c>
      <c r="AV94" s="41">
        <f t="shared" si="531"/>
        <v>0</v>
      </c>
      <c r="AW94" s="41">
        <f t="shared" si="531"/>
        <v>0</v>
      </c>
      <c r="AX94" s="41">
        <f t="shared" si="531"/>
        <v>0</v>
      </c>
      <c r="AY94" s="41">
        <f t="shared" si="531"/>
        <v>0</v>
      </c>
      <c r="AZ94" s="41">
        <f t="shared" ref="AZ94:CE94" si="532">IF($B94&gt;=AZ$2,0,$S94/$D94*((AY$6-$E94)&lt;$D94))</f>
        <v>0</v>
      </c>
      <c r="BA94" s="41">
        <f t="shared" si="532"/>
        <v>0</v>
      </c>
      <c r="BB94" s="41">
        <f t="shared" si="532"/>
        <v>0</v>
      </c>
      <c r="BC94" s="41">
        <f t="shared" si="532"/>
        <v>0</v>
      </c>
      <c r="BD94" s="41">
        <f t="shared" si="532"/>
        <v>0</v>
      </c>
      <c r="BE94" s="41">
        <f t="shared" si="532"/>
        <v>0</v>
      </c>
      <c r="BF94" s="41">
        <f t="shared" si="532"/>
        <v>0</v>
      </c>
      <c r="BG94" s="41">
        <f t="shared" si="532"/>
        <v>0</v>
      </c>
      <c r="BH94" s="41">
        <f t="shared" si="532"/>
        <v>0</v>
      </c>
      <c r="BI94" s="41">
        <f t="shared" si="532"/>
        <v>0</v>
      </c>
      <c r="BJ94" s="41">
        <f t="shared" si="532"/>
        <v>0</v>
      </c>
      <c r="BK94" s="41">
        <f t="shared" si="532"/>
        <v>0</v>
      </c>
      <c r="BL94" s="41">
        <f t="shared" si="532"/>
        <v>0</v>
      </c>
      <c r="BM94" s="41">
        <f t="shared" si="532"/>
        <v>0</v>
      </c>
      <c r="BN94" s="41">
        <f t="shared" si="532"/>
        <v>0</v>
      </c>
      <c r="BO94" s="41">
        <f t="shared" si="532"/>
        <v>0</v>
      </c>
      <c r="BP94" s="41">
        <f t="shared" si="532"/>
        <v>0</v>
      </c>
      <c r="BQ94" s="41">
        <f t="shared" si="532"/>
        <v>0</v>
      </c>
      <c r="BR94" s="41">
        <f t="shared" si="532"/>
        <v>0</v>
      </c>
      <c r="BS94" s="41">
        <f t="shared" si="532"/>
        <v>0</v>
      </c>
      <c r="BT94" s="41">
        <f t="shared" si="532"/>
        <v>0</v>
      </c>
      <c r="BU94" s="41">
        <f t="shared" si="532"/>
        <v>0</v>
      </c>
      <c r="BV94" s="41">
        <f t="shared" si="532"/>
        <v>0</v>
      </c>
      <c r="BW94" s="41">
        <f t="shared" si="532"/>
        <v>0</v>
      </c>
      <c r="BX94" s="41">
        <f t="shared" si="532"/>
        <v>0</v>
      </c>
      <c r="BY94" s="41">
        <f t="shared" si="532"/>
        <v>0</v>
      </c>
      <c r="BZ94" s="41">
        <f t="shared" si="532"/>
        <v>0</v>
      </c>
      <c r="CA94" s="41">
        <f t="shared" si="532"/>
        <v>0</v>
      </c>
      <c r="CB94" s="41">
        <f t="shared" si="532"/>
        <v>0</v>
      </c>
      <c r="CC94" s="41">
        <f t="shared" si="532"/>
        <v>0</v>
      </c>
      <c r="CD94" s="41">
        <f t="shared" si="532"/>
        <v>0</v>
      </c>
      <c r="CE94" s="41">
        <f t="shared" si="532"/>
        <v>0</v>
      </c>
      <c r="CF94" s="41">
        <f t="shared" ref="CF94:DK94" si="533">IF($B94&gt;=CF$2,0,$S94/$D94*((CE$6-$E94)&lt;$D94))</f>
        <v>0</v>
      </c>
      <c r="CG94" s="41">
        <f t="shared" si="533"/>
        <v>0</v>
      </c>
      <c r="CH94" s="41">
        <f t="shared" si="533"/>
        <v>0</v>
      </c>
      <c r="CI94" s="41">
        <f t="shared" si="533"/>
        <v>0</v>
      </c>
      <c r="CJ94" s="41">
        <f t="shared" si="533"/>
        <v>0</v>
      </c>
      <c r="CK94" s="41">
        <f t="shared" si="533"/>
        <v>0</v>
      </c>
      <c r="CL94" s="41">
        <f t="shared" si="533"/>
        <v>0</v>
      </c>
      <c r="CM94" s="41">
        <f t="shared" si="533"/>
        <v>0</v>
      </c>
      <c r="CN94" s="41">
        <f t="shared" si="533"/>
        <v>0</v>
      </c>
      <c r="CO94" s="41">
        <f t="shared" si="533"/>
        <v>0</v>
      </c>
      <c r="CP94" s="41">
        <f t="shared" si="533"/>
        <v>0</v>
      </c>
      <c r="CQ94" s="41">
        <f t="shared" si="533"/>
        <v>0</v>
      </c>
      <c r="CR94" s="41">
        <f t="shared" si="533"/>
        <v>27396.938041122739</v>
      </c>
      <c r="CS94" s="41">
        <f t="shared" si="533"/>
        <v>27396.938041122739</v>
      </c>
      <c r="CT94" s="41">
        <f t="shared" si="533"/>
        <v>27396.938041122739</v>
      </c>
      <c r="CU94" s="41">
        <f t="shared" si="533"/>
        <v>27396.938041122739</v>
      </c>
      <c r="CV94" s="41">
        <f t="shared" si="533"/>
        <v>27396.938041122739</v>
      </c>
      <c r="CW94" s="41">
        <f t="shared" si="533"/>
        <v>27396.938041122739</v>
      </c>
      <c r="CX94" s="41">
        <f t="shared" si="533"/>
        <v>27396.938041122739</v>
      </c>
      <c r="CY94" s="41">
        <f t="shared" si="533"/>
        <v>27396.938041122739</v>
      </c>
      <c r="CZ94" s="41">
        <f t="shared" si="533"/>
        <v>27396.938041122739</v>
      </c>
      <c r="DA94" s="41">
        <f t="shared" si="533"/>
        <v>27396.938041122739</v>
      </c>
      <c r="DB94" s="41">
        <f t="shared" si="533"/>
        <v>27396.938041122739</v>
      </c>
      <c r="DC94" s="41">
        <f t="shared" si="533"/>
        <v>27396.938041122739</v>
      </c>
      <c r="DD94" s="41">
        <f t="shared" si="533"/>
        <v>27396.938041122739</v>
      </c>
      <c r="DE94" s="41">
        <f t="shared" si="533"/>
        <v>27396.938041122739</v>
      </c>
      <c r="DF94" s="41">
        <f t="shared" si="533"/>
        <v>27396.938041122739</v>
      </c>
      <c r="DG94" s="41">
        <f t="shared" si="533"/>
        <v>27396.938041122739</v>
      </c>
      <c r="DH94" s="41">
        <f t="shared" si="533"/>
        <v>27396.938041122739</v>
      </c>
      <c r="DI94" s="41">
        <f t="shared" si="533"/>
        <v>27396.938041122739</v>
      </c>
      <c r="DJ94" s="41">
        <f t="shared" si="533"/>
        <v>27396.938041122739</v>
      </c>
      <c r="DK94" s="41">
        <f t="shared" si="533"/>
        <v>27396.938041122739</v>
      </c>
      <c r="DL94" s="41">
        <f t="shared" ref="DL94:EQ94" si="534">IF($B94&gt;=DL$2,0,$S94/$D94*((DK$6-$E94)&lt;$D94))</f>
        <v>27396.938041122739</v>
      </c>
      <c r="DM94" s="41">
        <f t="shared" si="534"/>
        <v>27396.938041122739</v>
      </c>
      <c r="DN94" s="41">
        <f t="shared" si="534"/>
        <v>27396.938041122739</v>
      </c>
      <c r="DO94" s="41">
        <f t="shared" si="534"/>
        <v>27396.938041122739</v>
      </c>
      <c r="DP94" s="41">
        <f t="shared" si="534"/>
        <v>27396.938041122739</v>
      </c>
      <c r="DQ94" s="41">
        <f t="shared" si="534"/>
        <v>27396.938041122739</v>
      </c>
      <c r="DR94" s="41">
        <f t="shared" si="534"/>
        <v>27396.938041122739</v>
      </c>
      <c r="DS94" s="41">
        <f t="shared" si="534"/>
        <v>27396.938041122739</v>
      </c>
      <c r="DT94" s="41">
        <f t="shared" si="534"/>
        <v>27396.938041122739</v>
      </c>
      <c r="DU94" s="41">
        <f t="shared" si="534"/>
        <v>27396.938041122739</v>
      </c>
      <c r="DV94" s="41">
        <f t="shared" si="534"/>
        <v>27396.938041122739</v>
      </c>
      <c r="DW94" s="41">
        <f t="shared" si="534"/>
        <v>27396.938041122739</v>
      </c>
      <c r="DX94" s="41">
        <f t="shared" si="534"/>
        <v>27396.938041122739</v>
      </c>
      <c r="DY94" s="41">
        <f t="shared" si="534"/>
        <v>27396.938041122739</v>
      </c>
      <c r="DZ94" s="41">
        <f t="shared" si="534"/>
        <v>27396.938041122739</v>
      </c>
      <c r="EA94" s="41">
        <f t="shared" si="534"/>
        <v>27396.938041122739</v>
      </c>
      <c r="EB94" s="41">
        <f t="shared" si="534"/>
        <v>27396.938041122739</v>
      </c>
      <c r="EC94" s="41">
        <f t="shared" si="534"/>
        <v>27396.938041122739</v>
      </c>
      <c r="ED94" s="41">
        <f t="shared" si="534"/>
        <v>27396.938041122739</v>
      </c>
      <c r="EE94" s="41">
        <f t="shared" si="534"/>
        <v>27396.938041122739</v>
      </c>
      <c r="EF94" s="41">
        <f t="shared" si="534"/>
        <v>27396.938041122739</v>
      </c>
      <c r="EG94" s="41">
        <f t="shared" si="534"/>
        <v>27396.938041122739</v>
      </c>
      <c r="EH94" s="41">
        <f t="shared" si="534"/>
        <v>27396.938041122739</v>
      </c>
      <c r="EI94" s="41">
        <f t="shared" si="534"/>
        <v>27396.938041122739</v>
      </c>
      <c r="EJ94" s="41">
        <f t="shared" si="534"/>
        <v>27396.938041122739</v>
      </c>
      <c r="EK94" s="41">
        <f t="shared" si="534"/>
        <v>27396.938041122739</v>
      </c>
      <c r="EL94" s="41">
        <f t="shared" si="534"/>
        <v>27396.938041122739</v>
      </c>
      <c r="EM94" s="41">
        <f t="shared" si="534"/>
        <v>27396.938041122739</v>
      </c>
      <c r="EN94" s="41">
        <f t="shared" si="534"/>
        <v>27396.938041122739</v>
      </c>
      <c r="EO94" s="41">
        <f t="shared" si="534"/>
        <v>27396.938041122739</v>
      </c>
      <c r="EP94" s="41">
        <f t="shared" si="534"/>
        <v>27396.938041122739</v>
      </c>
      <c r="EQ94" s="41">
        <f t="shared" si="534"/>
        <v>27396.938041122739</v>
      </c>
      <c r="ER94" s="41">
        <f t="shared" ref="ER94:FB94" si="535">IF($B94&gt;=ER$2,0,$S94/$D94*((EQ$6-$E94)&lt;$D94))</f>
        <v>27396.938041122739</v>
      </c>
      <c r="ES94" s="41">
        <f t="shared" si="535"/>
        <v>27396.938041122739</v>
      </c>
      <c r="ET94" s="41">
        <f t="shared" si="535"/>
        <v>27396.938041122739</v>
      </c>
      <c r="EU94" s="41">
        <f t="shared" si="535"/>
        <v>27396.938041122739</v>
      </c>
      <c r="EV94" s="41">
        <f t="shared" si="535"/>
        <v>27396.938041122739</v>
      </c>
      <c r="EW94" s="41">
        <f t="shared" si="535"/>
        <v>27396.938041122739</v>
      </c>
      <c r="EX94" s="41">
        <f t="shared" si="535"/>
        <v>27396.938041122739</v>
      </c>
      <c r="EY94" s="41">
        <f t="shared" si="535"/>
        <v>27396.938041122739</v>
      </c>
      <c r="EZ94" s="41">
        <f t="shared" si="535"/>
        <v>0</v>
      </c>
      <c r="FA94" s="41">
        <f t="shared" si="535"/>
        <v>0</v>
      </c>
      <c r="FB94" s="41">
        <f t="shared" si="535"/>
        <v>0</v>
      </c>
    </row>
    <row r="95" spans="2:158" s="38" customFormat="1" ht="11.25" hidden="1" customHeight="1" outlineLevel="1">
      <c r="B95" s="37">
        <v>2099</v>
      </c>
      <c r="C95" s="36">
        <f t="shared" si="485"/>
        <v>60</v>
      </c>
      <c r="D95" s="36">
        <f t="shared" si="479"/>
        <v>60</v>
      </c>
      <c r="E95" s="36">
        <v>77</v>
      </c>
      <c r="G95" s="3"/>
      <c r="H95" s="130"/>
      <c r="I95" s="212"/>
      <c r="J95" s="39"/>
      <c r="K95" s="39"/>
      <c r="L95" s="39"/>
      <c r="M95" s="39"/>
      <c r="N95" s="39"/>
      <c r="O95" s="39"/>
      <c r="P95" s="39"/>
      <c r="R95" s="41"/>
      <c r="S95" s="40">
        <v>1640948.8838010945</v>
      </c>
      <c r="T95" s="41">
        <f t="shared" ref="T95:AY95" si="536">IF($B95&gt;=T$2,0,$S95/$D95*((S$6-$E95)&lt;$D95))</f>
        <v>0</v>
      </c>
      <c r="U95" s="41">
        <f t="shared" si="536"/>
        <v>0</v>
      </c>
      <c r="V95" s="41">
        <f t="shared" si="536"/>
        <v>0</v>
      </c>
      <c r="W95" s="41">
        <f t="shared" si="536"/>
        <v>0</v>
      </c>
      <c r="X95" s="41">
        <f t="shared" si="536"/>
        <v>0</v>
      </c>
      <c r="Y95" s="41">
        <f t="shared" si="536"/>
        <v>0</v>
      </c>
      <c r="Z95" s="41">
        <f t="shared" si="536"/>
        <v>0</v>
      </c>
      <c r="AA95" s="41">
        <f t="shared" si="536"/>
        <v>0</v>
      </c>
      <c r="AB95" s="41">
        <f t="shared" si="536"/>
        <v>0</v>
      </c>
      <c r="AC95" s="41">
        <f t="shared" si="536"/>
        <v>0</v>
      </c>
      <c r="AD95" s="41">
        <f t="shared" si="536"/>
        <v>0</v>
      </c>
      <c r="AE95" s="41">
        <f t="shared" si="536"/>
        <v>0</v>
      </c>
      <c r="AF95" s="41">
        <f t="shared" si="536"/>
        <v>0</v>
      </c>
      <c r="AG95" s="41">
        <f t="shared" si="536"/>
        <v>0</v>
      </c>
      <c r="AH95" s="41">
        <f t="shared" si="536"/>
        <v>0</v>
      </c>
      <c r="AI95" s="41">
        <f t="shared" si="536"/>
        <v>0</v>
      </c>
      <c r="AJ95" s="41">
        <f t="shared" si="536"/>
        <v>0</v>
      </c>
      <c r="AK95" s="41">
        <f t="shared" si="536"/>
        <v>0</v>
      </c>
      <c r="AL95" s="41">
        <f t="shared" si="536"/>
        <v>0</v>
      </c>
      <c r="AM95" s="41">
        <f t="shared" si="536"/>
        <v>0</v>
      </c>
      <c r="AN95" s="41">
        <f t="shared" si="536"/>
        <v>0</v>
      </c>
      <c r="AO95" s="41">
        <f t="shared" si="536"/>
        <v>0</v>
      </c>
      <c r="AP95" s="41">
        <f t="shared" si="536"/>
        <v>0</v>
      </c>
      <c r="AQ95" s="41">
        <f t="shared" si="536"/>
        <v>0</v>
      </c>
      <c r="AR95" s="41">
        <f t="shared" si="536"/>
        <v>0</v>
      </c>
      <c r="AS95" s="41">
        <f t="shared" si="536"/>
        <v>0</v>
      </c>
      <c r="AT95" s="41">
        <f t="shared" si="536"/>
        <v>0</v>
      </c>
      <c r="AU95" s="41">
        <f t="shared" si="536"/>
        <v>0</v>
      </c>
      <c r="AV95" s="41">
        <f t="shared" si="536"/>
        <v>0</v>
      </c>
      <c r="AW95" s="41">
        <f t="shared" si="536"/>
        <v>0</v>
      </c>
      <c r="AX95" s="41">
        <f t="shared" si="536"/>
        <v>0</v>
      </c>
      <c r="AY95" s="41">
        <f t="shared" si="536"/>
        <v>0</v>
      </c>
      <c r="AZ95" s="41">
        <f t="shared" ref="AZ95:CE95" si="537">IF($B95&gt;=AZ$2,0,$S95/$D95*((AY$6-$E95)&lt;$D95))</f>
        <v>0</v>
      </c>
      <c r="BA95" s="41">
        <f t="shared" si="537"/>
        <v>0</v>
      </c>
      <c r="BB95" s="41">
        <f t="shared" si="537"/>
        <v>0</v>
      </c>
      <c r="BC95" s="41">
        <f t="shared" si="537"/>
        <v>0</v>
      </c>
      <c r="BD95" s="41">
        <f t="shared" si="537"/>
        <v>0</v>
      </c>
      <c r="BE95" s="41">
        <f t="shared" si="537"/>
        <v>0</v>
      </c>
      <c r="BF95" s="41">
        <f t="shared" si="537"/>
        <v>0</v>
      </c>
      <c r="BG95" s="41">
        <f t="shared" si="537"/>
        <v>0</v>
      </c>
      <c r="BH95" s="41">
        <f t="shared" si="537"/>
        <v>0</v>
      </c>
      <c r="BI95" s="41">
        <f t="shared" si="537"/>
        <v>0</v>
      </c>
      <c r="BJ95" s="41">
        <f t="shared" si="537"/>
        <v>0</v>
      </c>
      <c r="BK95" s="41">
        <f t="shared" si="537"/>
        <v>0</v>
      </c>
      <c r="BL95" s="41">
        <f t="shared" si="537"/>
        <v>0</v>
      </c>
      <c r="BM95" s="41">
        <f t="shared" si="537"/>
        <v>0</v>
      </c>
      <c r="BN95" s="41">
        <f t="shared" si="537"/>
        <v>0</v>
      </c>
      <c r="BO95" s="41">
        <f t="shared" si="537"/>
        <v>0</v>
      </c>
      <c r="BP95" s="41">
        <f t="shared" si="537"/>
        <v>0</v>
      </c>
      <c r="BQ95" s="41">
        <f t="shared" si="537"/>
        <v>0</v>
      </c>
      <c r="BR95" s="41">
        <f t="shared" si="537"/>
        <v>0</v>
      </c>
      <c r="BS95" s="41">
        <f t="shared" si="537"/>
        <v>0</v>
      </c>
      <c r="BT95" s="41">
        <f t="shared" si="537"/>
        <v>0</v>
      </c>
      <c r="BU95" s="41">
        <f t="shared" si="537"/>
        <v>0</v>
      </c>
      <c r="BV95" s="41">
        <f t="shared" si="537"/>
        <v>0</v>
      </c>
      <c r="BW95" s="41">
        <f t="shared" si="537"/>
        <v>0</v>
      </c>
      <c r="BX95" s="41">
        <f t="shared" si="537"/>
        <v>0</v>
      </c>
      <c r="BY95" s="41">
        <f t="shared" si="537"/>
        <v>0</v>
      </c>
      <c r="BZ95" s="41">
        <f t="shared" si="537"/>
        <v>0</v>
      </c>
      <c r="CA95" s="41">
        <f t="shared" si="537"/>
        <v>0</v>
      </c>
      <c r="CB95" s="41">
        <f t="shared" si="537"/>
        <v>0</v>
      </c>
      <c r="CC95" s="41">
        <f t="shared" si="537"/>
        <v>0</v>
      </c>
      <c r="CD95" s="41">
        <f t="shared" si="537"/>
        <v>0</v>
      </c>
      <c r="CE95" s="41">
        <f t="shared" si="537"/>
        <v>0</v>
      </c>
      <c r="CF95" s="41">
        <f t="shared" ref="CF95:DK95" si="538">IF($B95&gt;=CF$2,0,$S95/$D95*((CE$6-$E95)&lt;$D95))</f>
        <v>0</v>
      </c>
      <c r="CG95" s="41">
        <f t="shared" si="538"/>
        <v>0</v>
      </c>
      <c r="CH95" s="41">
        <f t="shared" si="538"/>
        <v>0</v>
      </c>
      <c r="CI95" s="41">
        <f t="shared" si="538"/>
        <v>0</v>
      </c>
      <c r="CJ95" s="41">
        <f t="shared" si="538"/>
        <v>0</v>
      </c>
      <c r="CK95" s="41">
        <f t="shared" si="538"/>
        <v>0</v>
      </c>
      <c r="CL95" s="41">
        <f t="shared" si="538"/>
        <v>0</v>
      </c>
      <c r="CM95" s="41">
        <f t="shared" si="538"/>
        <v>0</v>
      </c>
      <c r="CN95" s="41">
        <f t="shared" si="538"/>
        <v>0</v>
      </c>
      <c r="CO95" s="41">
        <f t="shared" si="538"/>
        <v>0</v>
      </c>
      <c r="CP95" s="41">
        <f t="shared" si="538"/>
        <v>0</v>
      </c>
      <c r="CQ95" s="41">
        <f t="shared" si="538"/>
        <v>0</v>
      </c>
      <c r="CR95" s="41">
        <f t="shared" si="538"/>
        <v>0</v>
      </c>
      <c r="CS95" s="41">
        <f t="shared" si="538"/>
        <v>27349.148063351575</v>
      </c>
      <c r="CT95" s="41">
        <f t="shared" si="538"/>
        <v>27349.148063351575</v>
      </c>
      <c r="CU95" s="41">
        <f t="shared" si="538"/>
        <v>27349.148063351575</v>
      </c>
      <c r="CV95" s="41">
        <f t="shared" si="538"/>
        <v>27349.148063351575</v>
      </c>
      <c r="CW95" s="41">
        <f t="shared" si="538"/>
        <v>27349.148063351575</v>
      </c>
      <c r="CX95" s="41">
        <f t="shared" si="538"/>
        <v>27349.148063351575</v>
      </c>
      <c r="CY95" s="41">
        <f t="shared" si="538"/>
        <v>27349.148063351575</v>
      </c>
      <c r="CZ95" s="41">
        <f t="shared" si="538"/>
        <v>27349.148063351575</v>
      </c>
      <c r="DA95" s="41">
        <f t="shared" si="538"/>
        <v>27349.148063351575</v>
      </c>
      <c r="DB95" s="41">
        <f t="shared" si="538"/>
        <v>27349.148063351575</v>
      </c>
      <c r="DC95" s="41">
        <f t="shared" si="538"/>
        <v>27349.148063351575</v>
      </c>
      <c r="DD95" s="41">
        <f t="shared" si="538"/>
        <v>27349.148063351575</v>
      </c>
      <c r="DE95" s="41">
        <f t="shared" si="538"/>
        <v>27349.148063351575</v>
      </c>
      <c r="DF95" s="41">
        <f t="shared" si="538"/>
        <v>27349.148063351575</v>
      </c>
      <c r="DG95" s="41">
        <f t="shared" si="538"/>
        <v>27349.148063351575</v>
      </c>
      <c r="DH95" s="41">
        <f t="shared" si="538"/>
        <v>27349.148063351575</v>
      </c>
      <c r="DI95" s="41">
        <f t="shared" si="538"/>
        <v>27349.148063351575</v>
      </c>
      <c r="DJ95" s="41">
        <f t="shared" si="538"/>
        <v>27349.148063351575</v>
      </c>
      <c r="DK95" s="41">
        <f t="shared" si="538"/>
        <v>27349.148063351575</v>
      </c>
      <c r="DL95" s="41">
        <f t="shared" ref="DL95:EQ95" si="539">IF($B95&gt;=DL$2,0,$S95/$D95*((DK$6-$E95)&lt;$D95))</f>
        <v>27349.148063351575</v>
      </c>
      <c r="DM95" s="41">
        <f t="shared" si="539"/>
        <v>27349.148063351575</v>
      </c>
      <c r="DN95" s="41">
        <f t="shared" si="539"/>
        <v>27349.148063351575</v>
      </c>
      <c r="DO95" s="41">
        <f t="shared" si="539"/>
        <v>27349.148063351575</v>
      </c>
      <c r="DP95" s="41">
        <f t="shared" si="539"/>
        <v>27349.148063351575</v>
      </c>
      <c r="DQ95" s="41">
        <f t="shared" si="539"/>
        <v>27349.148063351575</v>
      </c>
      <c r="DR95" s="41">
        <f t="shared" si="539"/>
        <v>27349.148063351575</v>
      </c>
      <c r="DS95" s="41">
        <f t="shared" si="539"/>
        <v>27349.148063351575</v>
      </c>
      <c r="DT95" s="41">
        <f t="shared" si="539"/>
        <v>27349.148063351575</v>
      </c>
      <c r="DU95" s="41">
        <f t="shared" si="539"/>
        <v>27349.148063351575</v>
      </c>
      <c r="DV95" s="41">
        <f t="shared" si="539"/>
        <v>27349.148063351575</v>
      </c>
      <c r="DW95" s="41">
        <f t="shared" si="539"/>
        <v>27349.148063351575</v>
      </c>
      <c r="DX95" s="41">
        <f t="shared" si="539"/>
        <v>27349.148063351575</v>
      </c>
      <c r="DY95" s="41">
        <f t="shared" si="539"/>
        <v>27349.148063351575</v>
      </c>
      <c r="DZ95" s="41">
        <f t="shared" si="539"/>
        <v>27349.148063351575</v>
      </c>
      <c r="EA95" s="41">
        <f t="shared" si="539"/>
        <v>27349.148063351575</v>
      </c>
      <c r="EB95" s="41">
        <f t="shared" si="539"/>
        <v>27349.148063351575</v>
      </c>
      <c r="EC95" s="41">
        <f t="shared" si="539"/>
        <v>27349.148063351575</v>
      </c>
      <c r="ED95" s="41">
        <f t="shared" si="539"/>
        <v>27349.148063351575</v>
      </c>
      <c r="EE95" s="41">
        <f t="shared" si="539"/>
        <v>27349.148063351575</v>
      </c>
      <c r="EF95" s="41">
        <f t="shared" si="539"/>
        <v>27349.148063351575</v>
      </c>
      <c r="EG95" s="41">
        <f t="shared" si="539"/>
        <v>27349.148063351575</v>
      </c>
      <c r="EH95" s="41">
        <f t="shared" si="539"/>
        <v>27349.148063351575</v>
      </c>
      <c r="EI95" s="41">
        <f t="shared" si="539"/>
        <v>27349.148063351575</v>
      </c>
      <c r="EJ95" s="41">
        <f t="shared" si="539"/>
        <v>27349.148063351575</v>
      </c>
      <c r="EK95" s="41">
        <f t="shared" si="539"/>
        <v>27349.148063351575</v>
      </c>
      <c r="EL95" s="41">
        <f t="shared" si="539"/>
        <v>27349.148063351575</v>
      </c>
      <c r="EM95" s="41">
        <f t="shared" si="539"/>
        <v>27349.148063351575</v>
      </c>
      <c r="EN95" s="41">
        <f t="shared" si="539"/>
        <v>27349.148063351575</v>
      </c>
      <c r="EO95" s="41">
        <f t="shared" si="539"/>
        <v>27349.148063351575</v>
      </c>
      <c r="EP95" s="41">
        <f t="shared" si="539"/>
        <v>27349.148063351575</v>
      </c>
      <c r="EQ95" s="41">
        <f t="shared" si="539"/>
        <v>27349.148063351575</v>
      </c>
      <c r="ER95" s="41">
        <f t="shared" ref="ER95:FB95" si="540">IF($B95&gt;=ER$2,0,$S95/$D95*((EQ$6-$E95)&lt;$D95))</f>
        <v>27349.148063351575</v>
      </c>
      <c r="ES95" s="41">
        <f t="shared" si="540"/>
        <v>27349.148063351575</v>
      </c>
      <c r="ET95" s="41">
        <f t="shared" si="540"/>
        <v>27349.148063351575</v>
      </c>
      <c r="EU95" s="41">
        <f t="shared" si="540"/>
        <v>27349.148063351575</v>
      </c>
      <c r="EV95" s="41">
        <f t="shared" si="540"/>
        <v>27349.148063351575</v>
      </c>
      <c r="EW95" s="41">
        <f t="shared" si="540"/>
        <v>27349.148063351575</v>
      </c>
      <c r="EX95" s="41">
        <f t="shared" si="540"/>
        <v>27349.148063351575</v>
      </c>
      <c r="EY95" s="41">
        <f t="shared" si="540"/>
        <v>27349.148063351575</v>
      </c>
      <c r="EZ95" s="41">
        <f t="shared" si="540"/>
        <v>27349.148063351575</v>
      </c>
      <c r="FA95" s="41">
        <f t="shared" si="540"/>
        <v>0</v>
      </c>
      <c r="FB95" s="41">
        <f t="shared" si="540"/>
        <v>0</v>
      </c>
    </row>
    <row r="96" spans="2:158" s="38" customFormat="1" ht="11.25" hidden="1" customHeight="1" outlineLevel="1">
      <c r="B96" s="37">
        <v>2100</v>
      </c>
      <c r="C96" s="36">
        <f t="shared" si="485"/>
        <v>60</v>
      </c>
      <c r="D96" s="36">
        <f t="shared" si="479"/>
        <v>60</v>
      </c>
      <c r="E96" s="36">
        <v>78</v>
      </c>
      <c r="G96" s="3"/>
      <c r="H96" s="130"/>
      <c r="I96" s="212"/>
      <c r="J96" s="39"/>
      <c r="K96" s="39"/>
      <c r="L96" s="39"/>
      <c r="M96" s="39"/>
      <c r="N96" s="39"/>
      <c r="O96" s="39"/>
      <c r="P96" s="39"/>
      <c r="R96" s="41"/>
      <c r="S96" s="40">
        <v>1638107.9846460866</v>
      </c>
      <c r="T96" s="41">
        <f t="shared" ref="T96:AY96" si="541">IF($B96&gt;=T$2,0,$S96/$D96*((S$6-$E96)&lt;$D96))</f>
        <v>0</v>
      </c>
      <c r="U96" s="41">
        <f t="shared" si="541"/>
        <v>0</v>
      </c>
      <c r="V96" s="41">
        <f t="shared" si="541"/>
        <v>0</v>
      </c>
      <c r="W96" s="41">
        <f t="shared" si="541"/>
        <v>0</v>
      </c>
      <c r="X96" s="41">
        <f t="shared" si="541"/>
        <v>0</v>
      </c>
      <c r="Y96" s="41">
        <f t="shared" si="541"/>
        <v>0</v>
      </c>
      <c r="Z96" s="41">
        <f t="shared" si="541"/>
        <v>0</v>
      </c>
      <c r="AA96" s="41">
        <f t="shared" si="541"/>
        <v>0</v>
      </c>
      <c r="AB96" s="41">
        <f t="shared" si="541"/>
        <v>0</v>
      </c>
      <c r="AC96" s="41">
        <f t="shared" si="541"/>
        <v>0</v>
      </c>
      <c r="AD96" s="41">
        <f t="shared" si="541"/>
        <v>0</v>
      </c>
      <c r="AE96" s="41">
        <f t="shared" si="541"/>
        <v>0</v>
      </c>
      <c r="AF96" s="41">
        <f t="shared" si="541"/>
        <v>0</v>
      </c>
      <c r="AG96" s="41">
        <f t="shared" si="541"/>
        <v>0</v>
      </c>
      <c r="AH96" s="41">
        <f t="shared" si="541"/>
        <v>0</v>
      </c>
      <c r="AI96" s="41">
        <f t="shared" si="541"/>
        <v>0</v>
      </c>
      <c r="AJ96" s="41">
        <f t="shared" si="541"/>
        <v>0</v>
      </c>
      <c r="AK96" s="41">
        <f t="shared" si="541"/>
        <v>0</v>
      </c>
      <c r="AL96" s="41">
        <f t="shared" si="541"/>
        <v>0</v>
      </c>
      <c r="AM96" s="41">
        <f t="shared" si="541"/>
        <v>0</v>
      </c>
      <c r="AN96" s="41">
        <f t="shared" si="541"/>
        <v>0</v>
      </c>
      <c r="AO96" s="41">
        <f t="shared" si="541"/>
        <v>0</v>
      </c>
      <c r="AP96" s="41">
        <f t="shared" si="541"/>
        <v>0</v>
      </c>
      <c r="AQ96" s="41">
        <f t="shared" si="541"/>
        <v>0</v>
      </c>
      <c r="AR96" s="41">
        <f t="shared" si="541"/>
        <v>0</v>
      </c>
      <c r="AS96" s="41">
        <f t="shared" si="541"/>
        <v>0</v>
      </c>
      <c r="AT96" s="41">
        <f t="shared" si="541"/>
        <v>0</v>
      </c>
      <c r="AU96" s="41">
        <f t="shared" si="541"/>
        <v>0</v>
      </c>
      <c r="AV96" s="41">
        <f t="shared" si="541"/>
        <v>0</v>
      </c>
      <c r="AW96" s="41">
        <f t="shared" si="541"/>
        <v>0</v>
      </c>
      <c r="AX96" s="41">
        <f t="shared" si="541"/>
        <v>0</v>
      </c>
      <c r="AY96" s="41">
        <f t="shared" si="541"/>
        <v>0</v>
      </c>
      <c r="AZ96" s="41">
        <f t="shared" ref="AZ96:CE96" si="542">IF($B96&gt;=AZ$2,0,$S96/$D96*((AY$6-$E96)&lt;$D96))</f>
        <v>0</v>
      </c>
      <c r="BA96" s="41">
        <f t="shared" si="542"/>
        <v>0</v>
      </c>
      <c r="BB96" s="41">
        <f t="shared" si="542"/>
        <v>0</v>
      </c>
      <c r="BC96" s="41">
        <f t="shared" si="542"/>
        <v>0</v>
      </c>
      <c r="BD96" s="41">
        <f t="shared" si="542"/>
        <v>0</v>
      </c>
      <c r="BE96" s="41">
        <f t="shared" si="542"/>
        <v>0</v>
      </c>
      <c r="BF96" s="41">
        <f t="shared" si="542"/>
        <v>0</v>
      </c>
      <c r="BG96" s="41">
        <f t="shared" si="542"/>
        <v>0</v>
      </c>
      <c r="BH96" s="41">
        <f t="shared" si="542"/>
        <v>0</v>
      </c>
      <c r="BI96" s="41">
        <f t="shared" si="542"/>
        <v>0</v>
      </c>
      <c r="BJ96" s="41">
        <f t="shared" si="542"/>
        <v>0</v>
      </c>
      <c r="BK96" s="41">
        <f t="shared" si="542"/>
        <v>0</v>
      </c>
      <c r="BL96" s="41">
        <f t="shared" si="542"/>
        <v>0</v>
      </c>
      <c r="BM96" s="41">
        <f t="shared" si="542"/>
        <v>0</v>
      </c>
      <c r="BN96" s="41">
        <f t="shared" si="542"/>
        <v>0</v>
      </c>
      <c r="BO96" s="41">
        <f t="shared" si="542"/>
        <v>0</v>
      </c>
      <c r="BP96" s="41">
        <f t="shared" si="542"/>
        <v>0</v>
      </c>
      <c r="BQ96" s="41">
        <f t="shared" si="542"/>
        <v>0</v>
      </c>
      <c r="BR96" s="41">
        <f t="shared" si="542"/>
        <v>0</v>
      </c>
      <c r="BS96" s="41">
        <f t="shared" si="542"/>
        <v>0</v>
      </c>
      <c r="BT96" s="41">
        <f t="shared" si="542"/>
        <v>0</v>
      </c>
      <c r="BU96" s="41">
        <f t="shared" si="542"/>
        <v>0</v>
      </c>
      <c r="BV96" s="41">
        <f t="shared" si="542"/>
        <v>0</v>
      </c>
      <c r="BW96" s="41">
        <f t="shared" si="542"/>
        <v>0</v>
      </c>
      <c r="BX96" s="41">
        <f t="shared" si="542"/>
        <v>0</v>
      </c>
      <c r="BY96" s="41">
        <f t="shared" si="542"/>
        <v>0</v>
      </c>
      <c r="BZ96" s="41">
        <f t="shared" si="542"/>
        <v>0</v>
      </c>
      <c r="CA96" s="41">
        <f t="shared" si="542"/>
        <v>0</v>
      </c>
      <c r="CB96" s="41">
        <f t="shared" si="542"/>
        <v>0</v>
      </c>
      <c r="CC96" s="41">
        <f t="shared" si="542"/>
        <v>0</v>
      </c>
      <c r="CD96" s="41">
        <f t="shared" si="542"/>
        <v>0</v>
      </c>
      <c r="CE96" s="41">
        <f t="shared" si="542"/>
        <v>0</v>
      </c>
      <c r="CF96" s="41">
        <f t="shared" ref="CF96:DK96" si="543">IF($B96&gt;=CF$2,0,$S96/$D96*((CE$6-$E96)&lt;$D96))</f>
        <v>0</v>
      </c>
      <c r="CG96" s="41">
        <f t="shared" si="543"/>
        <v>0</v>
      </c>
      <c r="CH96" s="41">
        <f t="shared" si="543"/>
        <v>0</v>
      </c>
      <c r="CI96" s="41">
        <f t="shared" si="543"/>
        <v>0</v>
      </c>
      <c r="CJ96" s="41">
        <f t="shared" si="543"/>
        <v>0</v>
      </c>
      <c r="CK96" s="41">
        <f t="shared" si="543"/>
        <v>0</v>
      </c>
      <c r="CL96" s="41">
        <f t="shared" si="543"/>
        <v>0</v>
      </c>
      <c r="CM96" s="41">
        <f t="shared" si="543"/>
        <v>0</v>
      </c>
      <c r="CN96" s="41">
        <f t="shared" si="543"/>
        <v>0</v>
      </c>
      <c r="CO96" s="41">
        <f t="shared" si="543"/>
        <v>0</v>
      </c>
      <c r="CP96" s="41">
        <f t="shared" si="543"/>
        <v>0</v>
      </c>
      <c r="CQ96" s="41">
        <f t="shared" si="543"/>
        <v>0</v>
      </c>
      <c r="CR96" s="41">
        <f t="shared" si="543"/>
        <v>0</v>
      </c>
      <c r="CS96" s="41">
        <f t="shared" si="543"/>
        <v>0</v>
      </c>
      <c r="CT96" s="41">
        <f t="shared" si="543"/>
        <v>27301.799744101441</v>
      </c>
      <c r="CU96" s="41">
        <f t="shared" si="543"/>
        <v>27301.799744101441</v>
      </c>
      <c r="CV96" s="41">
        <f t="shared" si="543"/>
        <v>27301.799744101441</v>
      </c>
      <c r="CW96" s="41">
        <f t="shared" si="543"/>
        <v>27301.799744101441</v>
      </c>
      <c r="CX96" s="41">
        <f t="shared" si="543"/>
        <v>27301.799744101441</v>
      </c>
      <c r="CY96" s="41">
        <f t="shared" si="543"/>
        <v>27301.799744101441</v>
      </c>
      <c r="CZ96" s="41">
        <f t="shared" si="543"/>
        <v>27301.799744101441</v>
      </c>
      <c r="DA96" s="41">
        <f t="shared" si="543"/>
        <v>27301.799744101441</v>
      </c>
      <c r="DB96" s="41">
        <f t="shared" si="543"/>
        <v>27301.799744101441</v>
      </c>
      <c r="DC96" s="41">
        <f t="shared" si="543"/>
        <v>27301.799744101441</v>
      </c>
      <c r="DD96" s="41">
        <f t="shared" si="543"/>
        <v>27301.799744101441</v>
      </c>
      <c r="DE96" s="41">
        <f t="shared" si="543"/>
        <v>27301.799744101441</v>
      </c>
      <c r="DF96" s="41">
        <f t="shared" si="543"/>
        <v>27301.799744101441</v>
      </c>
      <c r="DG96" s="41">
        <f t="shared" si="543"/>
        <v>27301.799744101441</v>
      </c>
      <c r="DH96" s="41">
        <f t="shared" si="543"/>
        <v>27301.799744101441</v>
      </c>
      <c r="DI96" s="41">
        <f t="shared" si="543"/>
        <v>27301.799744101441</v>
      </c>
      <c r="DJ96" s="41">
        <f t="shared" si="543"/>
        <v>27301.799744101441</v>
      </c>
      <c r="DK96" s="41">
        <f t="shared" si="543"/>
        <v>27301.799744101441</v>
      </c>
      <c r="DL96" s="41">
        <f t="shared" ref="DL96:EQ96" si="544">IF($B96&gt;=DL$2,0,$S96/$D96*((DK$6-$E96)&lt;$D96))</f>
        <v>27301.799744101441</v>
      </c>
      <c r="DM96" s="41">
        <f t="shared" si="544"/>
        <v>27301.799744101441</v>
      </c>
      <c r="DN96" s="41">
        <f t="shared" si="544"/>
        <v>27301.799744101441</v>
      </c>
      <c r="DO96" s="41">
        <f t="shared" si="544"/>
        <v>27301.799744101441</v>
      </c>
      <c r="DP96" s="41">
        <f t="shared" si="544"/>
        <v>27301.799744101441</v>
      </c>
      <c r="DQ96" s="41">
        <f t="shared" si="544"/>
        <v>27301.799744101441</v>
      </c>
      <c r="DR96" s="41">
        <f t="shared" si="544"/>
        <v>27301.799744101441</v>
      </c>
      <c r="DS96" s="41">
        <f t="shared" si="544"/>
        <v>27301.799744101441</v>
      </c>
      <c r="DT96" s="41">
        <f t="shared" si="544"/>
        <v>27301.799744101441</v>
      </c>
      <c r="DU96" s="41">
        <f t="shared" si="544"/>
        <v>27301.799744101441</v>
      </c>
      <c r="DV96" s="41">
        <f t="shared" si="544"/>
        <v>27301.799744101441</v>
      </c>
      <c r="DW96" s="41">
        <f t="shared" si="544"/>
        <v>27301.799744101441</v>
      </c>
      <c r="DX96" s="41">
        <f t="shared" si="544"/>
        <v>27301.799744101441</v>
      </c>
      <c r="DY96" s="41">
        <f t="shared" si="544"/>
        <v>27301.799744101441</v>
      </c>
      <c r="DZ96" s="41">
        <f t="shared" si="544"/>
        <v>27301.799744101441</v>
      </c>
      <c r="EA96" s="41">
        <f t="shared" si="544"/>
        <v>27301.799744101441</v>
      </c>
      <c r="EB96" s="41">
        <f t="shared" si="544"/>
        <v>27301.799744101441</v>
      </c>
      <c r="EC96" s="41">
        <f t="shared" si="544"/>
        <v>27301.799744101441</v>
      </c>
      <c r="ED96" s="41">
        <f t="shared" si="544"/>
        <v>27301.799744101441</v>
      </c>
      <c r="EE96" s="41">
        <f t="shared" si="544"/>
        <v>27301.799744101441</v>
      </c>
      <c r="EF96" s="41">
        <f t="shared" si="544"/>
        <v>27301.799744101441</v>
      </c>
      <c r="EG96" s="41">
        <f t="shared" si="544"/>
        <v>27301.799744101441</v>
      </c>
      <c r="EH96" s="41">
        <f t="shared" si="544"/>
        <v>27301.799744101441</v>
      </c>
      <c r="EI96" s="41">
        <f t="shared" si="544"/>
        <v>27301.799744101441</v>
      </c>
      <c r="EJ96" s="41">
        <f t="shared" si="544"/>
        <v>27301.799744101441</v>
      </c>
      <c r="EK96" s="41">
        <f t="shared" si="544"/>
        <v>27301.799744101441</v>
      </c>
      <c r="EL96" s="41">
        <f t="shared" si="544"/>
        <v>27301.799744101441</v>
      </c>
      <c r="EM96" s="41">
        <f t="shared" si="544"/>
        <v>27301.799744101441</v>
      </c>
      <c r="EN96" s="41">
        <f t="shared" si="544"/>
        <v>27301.799744101441</v>
      </c>
      <c r="EO96" s="41">
        <f t="shared" si="544"/>
        <v>27301.799744101441</v>
      </c>
      <c r="EP96" s="41">
        <f t="shared" si="544"/>
        <v>27301.799744101441</v>
      </c>
      <c r="EQ96" s="41">
        <f t="shared" si="544"/>
        <v>27301.799744101441</v>
      </c>
      <c r="ER96" s="41">
        <f t="shared" ref="ER96:FB96" si="545">IF($B96&gt;=ER$2,0,$S96/$D96*((EQ$6-$E96)&lt;$D96))</f>
        <v>27301.799744101441</v>
      </c>
      <c r="ES96" s="41">
        <f t="shared" si="545"/>
        <v>27301.799744101441</v>
      </c>
      <c r="ET96" s="41">
        <f t="shared" si="545"/>
        <v>27301.799744101441</v>
      </c>
      <c r="EU96" s="41">
        <f t="shared" si="545"/>
        <v>27301.799744101441</v>
      </c>
      <c r="EV96" s="41">
        <f t="shared" si="545"/>
        <v>27301.799744101441</v>
      </c>
      <c r="EW96" s="41">
        <f t="shared" si="545"/>
        <v>27301.799744101441</v>
      </c>
      <c r="EX96" s="41">
        <f t="shared" si="545"/>
        <v>27301.799744101441</v>
      </c>
      <c r="EY96" s="41">
        <f t="shared" si="545"/>
        <v>27301.799744101441</v>
      </c>
      <c r="EZ96" s="41">
        <f t="shared" si="545"/>
        <v>27301.799744101441</v>
      </c>
      <c r="FA96" s="41">
        <f t="shared" si="545"/>
        <v>27301.799744101441</v>
      </c>
      <c r="FB96" s="41">
        <f t="shared" si="545"/>
        <v>0</v>
      </c>
    </row>
    <row r="97" spans="1:158" s="43" customFormat="1" collapsed="1">
      <c r="B97" s="44"/>
      <c r="C97" s="31"/>
      <c r="D97" s="31"/>
      <c r="E97" s="31"/>
      <c r="J97" s="86"/>
      <c r="K97" s="86"/>
      <c r="L97" s="86"/>
      <c r="M97" s="86"/>
      <c r="N97" s="86"/>
      <c r="O97" s="86"/>
      <c r="P97" s="86"/>
      <c r="R97" s="35"/>
      <c r="S97" s="83">
        <f>SUM(S8:S96)</f>
        <v>2194357852.8875513</v>
      </c>
      <c r="T97" s="83">
        <f t="shared" ref="T97:CE97" si="546">SUM(T8:T96)</f>
        <v>38735370.329291992</v>
      </c>
      <c r="U97" s="83">
        <f t="shared" si="546"/>
        <v>39884677.253335707</v>
      </c>
      <c r="V97" s="83">
        <f t="shared" si="546"/>
        <v>40893718.555102825</v>
      </c>
      <c r="W97" s="83">
        <f t="shared" si="546"/>
        <v>41520861.431239642</v>
      </c>
      <c r="X97" s="83">
        <f t="shared" si="546"/>
        <v>42054799.490680717</v>
      </c>
      <c r="Y97" s="83">
        <f t="shared" si="546"/>
        <v>42611356.763522767</v>
      </c>
      <c r="Z97" s="83">
        <f t="shared" si="546"/>
        <v>42981299.421332389</v>
      </c>
      <c r="AA97" s="83">
        <f t="shared" si="546"/>
        <v>43355335.766482443</v>
      </c>
      <c r="AB97" s="83">
        <f t="shared" si="546"/>
        <v>43717110.266405158</v>
      </c>
      <c r="AC97" s="83">
        <f t="shared" si="546"/>
        <v>44093367.497797444</v>
      </c>
      <c r="AD97" s="83">
        <f t="shared" si="546"/>
        <v>44188087.733648464</v>
      </c>
      <c r="AE97" s="83">
        <f t="shared" si="546"/>
        <v>44281665.027331062</v>
      </c>
      <c r="AF97" s="83">
        <f t="shared" si="546"/>
        <v>44374803.019376658</v>
      </c>
      <c r="AG97" s="83">
        <f t="shared" si="546"/>
        <v>44467508.264529027</v>
      </c>
      <c r="AH97" s="83">
        <f t="shared" si="546"/>
        <v>44559893.808144443</v>
      </c>
      <c r="AI97" s="83">
        <f t="shared" si="546"/>
        <v>44651797.76421874</v>
      </c>
      <c r="AJ97" s="83">
        <f t="shared" si="546"/>
        <v>44743216.054013386</v>
      </c>
      <c r="AK97" s="83">
        <f t="shared" si="546"/>
        <v>44834075.698248617</v>
      </c>
      <c r="AL97" s="83">
        <f t="shared" si="546"/>
        <v>44924158.132325895</v>
      </c>
      <c r="AM97" s="83">
        <f t="shared" si="546"/>
        <v>45013158.415694885</v>
      </c>
      <c r="AN97" s="83">
        <f t="shared" si="546"/>
        <v>45100944.421302192</v>
      </c>
      <c r="AO97" s="83">
        <f t="shared" si="546"/>
        <v>45187452.28605853</v>
      </c>
      <c r="AP97" s="83">
        <f t="shared" si="546"/>
        <v>45272225.414152257</v>
      </c>
      <c r="AQ97" s="83">
        <f t="shared" si="546"/>
        <v>45355146.293143161</v>
      </c>
      <c r="AR97" s="83">
        <f t="shared" si="546"/>
        <v>45436164.892001845</v>
      </c>
      <c r="AS97" s="83">
        <f t="shared" si="546"/>
        <v>45515045.748746984</v>
      </c>
      <c r="AT97" s="83">
        <f t="shared" si="546"/>
        <v>45591566.943933718</v>
      </c>
      <c r="AU97" s="83">
        <f t="shared" si="546"/>
        <v>45665419.388105109</v>
      </c>
      <c r="AV97" s="83">
        <f t="shared" si="546"/>
        <v>45736341.450756684</v>
      </c>
      <c r="AW97" s="83">
        <f t="shared" si="546"/>
        <v>45804123.081277274</v>
      </c>
      <c r="AX97" s="83">
        <f t="shared" si="546"/>
        <v>45868627.038164556</v>
      </c>
      <c r="AY97" s="83">
        <f t="shared" si="546"/>
        <v>45930037.349825501</v>
      </c>
      <c r="AZ97" s="83">
        <f t="shared" si="546"/>
        <v>45988477.629541516</v>
      </c>
      <c r="BA97" s="83">
        <f t="shared" si="546"/>
        <v>46044152.361397728</v>
      </c>
      <c r="BB97" s="83">
        <f t="shared" si="546"/>
        <v>46097260.851531871</v>
      </c>
      <c r="BC97" s="83">
        <f t="shared" si="546"/>
        <v>46147986.206403583</v>
      </c>
      <c r="BD97" s="83">
        <f t="shared" si="546"/>
        <v>46196500.886925869</v>
      </c>
      <c r="BE97" s="83">
        <f t="shared" si="546"/>
        <v>46242962.910228796</v>
      </c>
      <c r="BF97" s="83">
        <f t="shared" si="546"/>
        <v>46287520.584176973</v>
      </c>
      <c r="BG97" s="83">
        <f t="shared" si="546"/>
        <v>46330310.123412289</v>
      </c>
      <c r="BH97" s="83">
        <f t="shared" si="546"/>
        <v>46371459.459929712</v>
      </c>
      <c r="BI97" s="83">
        <f t="shared" si="546"/>
        <v>46411085.243861042</v>
      </c>
      <c r="BJ97" s="83">
        <f t="shared" si="546"/>
        <v>46449296.548639618</v>
      </c>
      <c r="BK97" s="83">
        <f t="shared" si="546"/>
        <v>46486195.212946743</v>
      </c>
      <c r="BL97" s="83">
        <f t="shared" si="546"/>
        <v>-27980207.987994738</v>
      </c>
      <c r="BM97" s="83">
        <f t="shared" si="546"/>
        <v>7821054.9802147401</v>
      </c>
      <c r="BN97" s="83">
        <f t="shared" si="546"/>
        <v>7854554.040550651</v>
      </c>
      <c r="BO97" s="83">
        <f t="shared" si="546"/>
        <v>7887078.0173085677</v>
      </c>
      <c r="BP97" s="83">
        <f t="shared" si="546"/>
        <v>7918696.4499600437</v>
      </c>
      <c r="BQ97" s="83">
        <f t="shared" si="546"/>
        <v>7949474.5774609484</v>
      </c>
      <c r="BR97" s="83">
        <f t="shared" si="546"/>
        <v>7979471.9407936195</v>
      </c>
      <c r="BS97" s="83">
        <f t="shared" si="546"/>
        <v>8008742.3101024125</v>
      </c>
      <c r="BT97" s="83">
        <f t="shared" si="546"/>
        <v>8037336.9568860093</v>
      </c>
      <c r="BU97" s="83">
        <f t="shared" si="546"/>
        <v>8065305.1732622236</v>
      </c>
      <c r="BV97" s="83">
        <f t="shared" si="546"/>
        <v>8093837.558550383</v>
      </c>
      <c r="BW97" s="83">
        <f t="shared" si="546"/>
        <v>8122314.4495382141</v>
      </c>
      <c r="BX97" s="83">
        <f t="shared" si="546"/>
        <v>8150735.9209885867</v>
      </c>
      <c r="BY97" s="83">
        <f t="shared" si="546"/>
        <v>8179102.4527078196</v>
      </c>
      <c r="BZ97" s="83">
        <f t="shared" si="546"/>
        <v>8207414.1166859372</v>
      </c>
      <c r="CA97" s="83">
        <f t="shared" si="546"/>
        <v>8235671.1872616448</v>
      </c>
      <c r="CB97" s="83">
        <f t="shared" si="546"/>
        <v>8263874.3428192185</v>
      </c>
      <c r="CC97" s="83">
        <f t="shared" si="546"/>
        <v>7142717.3343073009</v>
      </c>
      <c r="CD97" s="83">
        <f t="shared" si="546"/>
        <v>6161772.8728920128</v>
      </c>
      <c r="CE97" s="83">
        <f t="shared" si="546"/>
        <v>5562674.7367831701</v>
      </c>
      <c r="CF97" s="83">
        <f t="shared" ref="CF97:EQ97" si="547">SUM(CF8:CF96)</f>
        <v>5056729.5775478389</v>
      </c>
      <c r="CG97" s="83">
        <f t="shared" si="547"/>
        <v>4528113.8269970426</v>
      </c>
      <c r="CH97" s="83">
        <f t="shared" si="547"/>
        <v>4186061.5704537528</v>
      </c>
      <c r="CI97" s="83">
        <f t="shared" si="547"/>
        <v>3839864.6597959194</v>
      </c>
      <c r="CJ97" s="83">
        <f t="shared" si="547"/>
        <v>3505879.085133818</v>
      </c>
      <c r="CK97" s="83">
        <f t="shared" si="547"/>
        <v>3157360.6236710143</v>
      </c>
      <c r="CL97" s="83">
        <f t="shared" si="547"/>
        <v>3090329.3545493158</v>
      </c>
      <c r="CM97" s="83">
        <f t="shared" si="547"/>
        <v>3024391.5747661991</v>
      </c>
      <c r="CN97" s="83">
        <f t="shared" si="547"/>
        <v>2958844.1951173344</v>
      </c>
      <c r="CO97" s="83">
        <f t="shared" si="547"/>
        <v>2893680.4999491945</v>
      </c>
      <c r="CP97" s="83">
        <f t="shared" si="547"/>
        <v>2828788.1959891561</v>
      </c>
      <c r="CQ97" s="83">
        <f t="shared" si="547"/>
        <v>2764329.208084397</v>
      </c>
      <c r="CR97" s="83">
        <f t="shared" si="547"/>
        <v>2700307.8563308702</v>
      </c>
      <c r="CS97" s="83">
        <f t="shared" si="547"/>
        <v>2636797.3601589897</v>
      </c>
      <c r="CT97" s="83">
        <f t="shared" si="547"/>
        <v>2574016.7258258155</v>
      </c>
      <c r="CU97" s="83">
        <f t="shared" si="547"/>
        <v>2485016.4424568284</v>
      </c>
      <c r="CV97" s="83">
        <f t="shared" si="547"/>
        <v>2397230.4368495196</v>
      </c>
      <c r="CW97" s="83">
        <f t="shared" si="547"/>
        <v>2310722.5720931822</v>
      </c>
      <c r="CX97" s="83">
        <f t="shared" si="547"/>
        <v>2225949.4439994525</v>
      </c>
      <c r="CY97" s="83">
        <f t="shared" si="547"/>
        <v>2143028.5650085486</v>
      </c>
      <c r="CZ97" s="83">
        <f t="shared" si="547"/>
        <v>2062009.9661498666</v>
      </c>
      <c r="DA97" s="83">
        <f t="shared" si="547"/>
        <v>1983129.1094047313</v>
      </c>
      <c r="DB97" s="83">
        <f t="shared" si="547"/>
        <v>1906607.9142179976</v>
      </c>
      <c r="DC97" s="83">
        <f t="shared" si="547"/>
        <v>1832755.4700466092</v>
      </c>
      <c r="DD97" s="83">
        <f t="shared" si="547"/>
        <v>1761833.4073950376</v>
      </c>
      <c r="DE97" s="83">
        <f t="shared" si="547"/>
        <v>1694051.7768744507</v>
      </c>
      <c r="DF97" s="83">
        <f t="shared" si="547"/>
        <v>1629547.8199871716</v>
      </c>
      <c r="DG97" s="83">
        <f t="shared" si="547"/>
        <v>1568137.5083262229</v>
      </c>
      <c r="DH97" s="83">
        <f t="shared" si="547"/>
        <v>1509697.2286102076</v>
      </c>
      <c r="DI97" s="83">
        <f t="shared" si="547"/>
        <v>1454022.4967539993</v>
      </c>
      <c r="DJ97" s="83">
        <f t="shared" si="547"/>
        <v>1400914.0066198574</v>
      </c>
      <c r="DK97" s="83">
        <f t="shared" si="547"/>
        <v>1350188.6517481429</v>
      </c>
      <c r="DL97" s="83">
        <f t="shared" si="547"/>
        <v>1301673.9712258598</v>
      </c>
      <c r="DM97" s="83">
        <f t="shared" si="547"/>
        <v>1255211.9479229334</v>
      </c>
      <c r="DN97" s="83">
        <f t="shared" si="547"/>
        <v>1210654.2739747541</v>
      </c>
      <c r="DO97" s="83">
        <f t="shared" si="547"/>
        <v>1167864.7347394377</v>
      </c>
      <c r="DP97" s="83">
        <f t="shared" si="547"/>
        <v>1126715.3982220162</v>
      </c>
      <c r="DQ97" s="83">
        <f t="shared" si="547"/>
        <v>1087089.6142906856</v>
      </c>
      <c r="DR97" s="83">
        <f t="shared" si="547"/>
        <v>1048878.3095121109</v>
      </c>
      <c r="DS97" s="83">
        <f t="shared" si="547"/>
        <v>1011979.645204986</v>
      </c>
      <c r="DT97" s="83">
        <f t="shared" si="547"/>
        <v>976299.18397490494</v>
      </c>
      <c r="DU97" s="83">
        <f t="shared" si="547"/>
        <v>941749.54864497972</v>
      </c>
      <c r="DV97" s="83">
        <f t="shared" si="547"/>
        <v>908250.48830906837</v>
      </c>
      <c r="DW97" s="83">
        <f t="shared" si="547"/>
        <v>875726.51155115175</v>
      </c>
      <c r="DX97" s="83">
        <f t="shared" si="547"/>
        <v>844108.07889967551</v>
      </c>
      <c r="DY97" s="83">
        <f t="shared" si="547"/>
        <v>813329.95139877056</v>
      </c>
      <c r="DZ97" s="83">
        <f t="shared" si="547"/>
        <v>783332.58806609968</v>
      </c>
      <c r="EA97" s="83">
        <f t="shared" si="547"/>
        <v>754062.21875730646</v>
      </c>
      <c r="EB97" s="83">
        <f t="shared" si="547"/>
        <v>725467.57197370962</v>
      </c>
      <c r="EC97" s="83">
        <f t="shared" si="547"/>
        <v>697499.35559749557</v>
      </c>
      <c r="ED97" s="83">
        <f t="shared" si="547"/>
        <v>668966.9703093362</v>
      </c>
      <c r="EE97" s="83">
        <f t="shared" si="547"/>
        <v>640490.07932150504</v>
      </c>
      <c r="EF97" s="83">
        <f t="shared" si="547"/>
        <v>612068.60787113267</v>
      </c>
      <c r="EG97" s="83">
        <f t="shared" si="547"/>
        <v>583702.07615189929</v>
      </c>
      <c r="EH97" s="83">
        <f t="shared" si="547"/>
        <v>555390.41217378178</v>
      </c>
      <c r="EI97" s="83">
        <f t="shared" si="547"/>
        <v>527133.34159807407</v>
      </c>
      <c r="EJ97" s="83">
        <f t="shared" si="547"/>
        <v>498930.18604050018</v>
      </c>
      <c r="EK97" s="83">
        <f t="shared" si="547"/>
        <v>470780.27050870494</v>
      </c>
      <c r="EL97" s="83">
        <f t="shared" si="547"/>
        <v>442683.43015687552</v>
      </c>
      <c r="EM97" s="83">
        <f t="shared" si="547"/>
        <v>414638.69012889953</v>
      </c>
      <c r="EN97" s="83">
        <f t="shared" si="547"/>
        <v>386645.78992315772</v>
      </c>
      <c r="EO97" s="83">
        <f t="shared" si="547"/>
        <v>358704.26763190661</v>
      </c>
      <c r="EP97" s="83">
        <f t="shared" si="547"/>
        <v>330813.86636557389</v>
      </c>
      <c r="EQ97" s="83">
        <f t="shared" si="547"/>
        <v>302974.43187335099</v>
      </c>
      <c r="ER97" s="83">
        <f t="shared" ref="ER97:FB97" si="548">SUM(ER8:ER96)</f>
        <v>275185.50661273516</v>
      </c>
      <c r="ES97" s="83">
        <f t="shared" si="548"/>
        <v>247446.73668325235</v>
      </c>
      <c r="ET97" s="83">
        <f t="shared" si="548"/>
        <v>219757.76995393075</v>
      </c>
      <c r="EU97" s="83">
        <f t="shared" si="548"/>
        <v>192118.25605445349</v>
      </c>
      <c r="EV97" s="83">
        <f t="shared" si="548"/>
        <v>164527.64365772309</v>
      </c>
      <c r="EW97" s="83">
        <f t="shared" si="548"/>
        <v>136986.09367349013</v>
      </c>
      <c r="EX97" s="83">
        <f t="shared" si="548"/>
        <v>109492.85401811173</v>
      </c>
      <c r="EY97" s="83">
        <f t="shared" si="548"/>
        <v>82047.885848575752</v>
      </c>
      <c r="EZ97" s="83">
        <f t="shared" si="548"/>
        <v>54650.94780745302</v>
      </c>
      <c r="FA97" s="83">
        <f t="shared" si="548"/>
        <v>27301.799744101441</v>
      </c>
      <c r="FB97" s="83">
        <f t="shared" si="548"/>
        <v>0</v>
      </c>
    </row>
    <row r="98" spans="1:158" s="71" customFormat="1">
      <c r="A98"/>
      <c r="B98" s="71" t="s">
        <v>226</v>
      </c>
      <c r="E98" s="69" t="str">
        <f>IF(ROUND(S97-T98,3)=0,"OK","ERROR")</f>
        <v>OK</v>
      </c>
      <c r="J98" s="72"/>
      <c r="K98" s="73"/>
      <c r="L98" s="73"/>
      <c r="M98" s="73"/>
      <c r="N98" s="73"/>
      <c r="O98" s="73"/>
      <c r="P98" s="73"/>
      <c r="Q98" s="73"/>
      <c r="R98" s="73"/>
      <c r="T98" s="73">
        <f>SUM(T97:FB97)</f>
        <v>2194357852.8875499</v>
      </c>
    </row>
    <row r="99" spans="1:158" s="8" customFormat="1" ht="11.25" customHeight="1">
      <c r="A99"/>
      <c r="B99" s="28" t="s">
        <v>227</v>
      </c>
      <c r="C99" s="9"/>
      <c r="E99" s="47"/>
      <c r="J99" s="10"/>
      <c r="K99" s="10"/>
      <c r="L99" s="10"/>
      <c r="M99" s="10"/>
      <c r="N99" s="10"/>
      <c r="O99" s="10"/>
      <c r="P99" s="10"/>
      <c r="Q99" s="10"/>
      <c r="R99" s="10"/>
      <c r="S99" s="10"/>
      <c r="T99" s="42">
        <v>1</v>
      </c>
      <c r="U99" s="42">
        <v>2</v>
      </c>
      <c r="V99" s="42">
        <v>3</v>
      </c>
      <c r="W99" s="42">
        <v>4</v>
      </c>
      <c r="X99" s="42">
        <v>5</v>
      </c>
      <c r="Y99" s="42">
        <v>6</v>
      </c>
      <c r="Z99" s="42">
        <v>7</v>
      </c>
      <c r="AA99" s="42">
        <v>8</v>
      </c>
      <c r="AB99" s="42">
        <v>9</v>
      </c>
      <c r="AC99" s="42">
        <v>10</v>
      </c>
      <c r="AD99" s="42">
        <v>11</v>
      </c>
      <c r="AE99" s="42">
        <v>12</v>
      </c>
      <c r="AF99" s="42">
        <v>13</v>
      </c>
      <c r="AG99" s="42">
        <v>14</v>
      </c>
      <c r="AH99" s="42">
        <v>15</v>
      </c>
      <c r="AI99" s="42">
        <v>16</v>
      </c>
      <c r="AJ99" s="42">
        <v>17</v>
      </c>
      <c r="AK99" s="42">
        <v>18</v>
      </c>
      <c r="AL99" s="42">
        <v>19</v>
      </c>
      <c r="AM99" s="42">
        <v>20</v>
      </c>
      <c r="AN99" s="42">
        <v>21</v>
      </c>
      <c r="AO99" s="42">
        <v>22</v>
      </c>
      <c r="AP99" s="42">
        <v>23</v>
      </c>
      <c r="AQ99" s="42">
        <v>24</v>
      </c>
      <c r="AR99" s="42">
        <v>25</v>
      </c>
      <c r="AS99" s="42">
        <v>26</v>
      </c>
      <c r="AT99" s="42">
        <v>27</v>
      </c>
      <c r="AU99" s="42">
        <v>28</v>
      </c>
      <c r="AV99" s="42">
        <v>29</v>
      </c>
      <c r="AW99" s="42">
        <v>30</v>
      </c>
      <c r="AX99" s="42">
        <v>31</v>
      </c>
      <c r="AY99" s="42">
        <v>32</v>
      </c>
      <c r="AZ99" s="42">
        <v>33</v>
      </c>
      <c r="BA99" s="42">
        <v>34</v>
      </c>
      <c r="BB99" s="42">
        <v>35</v>
      </c>
      <c r="BC99" s="42">
        <v>36</v>
      </c>
      <c r="BD99" s="42">
        <v>37</v>
      </c>
      <c r="BE99" s="42">
        <v>38</v>
      </c>
      <c r="BF99" s="42">
        <v>39</v>
      </c>
      <c r="BG99" s="42">
        <v>40</v>
      </c>
      <c r="BH99" s="42">
        <v>41</v>
      </c>
      <c r="BI99" s="42">
        <v>42</v>
      </c>
      <c r="BJ99" s="42">
        <v>43</v>
      </c>
      <c r="BK99" s="42">
        <v>44</v>
      </c>
      <c r="BL99" s="42">
        <v>45</v>
      </c>
      <c r="BM99" s="42">
        <v>46</v>
      </c>
      <c r="BN99" s="42">
        <v>47</v>
      </c>
      <c r="BO99" s="42">
        <v>48</v>
      </c>
      <c r="BP99" s="42">
        <v>49</v>
      </c>
      <c r="BQ99" s="42">
        <v>50</v>
      </c>
      <c r="BR99" s="42">
        <v>51</v>
      </c>
      <c r="BS99" s="42">
        <v>52</v>
      </c>
      <c r="BT99" s="42">
        <v>53</v>
      </c>
      <c r="BU99" s="42">
        <v>54</v>
      </c>
      <c r="BV99" s="42">
        <v>55</v>
      </c>
      <c r="BW99" s="42">
        <v>56</v>
      </c>
      <c r="BX99" s="42">
        <v>57</v>
      </c>
      <c r="BY99" s="42">
        <v>58</v>
      </c>
      <c r="BZ99" s="42">
        <v>59</v>
      </c>
      <c r="CA99" s="42">
        <v>60</v>
      </c>
      <c r="CB99" s="42">
        <v>61</v>
      </c>
      <c r="CC99" s="42">
        <v>62</v>
      </c>
      <c r="CD99" s="42">
        <v>63</v>
      </c>
      <c r="CE99" s="42">
        <v>64</v>
      </c>
      <c r="CF99" s="42">
        <v>65</v>
      </c>
      <c r="CG99" s="42">
        <v>66</v>
      </c>
      <c r="CH99" s="42">
        <v>67</v>
      </c>
      <c r="CI99" s="42">
        <v>68</v>
      </c>
      <c r="CJ99" s="42">
        <v>69</v>
      </c>
      <c r="CK99" s="42">
        <v>70</v>
      </c>
      <c r="CL99" s="42">
        <v>71</v>
      </c>
      <c r="CM99" s="42">
        <v>72</v>
      </c>
      <c r="CN99" s="42">
        <v>73</v>
      </c>
      <c r="CO99" s="42">
        <v>74</v>
      </c>
      <c r="CP99" s="42">
        <v>75</v>
      </c>
      <c r="CQ99" s="42">
        <v>76</v>
      </c>
      <c r="CR99" s="42">
        <v>77</v>
      </c>
      <c r="CS99" s="42">
        <v>78</v>
      </c>
      <c r="CT99" s="42">
        <v>79</v>
      </c>
      <c r="CU99" s="42">
        <v>80</v>
      </c>
      <c r="CV99" s="42">
        <v>81</v>
      </c>
      <c r="CW99" s="42">
        <v>82</v>
      </c>
      <c r="CX99" s="42">
        <v>83</v>
      </c>
      <c r="CY99" s="42">
        <v>84</v>
      </c>
      <c r="CZ99" s="42">
        <v>85</v>
      </c>
      <c r="DA99" s="42">
        <v>86</v>
      </c>
      <c r="DB99" s="42">
        <v>87</v>
      </c>
      <c r="DC99" s="42">
        <v>88</v>
      </c>
      <c r="DD99" s="42">
        <v>89</v>
      </c>
      <c r="DE99" s="42">
        <v>90</v>
      </c>
      <c r="DF99" s="42">
        <v>91</v>
      </c>
      <c r="DG99" s="42">
        <v>92</v>
      </c>
      <c r="DH99" s="42">
        <v>93</v>
      </c>
      <c r="DI99" s="42">
        <v>94</v>
      </c>
      <c r="DJ99" s="42">
        <v>95</v>
      </c>
      <c r="DK99" s="42">
        <v>96</v>
      </c>
      <c r="DL99" s="42">
        <v>97</v>
      </c>
      <c r="DM99" s="42">
        <v>98</v>
      </c>
      <c r="DN99" s="42">
        <v>99</v>
      </c>
      <c r="DO99" s="42">
        <v>100</v>
      </c>
      <c r="DP99" s="42">
        <v>101</v>
      </c>
      <c r="DQ99" s="42">
        <v>102</v>
      </c>
      <c r="DR99" s="42">
        <v>103</v>
      </c>
      <c r="DS99" s="42">
        <v>104</v>
      </c>
      <c r="DT99" s="42">
        <v>105</v>
      </c>
      <c r="DU99" s="42">
        <v>106</v>
      </c>
      <c r="DV99" s="42">
        <v>107</v>
      </c>
      <c r="DW99" s="42">
        <v>108</v>
      </c>
      <c r="DX99" s="42">
        <v>109</v>
      </c>
      <c r="DY99" s="42">
        <v>110</v>
      </c>
      <c r="DZ99" s="42">
        <v>111</v>
      </c>
      <c r="EA99" s="42">
        <v>112</v>
      </c>
      <c r="EB99" s="42">
        <v>113</v>
      </c>
      <c r="EC99" s="42">
        <v>114</v>
      </c>
      <c r="ED99" s="42">
        <v>115</v>
      </c>
      <c r="EE99" s="42">
        <v>116</v>
      </c>
      <c r="EF99" s="42">
        <v>117</v>
      </c>
      <c r="EG99" s="42">
        <v>118</v>
      </c>
      <c r="EH99" s="42">
        <v>119</v>
      </c>
      <c r="EI99" s="42">
        <v>120</v>
      </c>
      <c r="EJ99" s="42">
        <v>121</v>
      </c>
      <c r="EK99" s="42">
        <v>122</v>
      </c>
      <c r="EL99" s="42">
        <v>123</v>
      </c>
      <c r="EM99" s="42">
        <v>124</v>
      </c>
      <c r="EN99" s="42">
        <v>125</v>
      </c>
      <c r="EO99" s="42">
        <v>126</v>
      </c>
      <c r="EP99" s="42">
        <v>127</v>
      </c>
      <c r="EQ99" s="42">
        <v>128</v>
      </c>
      <c r="ER99" s="42">
        <v>129</v>
      </c>
      <c r="ES99" s="42">
        <v>130</v>
      </c>
      <c r="ET99" s="42">
        <v>131</v>
      </c>
      <c r="EU99" s="42">
        <v>132</v>
      </c>
      <c r="EV99" s="42">
        <v>133</v>
      </c>
      <c r="EW99" s="42">
        <v>134</v>
      </c>
      <c r="EX99" s="42">
        <v>135</v>
      </c>
      <c r="EY99" s="42">
        <v>136</v>
      </c>
      <c r="EZ99" s="42">
        <v>137</v>
      </c>
      <c r="FA99" s="42">
        <v>138</v>
      </c>
      <c r="FB99" s="42">
        <v>139</v>
      </c>
    </row>
    <row r="100" spans="1:158" ht="11.25" hidden="1" customHeight="1" outlineLevel="1">
      <c r="B100" s="77"/>
      <c r="C100" s="7"/>
      <c r="D100" s="7"/>
      <c r="E100" s="48"/>
      <c r="F100" s="48"/>
      <c r="G100" s="48"/>
      <c r="H100" s="2"/>
      <c r="K100" s="22"/>
      <c r="L100" s="22"/>
      <c r="M100" s="22"/>
      <c r="N100" s="22"/>
      <c r="O100" s="22"/>
      <c r="P100" s="22"/>
      <c r="Q100" s="89" t="s">
        <v>228</v>
      </c>
      <c r="R100" s="89" t="s">
        <v>42</v>
      </c>
      <c r="S100" s="22"/>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row>
    <row r="101" spans="1:158" ht="11.25" hidden="1" customHeight="1" outlineLevel="1">
      <c r="B101" s="25"/>
      <c r="C101" s="6"/>
      <c r="D101" s="6"/>
      <c r="F101" s="6"/>
      <c r="G101" s="35"/>
      <c r="H101" s="35"/>
      <c r="K101" s="22"/>
      <c r="L101" s="22"/>
      <c r="M101" s="22"/>
      <c r="N101" s="22"/>
      <c r="O101" s="22"/>
      <c r="P101" s="22"/>
      <c r="Q101" s="6">
        <f>'ACIL Input-Out Interface'!C26</f>
        <v>2065</v>
      </c>
      <c r="R101" s="6">
        <f>'ACIL Input-Out Interface'!C32</f>
        <v>9.9999999999999995E-8</v>
      </c>
      <c r="S101" s="4"/>
      <c r="T101" s="3"/>
      <c r="U101" s="219"/>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row>
    <row r="102" spans="1:158" ht="11.25" hidden="1" customHeight="1" outlineLevel="1">
      <c r="B102" s="25"/>
      <c r="C102" s="6"/>
      <c r="D102" s="6"/>
      <c r="F102" s="6"/>
      <c r="G102" s="35"/>
      <c r="H102" s="35"/>
      <c r="I102" s="35"/>
      <c r="J102" s="35"/>
      <c r="K102" s="35"/>
      <c r="L102" s="35"/>
      <c r="M102" s="35"/>
      <c r="N102" s="35"/>
      <c r="O102" s="35"/>
      <c r="P102" s="35"/>
      <c r="Q102" s="35">
        <f>Q101-2022</f>
        <v>43</v>
      </c>
      <c r="R102" s="35"/>
      <c r="S102" s="4"/>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row>
    <row r="103" spans="1:158" ht="11.25" hidden="1" customHeight="1" outlineLevel="1">
      <c r="B103" s="25"/>
      <c r="C103" s="6"/>
      <c r="D103" s="6"/>
      <c r="F103" s="6"/>
      <c r="G103" s="35"/>
      <c r="H103" s="35"/>
      <c r="K103" s="22"/>
      <c r="L103" s="22"/>
      <c r="M103" s="22"/>
      <c r="N103" s="22"/>
      <c r="O103" s="22"/>
      <c r="P103" s="22"/>
      <c r="Q103" s="220">
        <f>SUM(T111:FA111)</f>
        <v>1668589581.8232245</v>
      </c>
      <c r="R103" s="22"/>
      <c r="S103" s="4"/>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row>
    <row r="104" spans="1:158" ht="11.25" hidden="1" customHeight="1" outlineLevel="1">
      <c r="B104" s="25"/>
      <c r="C104" s="6"/>
      <c r="D104" s="6"/>
      <c r="F104" s="6"/>
      <c r="G104" s="35"/>
      <c r="H104" s="35"/>
      <c r="K104" s="22"/>
      <c r="L104" s="22"/>
      <c r="M104" s="22"/>
      <c r="N104" s="22"/>
      <c r="O104" s="22"/>
      <c r="P104" s="22"/>
      <c r="Q104" s="22"/>
      <c r="R104" s="22"/>
      <c r="S104" s="4"/>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row>
    <row r="105" spans="1:158" ht="11.25" hidden="1" customHeight="1" outlineLevel="1">
      <c r="B105" s="25"/>
      <c r="C105" s="6"/>
      <c r="D105" s="6"/>
      <c r="F105" s="6"/>
      <c r="G105" s="35"/>
      <c r="H105" s="35"/>
      <c r="K105" s="22"/>
      <c r="L105" s="22"/>
      <c r="M105" s="22"/>
      <c r="N105" s="22"/>
      <c r="O105" s="22"/>
      <c r="P105" s="22"/>
      <c r="Q105" s="22"/>
      <c r="R105" s="22"/>
      <c r="S105" s="4"/>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row>
    <row r="106" spans="1:158" ht="11.25" hidden="1" customHeight="1" outlineLevel="1">
      <c r="B106" s="25"/>
      <c r="C106" s="6"/>
      <c r="D106" s="6"/>
      <c r="F106" s="6"/>
      <c r="G106" s="35"/>
      <c r="H106" s="35"/>
      <c r="K106" s="22"/>
      <c r="L106" s="22"/>
      <c r="M106" s="22"/>
      <c r="N106" s="22"/>
      <c r="O106" s="22"/>
      <c r="P106" s="22"/>
      <c r="Q106" s="22"/>
      <c r="R106" s="22"/>
      <c r="S106" s="4"/>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row>
    <row r="107" spans="1:158" ht="11.25" hidden="1" customHeight="1" outlineLevel="1">
      <c r="B107" s="25"/>
      <c r="C107" s="6"/>
      <c r="D107" s="6"/>
      <c r="F107" s="6"/>
      <c r="G107" s="35"/>
      <c r="H107" s="35"/>
      <c r="K107" s="22"/>
      <c r="L107" s="22"/>
      <c r="M107" s="22"/>
      <c r="N107" s="22"/>
      <c r="O107" s="22"/>
      <c r="P107" s="22"/>
      <c r="Q107" s="22"/>
      <c r="R107" s="22"/>
      <c r="S107" s="4"/>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row>
    <row r="108" spans="1:158" ht="11.25" hidden="1" customHeight="1" outlineLevel="1">
      <c r="B108" s="25"/>
      <c r="C108" s="6"/>
      <c r="D108" s="6"/>
      <c r="F108" s="6"/>
      <c r="G108" s="35"/>
      <c r="H108" s="35"/>
      <c r="K108" s="22"/>
      <c r="L108" s="22"/>
      <c r="M108" s="22"/>
      <c r="N108" s="22"/>
      <c r="O108" s="22"/>
      <c r="P108" s="22"/>
      <c r="Q108" s="22"/>
      <c r="R108" s="22"/>
      <c r="S108" s="4"/>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row>
    <row r="109" spans="1:158" ht="11.25" hidden="1" customHeight="1" outlineLevel="1">
      <c r="B109" s="25"/>
      <c r="C109" s="6"/>
      <c r="D109" s="6"/>
      <c r="F109" s="6"/>
      <c r="G109" s="35"/>
      <c r="H109" s="35"/>
      <c r="K109" s="22"/>
      <c r="L109" s="22"/>
      <c r="M109" s="22"/>
      <c r="N109" s="22"/>
      <c r="O109" s="22"/>
      <c r="P109" s="22"/>
      <c r="Q109" s="22"/>
      <c r="R109" s="22"/>
      <c r="S109" s="4"/>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row>
    <row r="110" spans="1:158" ht="11.25" hidden="1" customHeight="1" outlineLevel="1">
      <c r="B110" s="25"/>
      <c r="C110" s="6"/>
      <c r="D110" s="6"/>
      <c r="F110" s="6"/>
      <c r="G110" s="35"/>
      <c r="H110" s="35"/>
      <c r="K110" s="22"/>
      <c r="L110" s="22"/>
      <c r="M110" s="22"/>
      <c r="N110" s="22"/>
      <c r="O110" s="22"/>
      <c r="Q110" s="22"/>
      <c r="R110" s="22"/>
      <c r="S110" s="4"/>
      <c r="T110" s="41"/>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row>
    <row r="111" spans="1:158" ht="11.25" hidden="1" customHeight="1" outlineLevel="1">
      <c r="B111" s="25"/>
      <c r="C111" s="6"/>
      <c r="D111" s="217"/>
      <c r="E111" s="216"/>
      <c r="F111" s="6"/>
      <c r="G111" s="35"/>
      <c r="H111" s="35"/>
      <c r="K111" s="22"/>
      <c r="L111" s="22"/>
      <c r="M111" s="22"/>
      <c r="N111" s="22"/>
      <c r="O111" s="37"/>
      <c r="Q111" s="37">
        <v>2022</v>
      </c>
      <c r="S111" s="4">
        <f t="shared" ref="S111" si="549">S18-H111</f>
        <v>1668589581.1559682</v>
      </c>
      <c r="T111" s="3">
        <f>IF(T99&lt;=$Q$102,(1-$R$101)^(T99-1)*$R$101/(1-(1-$R$101)^$Q$102),0)*$S$111</f>
        <v>38804490.368928246</v>
      </c>
      <c r="U111" s="3">
        <f t="shared" ref="U111:CF111" si="550">IF(U99&lt;=$Q$102,(1-$R$101)^(U99-1)*$R$101/(1-(1-$R$101)^$Q$102),0)*$S$111</f>
        <v>38804486.488479212</v>
      </c>
      <c r="V111" s="3">
        <f t="shared" si="550"/>
        <v>38804482.608030565</v>
      </c>
      <c r="W111" s="3">
        <f t="shared" si="550"/>
        <v>38804478.727582306</v>
      </c>
      <c r="X111" s="3">
        <f t="shared" si="550"/>
        <v>38804474.847134441</v>
      </c>
      <c r="Y111" s="3">
        <f t="shared" si="550"/>
        <v>38804470.966686949</v>
      </c>
      <c r="Z111" s="3">
        <f t="shared" si="550"/>
        <v>38804467.086239859</v>
      </c>
      <c r="AA111" s="3">
        <f t="shared" si="550"/>
        <v>38804463.20579315</v>
      </c>
      <c r="AB111" s="3">
        <f t="shared" si="550"/>
        <v>38804459.325346828</v>
      </c>
      <c r="AC111" s="3">
        <f t="shared" si="550"/>
        <v>38804455.4449009</v>
      </c>
      <c r="AD111" s="3">
        <f t="shared" si="550"/>
        <v>38804451.564455353</v>
      </c>
      <c r="AE111" s="3">
        <f t="shared" si="550"/>
        <v>38804447.6840102</v>
      </c>
      <c r="AF111" s="3">
        <f t="shared" si="550"/>
        <v>38804443.803565435</v>
      </c>
      <c r="AG111" s="3">
        <f t="shared" si="550"/>
        <v>38804439.92312105</v>
      </c>
      <c r="AH111" s="3">
        <f t="shared" si="550"/>
        <v>38804436.04267706</v>
      </c>
      <c r="AI111" s="3">
        <f t="shared" si="550"/>
        <v>38804432.162233457</v>
      </c>
      <c r="AJ111" s="3">
        <f t="shared" si="550"/>
        <v>38804428.281790249</v>
      </c>
      <c r="AK111" s="3">
        <f t="shared" si="550"/>
        <v>38804424.401347421</v>
      </c>
      <c r="AL111" s="3">
        <f t="shared" si="550"/>
        <v>38804420.520904981</v>
      </c>
      <c r="AM111" s="3">
        <f t="shared" si="550"/>
        <v>38804416.640462928</v>
      </c>
      <c r="AN111" s="3">
        <f t="shared" si="550"/>
        <v>38804412.760021269</v>
      </c>
      <c r="AO111" s="3">
        <f t="shared" si="550"/>
        <v>38804408.879579991</v>
      </c>
      <c r="AP111" s="3">
        <f t="shared" si="550"/>
        <v>38804404.999139115</v>
      </c>
      <c r="AQ111" s="3">
        <f t="shared" si="550"/>
        <v>38804401.118698612</v>
      </c>
      <c r="AR111" s="3">
        <f t="shared" si="550"/>
        <v>38804397.238258503</v>
      </c>
      <c r="AS111" s="3">
        <f t="shared" si="550"/>
        <v>38804393.357818782</v>
      </c>
      <c r="AT111" s="3">
        <f t="shared" si="550"/>
        <v>38804389.477379449</v>
      </c>
      <c r="AU111" s="3">
        <f t="shared" si="550"/>
        <v>38804385.596940503</v>
      </c>
      <c r="AV111" s="3">
        <f t="shared" si="550"/>
        <v>38804381.716501936</v>
      </c>
      <c r="AW111" s="3">
        <f t="shared" si="550"/>
        <v>38804377.836063772</v>
      </c>
      <c r="AX111" s="3">
        <f t="shared" si="550"/>
        <v>38804373.955625981</v>
      </c>
      <c r="AY111" s="3">
        <f t="shared" si="550"/>
        <v>38804370.075188592</v>
      </c>
      <c r="AZ111" s="3">
        <f t="shared" si="550"/>
        <v>38804366.194751583</v>
      </c>
      <c r="BA111" s="3">
        <f t="shared" si="550"/>
        <v>38804362.314314969</v>
      </c>
      <c r="BB111" s="3">
        <f t="shared" si="550"/>
        <v>38804358.433878742</v>
      </c>
      <c r="BC111" s="3">
        <f t="shared" si="550"/>
        <v>38804354.553442903</v>
      </c>
      <c r="BD111" s="3">
        <f t="shared" si="550"/>
        <v>38804350.673007436</v>
      </c>
      <c r="BE111" s="3">
        <f t="shared" si="550"/>
        <v>38804346.792572372</v>
      </c>
      <c r="BF111" s="3">
        <f t="shared" si="550"/>
        <v>38804342.912137702</v>
      </c>
      <c r="BG111" s="3">
        <f t="shared" si="550"/>
        <v>38804339.031703413</v>
      </c>
      <c r="BH111" s="3">
        <f t="shared" si="550"/>
        <v>38804335.151269503</v>
      </c>
      <c r="BI111" s="3">
        <f t="shared" si="550"/>
        <v>38804331.270835996</v>
      </c>
      <c r="BJ111" s="3">
        <f t="shared" si="550"/>
        <v>38804327.390402868</v>
      </c>
      <c r="BK111" s="3">
        <f t="shared" si="550"/>
        <v>0</v>
      </c>
      <c r="BL111" s="3">
        <f t="shared" si="550"/>
        <v>0</v>
      </c>
      <c r="BM111" s="3">
        <f t="shared" si="550"/>
        <v>0</v>
      </c>
      <c r="BN111" s="3">
        <f t="shared" si="550"/>
        <v>0</v>
      </c>
      <c r="BO111" s="3">
        <f t="shared" si="550"/>
        <v>0</v>
      </c>
      <c r="BP111" s="3">
        <f t="shared" si="550"/>
        <v>0</v>
      </c>
      <c r="BQ111" s="3">
        <f t="shared" si="550"/>
        <v>0</v>
      </c>
      <c r="BR111" s="3">
        <f t="shared" si="550"/>
        <v>0</v>
      </c>
      <c r="BS111" s="3">
        <f t="shared" si="550"/>
        <v>0</v>
      </c>
      <c r="BT111" s="3">
        <f t="shared" si="550"/>
        <v>0</v>
      </c>
      <c r="BU111" s="3">
        <f t="shared" si="550"/>
        <v>0</v>
      </c>
      <c r="BV111" s="3">
        <f t="shared" si="550"/>
        <v>0</v>
      </c>
      <c r="BW111" s="3">
        <f t="shared" si="550"/>
        <v>0</v>
      </c>
      <c r="BX111" s="3">
        <f t="shared" si="550"/>
        <v>0</v>
      </c>
      <c r="BY111" s="3">
        <f t="shared" si="550"/>
        <v>0</v>
      </c>
      <c r="BZ111" s="3">
        <f t="shared" si="550"/>
        <v>0</v>
      </c>
      <c r="CA111" s="3">
        <f t="shared" si="550"/>
        <v>0</v>
      </c>
      <c r="CB111" s="3">
        <f t="shared" si="550"/>
        <v>0</v>
      </c>
      <c r="CC111" s="3">
        <f t="shared" si="550"/>
        <v>0</v>
      </c>
      <c r="CD111" s="3">
        <f t="shared" si="550"/>
        <v>0</v>
      </c>
      <c r="CE111" s="3">
        <f t="shared" si="550"/>
        <v>0</v>
      </c>
      <c r="CF111" s="3">
        <f t="shared" si="550"/>
        <v>0</v>
      </c>
      <c r="CG111" s="3">
        <f t="shared" ref="CG111:ER111" si="551">IF(CG99&lt;=$Q$102,(1-$R$101)^(CG99-1)*$R$101/(1-(1-$R$101)^$Q$102),0)*$S$111</f>
        <v>0</v>
      </c>
      <c r="CH111" s="3">
        <f t="shared" si="551"/>
        <v>0</v>
      </c>
      <c r="CI111" s="3">
        <f t="shared" si="551"/>
        <v>0</v>
      </c>
      <c r="CJ111" s="3">
        <f t="shared" si="551"/>
        <v>0</v>
      </c>
      <c r="CK111" s="3">
        <f t="shared" si="551"/>
        <v>0</v>
      </c>
      <c r="CL111" s="3">
        <f t="shared" si="551"/>
        <v>0</v>
      </c>
      <c r="CM111" s="3">
        <f t="shared" si="551"/>
        <v>0</v>
      </c>
      <c r="CN111" s="3">
        <f t="shared" si="551"/>
        <v>0</v>
      </c>
      <c r="CO111" s="3">
        <f t="shared" si="551"/>
        <v>0</v>
      </c>
      <c r="CP111" s="3">
        <f t="shared" si="551"/>
        <v>0</v>
      </c>
      <c r="CQ111" s="3">
        <f t="shared" si="551"/>
        <v>0</v>
      </c>
      <c r="CR111" s="3">
        <f t="shared" si="551"/>
        <v>0</v>
      </c>
      <c r="CS111" s="3">
        <f t="shared" si="551"/>
        <v>0</v>
      </c>
      <c r="CT111" s="3">
        <f t="shared" si="551"/>
        <v>0</v>
      </c>
      <c r="CU111" s="3">
        <f t="shared" si="551"/>
        <v>0</v>
      </c>
      <c r="CV111" s="3">
        <f t="shared" si="551"/>
        <v>0</v>
      </c>
      <c r="CW111" s="3">
        <f t="shared" si="551"/>
        <v>0</v>
      </c>
      <c r="CX111" s="3">
        <f t="shared" si="551"/>
        <v>0</v>
      </c>
      <c r="CY111" s="3">
        <f t="shared" si="551"/>
        <v>0</v>
      </c>
      <c r="CZ111" s="3">
        <f t="shared" si="551"/>
        <v>0</v>
      </c>
      <c r="DA111" s="3">
        <f t="shared" si="551"/>
        <v>0</v>
      </c>
      <c r="DB111" s="3">
        <f t="shared" si="551"/>
        <v>0</v>
      </c>
      <c r="DC111" s="3">
        <f t="shared" si="551"/>
        <v>0</v>
      </c>
      <c r="DD111" s="3">
        <f t="shared" si="551"/>
        <v>0</v>
      </c>
      <c r="DE111" s="3">
        <f t="shared" si="551"/>
        <v>0</v>
      </c>
      <c r="DF111" s="3">
        <f t="shared" si="551"/>
        <v>0</v>
      </c>
      <c r="DG111" s="3">
        <f t="shared" si="551"/>
        <v>0</v>
      </c>
      <c r="DH111" s="3">
        <f t="shared" si="551"/>
        <v>0</v>
      </c>
      <c r="DI111" s="3">
        <f t="shared" si="551"/>
        <v>0</v>
      </c>
      <c r="DJ111" s="3">
        <f t="shared" si="551"/>
        <v>0</v>
      </c>
      <c r="DK111" s="3">
        <f t="shared" si="551"/>
        <v>0</v>
      </c>
      <c r="DL111" s="3">
        <f t="shared" si="551"/>
        <v>0</v>
      </c>
      <c r="DM111" s="3">
        <f t="shared" si="551"/>
        <v>0</v>
      </c>
      <c r="DN111" s="3">
        <f t="shared" si="551"/>
        <v>0</v>
      </c>
      <c r="DO111" s="3">
        <f t="shared" si="551"/>
        <v>0</v>
      </c>
      <c r="DP111" s="3">
        <f t="shared" si="551"/>
        <v>0</v>
      </c>
      <c r="DQ111" s="3">
        <f t="shared" si="551"/>
        <v>0</v>
      </c>
      <c r="DR111" s="3">
        <f t="shared" si="551"/>
        <v>0</v>
      </c>
      <c r="DS111" s="3">
        <f t="shared" si="551"/>
        <v>0</v>
      </c>
      <c r="DT111" s="3">
        <f t="shared" si="551"/>
        <v>0</v>
      </c>
      <c r="DU111" s="3">
        <f t="shared" si="551"/>
        <v>0</v>
      </c>
      <c r="DV111" s="3">
        <f t="shared" si="551"/>
        <v>0</v>
      </c>
      <c r="DW111" s="3">
        <f t="shared" si="551"/>
        <v>0</v>
      </c>
      <c r="DX111" s="3">
        <f t="shared" si="551"/>
        <v>0</v>
      </c>
      <c r="DY111" s="3">
        <f t="shared" si="551"/>
        <v>0</v>
      </c>
      <c r="DZ111" s="3">
        <f t="shared" si="551"/>
        <v>0</v>
      </c>
      <c r="EA111" s="3">
        <f t="shared" si="551"/>
        <v>0</v>
      </c>
      <c r="EB111" s="3">
        <f t="shared" si="551"/>
        <v>0</v>
      </c>
      <c r="EC111" s="3">
        <f t="shared" si="551"/>
        <v>0</v>
      </c>
      <c r="ED111" s="3">
        <f t="shared" si="551"/>
        <v>0</v>
      </c>
      <c r="EE111" s="3">
        <f t="shared" si="551"/>
        <v>0</v>
      </c>
      <c r="EF111" s="3">
        <f t="shared" si="551"/>
        <v>0</v>
      </c>
      <c r="EG111" s="3">
        <f t="shared" si="551"/>
        <v>0</v>
      </c>
      <c r="EH111" s="3">
        <f t="shared" si="551"/>
        <v>0</v>
      </c>
      <c r="EI111" s="3">
        <f t="shared" si="551"/>
        <v>0</v>
      </c>
      <c r="EJ111" s="3">
        <f t="shared" si="551"/>
        <v>0</v>
      </c>
      <c r="EK111" s="3">
        <f t="shared" si="551"/>
        <v>0</v>
      </c>
      <c r="EL111" s="3">
        <f t="shared" si="551"/>
        <v>0</v>
      </c>
      <c r="EM111" s="3">
        <f t="shared" si="551"/>
        <v>0</v>
      </c>
      <c r="EN111" s="3">
        <f t="shared" si="551"/>
        <v>0</v>
      </c>
      <c r="EO111" s="3">
        <f t="shared" si="551"/>
        <v>0</v>
      </c>
      <c r="EP111" s="3">
        <f t="shared" si="551"/>
        <v>0</v>
      </c>
      <c r="EQ111" s="3">
        <f t="shared" si="551"/>
        <v>0</v>
      </c>
      <c r="ER111" s="3">
        <f t="shared" si="551"/>
        <v>0</v>
      </c>
      <c r="ES111" s="3">
        <f t="shared" ref="ES111:FA111" si="552">IF(ES99&lt;=$Q$102,(1-$R$101)^(ES99-1)*$R$101/(1-(1-$R$101)^$Q$102),0)*$S$111</f>
        <v>0</v>
      </c>
      <c r="ET111" s="3">
        <f t="shared" si="552"/>
        <v>0</v>
      </c>
      <c r="EU111" s="3">
        <f t="shared" si="552"/>
        <v>0</v>
      </c>
      <c r="EV111" s="3">
        <f t="shared" si="552"/>
        <v>0</v>
      </c>
      <c r="EW111" s="3">
        <f t="shared" si="552"/>
        <v>0</v>
      </c>
      <c r="EX111" s="3">
        <f t="shared" si="552"/>
        <v>0</v>
      </c>
      <c r="EY111" s="3">
        <f t="shared" si="552"/>
        <v>0</v>
      </c>
      <c r="EZ111" s="3">
        <f t="shared" si="552"/>
        <v>0</v>
      </c>
      <c r="FA111" s="3">
        <f t="shared" si="552"/>
        <v>0</v>
      </c>
      <c r="FB111" s="218">
        <f t="shared" ref="FB111" si="553">IF(FB99&lt;=$Q$102,(1-$R$101)^(FB99-1)*$R$101/(1-(1-$R$101)^$Q$102),0)</f>
        <v>0</v>
      </c>
    </row>
    <row r="112" spans="1:158" s="38" customFormat="1" ht="11.25" hidden="1" customHeight="1" outlineLevel="1">
      <c r="B112" s="37"/>
      <c r="C112" s="36"/>
      <c r="D112" s="36"/>
      <c r="E112" s="36"/>
      <c r="F112" s="36"/>
      <c r="G112" s="35"/>
      <c r="H112" s="35"/>
      <c r="K112" s="39"/>
      <c r="L112" s="39"/>
      <c r="M112" s="39"/>
      <c r="N112" s="39"/>
      <c r="O112" s="37">
        <v>1</v>
      </c>
      <c r="P112" s="225">
        <f>S112-SUM(T112:FB112)</f>
        <v>-2.7213603258132935E-2</v>
      </c>
      <c r="Q112" s="37">
        <v>2023</v>
      </c>
      <c r="R112" s="31">
        <f>IF('ACIL Input-Out Interface'!$C$27="Yes",$Q$101-Q112,'NSP Inputs'!$C$14)</f>
        <v>60</v>
      </c>
      <c r="S112" s="40">
        <f>S19</f>
        <v>68958415.442622721</v>
      </c>
      <c r="T112" s="224">
        <f>IF($Q112&gt;=T$2,0,IF(T$99-$O112&lt;=$R112,(1-$R$101)^(T$99-$O112-1)*$R$101/(1-(1-$R$101)^$R112),0)*$S112)</f>
        <v>0</v>
      </c>
      <c r="U112" s="224">
        <f t="shared" ref="U112:CF115" si="554">IF($Q112&gt;=U$2,0,IF(U$99-$O112&lt;=$R112,(1-$R$101)^(U$99-$O112-1)*$R$101/(1-(1-$R$101)^$R112),0)*$S112)</f>
        <v>1149310.3149561449</v>
      </c>
      <c r="V112" s="224">
        <f t="shared" si="554"/>
        <v>1149310.2000251135</v>
      </c>
      <c r="W112" s="224">
        <f t="shared" si="554"/>
        <v>1149310.0850940938</v>
      </c>
      <c r="X112" s="224">
        <f t="shared" si="554"/>
        <v>1149309.970163085</v>
      </c>
      <c r="Y112" s="224">
        <f t="shared" si="554"/>
        <v>1149309.8552320881</v>
      </c>
      <c r="Z112" s="224">
        <f t="shared" si="554"/>
        <v>1149309.7403011026</v>
      </c>
      <c r="AA112" s="224">
        <f t="shared" si="554"/>
        <v>1149309.6253701288</v>
      </c>
      <c r="AB112" s="224">
        <f t="shared" si="554"/>
        <v>1149309.5104391661</v>
      </c>
      <c r="AC112" s="224">
        <f t="shared" si="554"/>
        <v>1149309.3955082151</v>
      </c>
      <c r="AD112" s="224">
        <f t="shared" si="554"/>
        <v>1149309.2805772757</v>
      </c>
      <c r="AE112" s="224">
        <f t="shared" si="554"/>
        <v>1149309.1656463477</v>
      </c>
      <c r="AF112" s="224">
        <f t="shared" si="554"/>
        <v>1149309.0507154311</v>
      </c>
      <c r="AG112" s="224">
        <f t="shared" si="554"/>
        <v>1149308.9357845262</v>
      </c>
      <c r="AH112" s="224">
        <f t="shared" si="554"/>
        <v>1149308.8208536326</v>
      </c>
      <c r="AI112" s="224">
        <f t="shared" si="554"/>
        <v>1149308.7059227505</v>
      </c>
      <c r="AJ112" s="224">
        <f t="shared" si="554"/>
        <v>1149308.5909918798</v>
      </c>
      <c r="AK112" s="224">
        <f t="shared" si="554"/>
        <v>1149308.476061021</v>
      </c>
      <c r="AL112" s="224">
        <f t="shared" si="554"/>
        <v>1149308.3611301733</v>
      </c>
      <c r="AM112" s="224">
        <f t="shared" si="554"/>
        <v>1149308.2461993373</v>
      </c>
      <c r="AN112" s="224">
        <f t="shared" si="554"/>
        <v>1149308.1312685127</v>
      </c>
      <c r="AO112" s="224">
        <f t="shared" si="554"/>
        <v>1149308.0163376997</v>
      </c>
      <c r="AP112" s="224">
        <f t="shared" si="554"/>
        <v>1149307.9014068979</v>
      </c>
      <c r="AQ112" s="224">
        <f t="shared" si="554"/>
        <v>1149307.786476108</v>
      </c>
      <c r="AR112" s="224">
        <f t="shared" si="554"/>
        <v>1149307.6715453293</v>
      </c>
      <c r="AS112" s="224">
        <f t="shared" si="554"/>
        <v>1149307.5566145624</v>
      </c>
      <c r="AT112" s="224">
        <f t="shared" si="554"/>
        <v>1149307.4416838067</v>
      </c>
      <c r="AU112" s="224">
        <f t="shared" si="554"/>
        <v>1149307.3267530627</v>
      </c>
      <c r="AV112" s="224">
        <f t="shared" si="554"/>
        <v>1149307.21182233</v>
      </c>
      <c r="AW112" s="224">
        <f t="shared" si="554"/>
        <v>1149307.0968916088</v>
      </c>
      <c r="AX112" s="224">
        <f t="shared" si="554"/>
        <v>1149306.9819608992</v>
      </c>
      <c r="AY112" s="224">
        <f t="shared" si="554"/>
        <v>1149306.8670302008</v>
      </c>
      <c r="AZ112" s="224">
        <f t="shared" si="554"/>
        <v>1149306.7520995142</v>
      </c>
      <c r="BA112" s="224">
        <f t="shared" si="554"/>
        <v>1149306.6371688391</v>
      </c>
      <c r="BB112" s="224">
        <f t="shared" si="554"/>
        <v>1149306.5222381756</v>
      </c>
      <c r="BC112" s="224">
        <f t="shared" si="554"/>
        <v>1149306.4073075233</v>
      </c>
      <c r="BD112" s="224">
        <f t="shared" si="554"/>
        <v>1149306.2923768826</v>
      </c>
      <c r="BE112" s="224">
        <f t="shared" si="554"/>
        <v>1149306.1774462536</v>
      </c>
      <c r="BF112" s="224">
        <f t="shared" si="554"/>
        <v>1149306.0625156357</v>
      </c>
      <c r="BG112" s="224">
        <f t="shared" si="554"/>
        <v>1149305.9475850295</v>
      </c>
      <c r="BH112" s="224">
        <f t="shared" si="554"/>
        <v>1149305.832654435</v>
      </c>
      <c r="BI112" s="224">
        <f t="shared" si="554"/>
        <v>1149305.7177238513</v>
      </c>
      <c r="BJ112" s="224">
        <f t="shared" si="554"/>
        <v>1149305.6027932798</v>
      </c>
      <c r="BK112" s="224">
        <f t="shared" si="554"/>
        <v>1149305.4878627197</v>
      </c>
      <c r="BL112" s="224">
        <f t="shared" si="554"/>
        <v>1149305.372932171</v>
      </c>
      <c r="BM112" s="224">
        <f t="shared" si="554"/>
        <v>1149305.2580016337</v>
      </c>
      <c r="BN112" s="224">
        <f t="shared" si="554"/>
        <v>1149305.1430711078</v>
      </c>
      <c r="BO112" s="224">
        <f t="shared" si="554"/>
        <v>1149305.0281405936</v>
      </c>
      <c r="BP112" s="224">
        <f t="shared" si="554"/>
        <v>1149304.9132100909</v>
      </c>
      <c r="BQ112" s="224">
        <f t="shared" si="554"/>
        <v>1149304.7982795998</v>
      </c>
      <c r="BR112" s="224">
        <f t="shared" si="554"/>
        <v>1149304.68334912</v>
      </c>
      <c r="BS112" s="224">
        <f t="shared" si="554"/>
        <v>1149304.5684186516</v>
      </c>
      <c r="BT112" s="224">
        <f t="shared" si="554"/>
        <v>1149304.4534881946</v>
      </c>
      <c r="BU112" s="224">
        <f t="shared" si="554"/>
        <v>1149304.3385577493</v>
      </c>
      <c r="BV112" s="224">
        <f t="shared" si="554"/>
        <v>1149304.2236273156</v>
      </c>
      <c r="BW112" s="224">
        <f t="shared" si="554"/>
        <v>1149304.1086968933</v>
      </c>
      <c r="BX112" s="224">
        <f t="shared" si="554"/>
        <v>1149303.9937664825</v>
      </c>
      <c r="BY112" s="224">
        <f t="shared" si="554"/>
        <v>1149303.8788360832</v>
      </c>
      <c r="BZ112" s="224">
        <f t="shared" si="554"/>
        <v>1149303.7639056952</v>
      </c>
      <c r="CA112" s="224">
        <f t="shared" si="554"/>
        <v>1149303.648975319</v>
      </c>
      <c r="CB112" s="224">
        <f t="shared" si="554"/>
        <v>1149303.534044954</v>
      </c>
      <c r="CC112" s="224">
        <f t="shared" si="554"/>
        <v>0</v>
      </c>
      <c r="CD112" s="224">
        <f t="shared" si="554"/>
        <v>0</v>
      </c>
      <c r="CE112" s="224">
        <f t="shared" si="554"/>
        <v>0</v>
      </c>
      <c r="CF112" s="224">
        <f t="shared" si="554"/>
        <v>0</v>
      </c>
      <c r="CG112" s="224">
        <f t="shared" ref="CG112:ER115" si="555">IF($Q112&gt;=CG$2,0,IF(CG$99-$O112&lt;=$R112,(1-$R$101)^(CG$99-$O112-1)*$R$101/(1-(1-$R$101)^$R112),0)*$S112)</f>
        <v>0</v>
      </c>
      <c r="CH112" s="224">
        <f t="shared" si="555"/>
        <v>0</v>
      </c>
      <c r="CI112" s="224">
        <f t="shared" si="555"/>
        <v>0</v>
      </c>
      <c r="CJ112" s="224">
        <f t="shared" si="555"/>
        <v>0</v>
      </c>
      <c r="CK112" s="224">
        <f t="shared" si="555"/>
        <v>0</v>
      </c>
      <c r="CL112" s="224">
        <f t="shared" si="555"/>
        <v>0</v>
      </c>
      <c r="CM112" s="224">
        <f t="shared" si="555"/>
        <v>0</v>
      </c>
      <c r="CN112" s="224">
        <f t="shared" si="555"/>
        <v>0</v>
      </c>
      <c r="CO112" s="224">
        <f t="shared" si="555"/>
        <v>0</v>
      </c>
      <c r="CP112" s="224">
        <f t="shared" si="555"/>
        <v>0</v>
      </c>
      <c r="CQ112" s="224">
        <f t="shared" si="555"/>
        <v>0</v>
      </c>
      <c r="CR112" s="224">
        <f t="shared" si="555"/>
        <v>0</v>
      </c>
      <c r="CS112" s="224">
        <f t="shared" si="555"/>
        <v>0</v>
      </c>
      <c r="CT112" s="224">
        <f t="shared" si="555"/>
        <v>0</v>
      </c>
      <c r="CU112" s="224">
        <f t="shared" si="555"/>
        <v>0</v>
      </c>
      <c r="CV112" s="224">
        <f t="shared" si="555"/>
        <v>0</v>
      </c>
      <c r="CW112" s="224">
        <f t="shared" si="555"/>
        <v>0</v>
      </c>
      <c r="CX112" s="224">
        <f t="shared" si="555"/>
        <v>0</v>
      </c>
      <c r="CY112" s="224">
        <f t="shared" si="555"/>
        <v>0</v>
      </c>
      <c r="CZ112" s="224">
        <f t="shared" si="555"/>
        <v>0</v>
      </c>
      <c r="DA112" s="224">
        <f t="shared" si="555"/>
        <v>0</v>
      </c>
      <c r="DB112" s="224">
        <f t="shared" si="555"/>
        <v>0</v>
      </c>
      <c r="DC112" s="224">
        <f t="shared" si="555"/>
        <v>0</v>
      </c>
      <c r="DD112" s="224">
        <f t="shared" si="555"/>
        <v>0</v>
      </c>
      <c r="DE112" s="224">
        <f t="shared" si="555"/>
        <v>0</v>
      </c>
      <c r="DF112" s="224">
        <f t="shared" si="555"/>
        <v>0</v>
      </c>
      <c r="DG112" s="224">
        <f t="shared" si="555"/>
        <v>0</v>
      </c>
      <c r="DH112" s="224">
        <f t="shared" si="555"/>
        <v>0</v>
      </c>
      <c r="DI112" s="224">
        <f t="shared" si="555"/>
        <v>0</v>
      </c>
      <c r="DJ112" s="224">
        <f t="shared" si="555"/>
        <v>0</v>
      </c>
      <c r="DK112" s="224">
        <f t="shared" si="555"/>
        <v>0</v>
      </c>
      <c r="DL112" s="224">
        <f t="shared" si="555"/>
        <v>0</v>
      </c>
      <c r="DM112" s="224">
        <f t="shared" si="555"/>
        <v>0</v>
      </c>
      <c r="DN112" s="224">
        <f t="shared" si="555"/>
        <v>0</v>
      </c>
      <c r="DO112" s="224">
        <f t="shared" si="555"/>
        <v>0</v>
      </c>
      <c r="DP112" s="224">
        <f t="shared" si="555"/>
        <v>0</v>
      </c>
      <c r="DQ112" s="224">
        <f t="shared" si="555"/>
        <v>0</v>
      </c>
      <c r="DR112" s="224">
        <f t="shared" si="555"/>
        <v>0</v>
      </c>
      <c r="DS112" s="224">
        <f t="shared" si="555"/>
        <v>0</v>
      </c>
      <c r="DT112" s="224">
        <f t="shared" si="555"/>
        <v>0</v>
      </c>
      <c r="DU112" s="224">
        <f t="shared" si="555"/>
        <v>0</v>
      </c>
      <c r="DV112" s="224">
        <f t="shared" si="555"/>
        <v>0</v>
      </c>
      <c r="DW112" s="224">
        <f t="shared" si="555"/>
        <v>0</v>
      </c>
      <c r="DX112" s="224">
        <f t="shared" si="555"/>
        <v>0</v>
      </c>
      <c r="DY112" s="224">
        <f t="shared" si="555"/>
        <v>0</v>
      </c>
      <c r="DZ112" s="224">
        <f t="shared" si="555"/>
        <v>0</v>
      </c>
      <c r="EA112" s="224">
        <f t="shared" si="555"/>
        <v>0</v>
      </c>
      <c r="EB112" s="224">
        <f t="shared" si="555"/>
        <v>0</v>
      </c>
      <c r="EC112" s="224">
        <f t="shared" si="555"/>
        <v>0</v>
      </c>
      <c r="ED112" s="224">
        <f t="shared" si="555"/>
        <v>0</v>
      </c>
      <c r="EE112" s="224">
        <f t="shared" si="555"/>
        <v>0</v>
      </c>
      <c r="EF112" s="224">
        <f t="shared" si="555"/>
        <v>0</v>
      </c>
      <c r="EG112" s="224">
        <f t="shared" si="555"/>
        <v>0</v>
      </c>
      <c r="EH112" s="224">
        <f t="shared" si="555"/>
        <v>0</v>
      </c>
      <c r="EI112" s="224">
        <f t="shared" si="555"/>
        <v>0</v>
      </c>
      <c r="EJ112" s="224">
        <f t="shared" si="555"/>
        <v>0</v>
      </c>
      <c r="EK112" s="224">
        <f t="shared" si="555"/>
        <v>0</v>
      </c>
      <c r="EL112" s="224">
        <f t="shared" si="555"/>
        <v>0</v>
      </c>
      <c r="EM112" s="224">
        <f t="shared" si="555"/>
        <v>0</v>
      </c>
      <c r="EN112" s="224">
        <f t="shared" si="555"/>
        <v>0</v>
      </c>
      <c r="EO112" s="224">
        <f t="shared" si="555"/>
        <v>0</v>
      </c>
      <c r="EP112" s="224">
        <f t="shared" si="555"/>
        <v>0</v>
      </c>
      <c r="EQ112" s="224">
        <f t="shared" si="555"/>
        <v>0</v>
      </c>
      <c r="ER112" s="224">
        <f t="shared" si="555"/>
        <v>0</v>
      </c>
      <c r="ES112" s="224">
        <f t="shared" ref="ES112:FB116" si="556">IF($Q112&gt;=ES$2,0,IF(ES$99-$O112&lt;=$R112,(1-$R$101)^(ES$99-$O112-1)*$R$101/(1-(1-$R$101)^$R112),0)*$S112)</f>
        <v>0</v>
      </c>
      <c r="ET112" s="224">
        <f t="shared" si="556"/>
        <v>0</v>
      </c>
      <c r="EU112" s="224">
        <f t="shared" si="556"/>
        <v>0</v>
      </c>
      <c r="EV112" s="224">
        <f t="shared" si="556"/>
        <v>0</v>
      </c>
      <c r="EW112" s="224">
        <f t="shared" si="556"/>
        <v>0</v>
      </c>
      <c r="EX112" s="224">
        <f t="shared" si="556"/>
        <v>0</v>
      </c>
      <c r="EY112" s="224">
        <f t="shared" si="556"/>
        <v>0</v>
      </c>
      <c r="EZ112" s="224">
        <f t="shared" si="556"/>
        <v>0</v>
      </c>
      <c r="FA112" s="224">
        <f t="shared" si="556"/>
        <v>0</v>
      </c>
      <c r="FB112" s="224">
        <f t="shared" si="556"/>
        <v>0</v>
      </c>
    </row>
    <row r="113" spans="2:158" s="38" customFormat="1" ht="11.25" hidden="1" customHeight="1" outlineLevel="1">
      <c r="B113" s="37"/>
      <c r="C113" s="36"/>
      <c r="D113" s="36"/>
      <c r="E113" s="36"/>
      <c r="F113" s="36"/>
      <c r="G113" s="35"/>
      <c r="H113" s="35"/>
      <c r="K113" s="39"/>
      <c r="L113" s="39"/>
      <c r="M113" s="39"/>
      <c r="N113" s="39"/>
      <c r="O113" s="37">
        <v>2</v>
      </c>
      <c r="P113" s="225">
        <f t="shared" ref="P113:P116" si="557">S113-SUM(T113:FB113)</f>
        <v>-2.3892343044281006E-2</v>
      </c>
      <c r="Q113" s="37">
        <v>2024</v>
      </c>
      <c r="R113" s="31">
        <f>IF('ACIL Input-Out Interface'!$C$27="Yes",$Q$101-Q113,'NSP Inputs'!$C$14)</f>
        <v>60</v>
      </c>
      <c r="S113" s="40">
        <f t="shared" ref="S113:S116" si="558">S20</f>
        <v>60542478.106027067</v>
      </c>
      <c r="T113" s="224">
        <f t="shared" ref="T113:T116" si="559">IF($Q113&gt;=T$2,0,IF(T$99-$O113&lt;=$R113,(1-$R$101)^(T$99-$O113-1)*$R$101/(1-(1-$R$101)^$R113),0)*$S113)</f>
        <v>0</v>
      </c>
      <c r="U113" s="224">
        <f t="shared" si="554"/>
        <v>0</v>
      </c>
      <c r="V113" s="224">
        <f t="shared" si="554"/>
        <v>1009044.2788401901</v>
      </c>
      <c r="W113" s="224">
        <f t="shared" si="554"/>
        <v>1009044.1779357624</v>
      </c>
      <c r="X113" s="224">
        <f t="shared" si="554"/>
        <v>1009044.0770313448</v>
      </c>
      <c r="Y113" s="224">
        <f t="shared" si="554"/>
        <v>1009043.976126937</v>
      </c>
      <c r="Z113" s="224">
        <f t="shared" si="554"/>
        <v>1009043.8752225394</v>
      </c>
      <c r="AA113" s="224">
        <f t="shared" si="554"/>
        <v>1009043.774318152</v>
      </c>
      <c r="AB113" s="224">
        <f t="shared" si="554"/>
        <v>1009043.6734137746</v>
      </c>
      <c r="AC113" s="224">
        <f t="shared" si="554"/>
        <v>1009043.5725094072</v>
      </c>
      <c r="AD113" s="224">
        <f t="shared" si="554"/>
        <v>1009043.4716050499</v>
      </c>
      <c r="AE113" s="224">
        <f t="shared" si="554"/>
        <v>1009043.3707007029</v>
      </c>
      <c r="AF113" s="224">
        <f t="shared" si="554"/>
        <v>1009043.2697963659</v>
      </c>
      <c r="AG113" s="224">
        <f t="shared" si="554"/>
        <v>1009043.1688920389</v>
      </c>
      <c r="AH113" s="224">
        <f t="shared" si="554"/>
        <v>1009043.067987722</v>
      </c>
      <c r="AI113" s="224">
        <f t="shared" si="554"/>
        <v>1009042.9670834152</v>
      </c>
      <c r="AJ113" s="224">
        <f t="shared" si="554"/>
        <v>1009042.8661791185</v>
      </c>
      <c r="AK113" s="224">
        <f t="shared" si="554"/>
        <v>1009042.7652748319</v>
      </c>
      <c r="AL113" s="224">
        <f t="shared" si="554"/>
        <v>1009042.6643705557</v>
      </c>
      <c r="AM113" s="224">
        <f t="shared" si="554"/>
        <v>1009042.5634662892</v>
      </c>
      <c r="AN113" s="224">
        <f t="shared" si="554"/>
        <v>1009042.4625620329</v>
      </c>
      <c r="AO113" s="224">
        <f t="shared" si="554"/>
        <v>1009042.3616577865</v>
      </c>
      <c r="AP113" s="224">
        <f t="shared" si="554"/>
        <v>1009042.2607535506</v>
      </c>
      <c r="AQ113" s="224">
        <f t="shared" si="554"/>
        <v>1009042.1598493245</v>
      </c>
      <c r="AR113" s="224">
        <f t="shared" si="554"/>
        <v>1009042.0589451087</v>
      </c>
      <c r="AS113" s="224">
        <f t="shared" si="554"/>
        <v>1009041.9580409026</v>
      </c>
      <c r="AT113" s="224">
        <f t="shared" si="554"/>
        <v>1009041.8571367071</v>
      </c>
      <c r="AU113" s="224">
        <f t="shared" si="554"/>
        <v>1009041.7562325213</v>
      </c>
      <c r="AV113" s="224">
        <f t="shared" si="554"/>
        <v>1009041.6553283457</v>
      </c>
      <c r="AW113" s="224">
        <f t="shared" si="554"/>
        <v>1009041.5544241803</v>
      </c>
      <c r="AX113" s="224">
        <f t="shared" si="554"/>
        <v>1009041.4535200248</v>
      </c>
      <c r="AY113" s="224">
        <f t="shared" si="554"/>
        <v>1009041.3526158795</v>
      </c>
      <c r="AZ113" s="224">
        <f t="shared" si="554"/>
        <v>1009041.2517117441</v>
      </c>
      <c r="BA113" s="224">
        <f t="shared" si="554"/>
        <v>1009041.1508076191</v>
      </c>
      <c r="BB113" s="224">
        <f t="shared" si="554"/>
        <v>1009041.0499035041</v>
      </c>
      <c r="BC113" s="224">
        <f t="shared" si="554"/>
        <v>1009040.9489993992</v>
      </c>
      <c r="BD113" s="224">
        <f t="shared" si="554"/>
        <v>1009040.8480953043</v>
      </c>
      <c r="BE113" s="224">
        <f t="shared" si="554"/>
        <v>1009040.7471912196</v>
      </c>
      <c r="BF113" s="224">
        <f t="shared" si="554"/>
        <v>1009040.6462871449</v>
      </c>
      <c r="BG113" s="224">
        <f t="shared" si="554"/>
        <v>1009040.5453830803</v>
      </c>
      <c r="BH113" s="224">
        <f t="shared" si="554"/>
        <v>1009040.4444790258</v>
      </c>
      <c r="BI113" s="224">
        <f t="shared" si="554"/>
        <v>1009040.3435749813</v>
      </c>
      <c r="BJ113" s="224">
        <f t="shared" si="554"/>
        <v>1009040.2426709469</v>
      </c>
      <c r="BK113" s="224">
        <f t="shared" si="554"/>
        <v>1009040.1417669228</v>
      </c>
      <c r="BL113" s="224">
        <f t="shared" si="554"/>
        <v>1009040.0408629086</v>
      </c>
      <c r="BM113" s="224">
        <f t="shared" si="554"/>
        <v>1009039.9399589048</v>
      </c>
      <c r="BN113" s="224">
        <f t="shared" si="554"/>
        <v>1009039.8390549107</v>
      </c>
      <c r="BO113" s="224">
        <f t="shared" si="554"/>
        <v>1009039.7381509268</v>
      </c>
      <c r="BP113" s="224">
        <f t="shared" si="554"/>
        <v>1009039.637246953</v>
      </c>
      <c r="BQ113" s="224">
        <f t="shared" si="554"/>
        <v>1009039.5363429894</v>
      </c>
      <c r="BR113" s="224">
        <f t="shared" si="554"/>
        <v>1009039.4354390359</v>
      </c>
      <c r="BS113" s="224">
        <f t="shared" si="554"/>
        <v>1009039.3345350923</v>
      </c>
      <c r="BT113" s="224">
        <f t="shared" si="554"/>
        <v>1009039.2336311588</v>
      </c>
      <c r="BU113" s="224">
        <f t="shared" si="554"/>
        <v>1009039.1327272353</v>
      </c>
      <c r="BV113" s="224">
        <f t="shared" si="554"/>
        <v>1009039.0318233222</v>
      </c>
      <c r="BW113" s="224">
        <f t="shared" si="554"/>
        <v>1009038.9309194192</v>
      </c>
      <c r="BX113" s="224">
        <f t="shared" si="554"/>
        <v>1009038.8300155262</v>
      </c>
      <c r="BY113" s="224">
        <f t="shared" si="554"/>
        <v>1009038.729111643</v>
      </c>
      <c r="BZ113" s="224">
        <f t="shared" si="554"/>
        <v>1009038.6282077703</v>
      </c>
      <c r="CA113" s="224">
        <f t="shared" si="554"/>
        <v>1009038.5273039073</v>
      </c>
      <c r="CB113" s="224">
        <f t="shared" si="554"/>
        <v>1009038.4264000548</v>
      </c>
      <c r="CC113" s="224">
        <f t="shared" si="554"/>
        <v>1009038.3254962121</v>
      </c>
      <c r="CD113" s="224">
        <f t="shared" si="554"/>
        <v>0</v>
      </c>
      <c r="CE113" s="224">
        <f t="shared" si="554"/>
        <v>0</v>
      </c>
      <c r="CF113" s="224">
        <f t="shared" si="554"/>
        <v>0</v>
      </c>
      <c r="CG113" s="224">
        <f t="shared" si="555"/>
        <v>0</v>
      </c>
      <c r="CH113" s="224">
        <f t="shared" si="555"/>
        <v>0</v>
      </c>
      <c r="CI113" s="224">
        <f t="shared" si="555"/>
        <v>0</v>
      </c>
      <c r="CJ113" s="224">
        <f t="shared" si="555"/>
        <v>0</v>
      </c>
      <c r="CK113" s="224">
        <f t="shared" si="555"/>
        <v>0</v>
      </c>
      <c r="CL113" s="224">
        <f t="shared" si="555"/>
        <v>0</v>
      </c>
      <c r="CM113" s="224">
        <f t="shared" si="555"/>
        <v>0</v>
      </c>
      <c r="CN113" s="224">
        <f t="shared" si="555"/>
        <v>0</v>
      </c>
      <c r="CO113" s="224">
        <f t="shared" si="555"/>
        <v>0</v>
      </c>
      <c r="CP113" s="224">
        <f t="shared" si="555"/>
        <v>0</v>
      </c>
      <c r="CQ113" s="224">
        <f t="shared" si="555"/>
        <v>0</v>
      </c>
      <c r="CR113" s="224">
        <f t="shared" si="555"/>
        <v>0</v>
      </c>
      <c r="CS113" s="224">
        <f t="shared" si="555"/>
        <v>0</v>
      </c>
      <c r="CT113" s="224">
        <f t="shared" si="555"/>
        <v>0</v>
      </c>
      <c r="CU113" s="224">
        <f t="shared" si="555"/>
        <v>0</v>
      </c>
      <c r="CV113" s="224">
        <f t="shared" si="555"/>
        <v>0</v>
      </c>
      <c r="CW113" s="224">
        <f t="shared" si="555"/>
        <v>0</v>
      </c>
      <c r="CX113" s="224">
        <f t="shared" si="555"/>
        <v>0</v>
      </c>
      <c r="CY113" s="224">
        <f t="shared" si="555"/>
        <v>0</v>
      </c>
      <c r="CZ113" s="224">
        <f t="shared" si="555"/>
        <v>0</v>
      </c>
      <c r="DA113" s="224">
        <f t="shared" si="555"/>
        <v>0</v>
      </c>
      <c r="DB113" s="224">
        <f t="shared" si="555"/>
        <v>0</v>
      </c>
      <c r="DC113" s="224">
        <f t="shared" si="555"/>
        <v>0</v>
      </c>
      <c r="DD113" s="224">
        <f t="shared" si="555"/>
        <v>0</v>
      </c>
      <c r="DE113" s="224">
        <f t="shared" si="555"/>
        <v>0</v>
      </c>
      <c r="DF113" s="224">
        <f t="shared" si="555"/>
        <v>0</v>
      </c>
      <c r="DG113" s="224">
        <f t="shared" si="555"/>
        <v>0</v>
      </c>
      <c r="DH113" s="224">
        <f t="shared" si="555"/>
        <v>0</v>
      </c>
      <c r="DI113" s="224">
        <f t="shared" si="555"/>
        <v>0</v>
      </c>
      <c r="DJ113" s="224">
        <f t="shared" si="555"/>
        <v>0</v>
      </c>
      <c r="DK113" s="224">
        <f t="shared" si="555"/>
        <v>0</v>
      </c>
      <c r="DL113" s="224">
        <f t="shared" si="555"/>
        <v>0</v>
      </c>
      <c r="DM113" s="224">
        <f t="shared" si="555"/>
        <v>0</v>
      </c>
      <c r="DN113" s="224">
        <f t="shared" si="555"/>
        <v>0</v>
      </c>
      <c r="DO113" s="224">
        <f t="shared" si="555"/>
        <v>0</v>
      </c>
      <c r="DP113" s="224">
        <f t="shared" si="555"/>
        <v>0</v>
      </c>
      <c r="DQ113" s="224">
        <f t="shared" si="555"/>
        <v>0</v>
      </c>
      <c r="DR113" s="224">
        <f t="shared" si="555"/>
        <v>0</v>
      </c>
      <c r="DS113" s="224">
        <f t="shared" si="555"/>
        <v>0</v>
      </c>
      <c r="DT113" s="224">
        <f t="shared" si="555"/>
        <v>0</v>
      </c>
      <c r="DU113" s="224">
        <f t="shared" si="555"/>
        <v>0</v>
      </c>
      <c r="DV113" s="224">
        <f t="shared" si="555"/>
        <v>0</v>
      </c>
      <c r="DW113" s="224">
        <f t="shared" si="555"/>
        <v>0</v>
      </c>
      <c r="DX113" s="224">
        <f t="shared" si="555"/>
        <v>0</v>
      </c>
      <c r="DY113" s="224">
        <f t="shared" si="555"/>
        <v>0</v>
      </c>
      <c r="DZ113" s="224">
        <f t="shared" si="555"/>
        <v>0</v>
      </c>
      <c r="EA113" s="224">
        <f t="shared" si="555"/>
        <v>0</v>
      </c>
      <c r="EB113" s="224">
        <f t="shared" si="555"/>
        <v>0</v>
      </c>
      <c r="EC113" s="224">
        <f t="shared" si="555"/>
        <v>0</v>
      </c>
      <c r="ED113" s="224">
        <f t="shared" si="555"/>
        <v>0</v>
      </c>
      <c r="EE113" s="224">
        <f t="shared" si="555"/>
        <v>0</v>
      </c>
      <c r="EF113" s="224">
        <f t="shared" si="555"/>
        <v>0</v>
      </c>
      <c r="EG113" s="224">
        <f t="shared" si="555"/>
        <v>0</v>
      </c>
      <c r="EH113" s="224">
        <f t="shared" si="555"/>
        <v>0</v>
      </c>
      <c r="EI113" s="224">
        <f t="shared" si="555"/>
        <v>0</v>
      </c>
      <c r="EJ113" s="224">
        <f t="shared" si="555"/>
        <v>0</v>
      </c>
      <c r="EK113" s="224">
        <f t="shared" si="555"/>
        <v>0</v>
      </c>
      <c r="EL113" s="224">
        <f t="shared" si="555"/>
        <v>0</v>
      </c>
      <c r="EM113" s="224">
        <f t="shared" si="555"/>
        <v>0</v>
      </c>
      <c r="EN113" s="224">
        <f t="shared" si="555"/>
        <v>0</v>
      </c>
      <c r="EO113" s="224">
        <f t="shared" si="555"/>
        <v>0</v>
      </c>
      <c r="EP113" s="224">
        <f t="shared" si="555"/>
        <v>0</v>
      </c>
      <c r="EQ113" s="224">
        <f t="shared" si="555"/>
        <v>0</v>
      </c>
      <c r="ER113" s="224">
        <f t="shared" si="555"/>
        <v>0</v>
      </c>
      <c r="ES113" s="224">
        <f t="shared" si="556"/>
        <v>0</v>
      </c>
      <c r="ET113" s="224">
        <f t="shared" si="556"/>
        <v>0</v>
      </c>
      <c r="EU113" s="224">
        <f t="shared" si="556"/>
        <v>0</v>
      </c>
      <c r="EV113" s="224">
        <f t="shared" si="556"/>
        <v>0</v>
      </c>
      <c r="EW113" s="224">
        <f t="shared" si="556"/>
        <v>0</v>
      </c>
      <c r="EX113" s="224">
        <f t="shared" si="556"/>
        <v>0</v>
      </c>
      <c r="EY113" s="224">
        <f t="shared" si="556"/>
        <v>0</v>
      </c>
      <c r="EZ113" s="224">
        <f t="shared" si="556"/>
        <v>0</v>
      </c>
      <c r="FA113" s="224">
        <f t="shared" si="556"/>
        <v>0</v>
      </c>
      <c r="FB113" s="224">
        <f t="shared" si="556"/>
        <v>0</v>
      </c>
    </row>
    <row r="114" spans="2:158" s="38" customFormat="1" ht="11.25" hidden="1" customHeight="1" outlineLevel="1">
      <c r="B114" s="37"/>
      <c r="C114" s="36"/>
      <c r="D114" s="36"/>
      <c r="E114" s="36"/>
      <c r="F114" s="36"/>
      <c r="G114" s="35"/>
      <c r="H114" s="35"/>
      <c r="K114" s="39"/>
      <c r="L114" s="39"/>
      <c r="M114" s="39"/>
      <c r="N114" s="39"/>
      <c r="O114" s="37">
        <v>3</v>
      </c>
      <c r="P114" s="225">
        <f t="shared" si="557"/>
        <v>-1.4849670231342316E-2</v>
      </c>
      <c r="Q114" s="37">
        <v>2025</v>
      </c>
      <c r="R114" s="31">
        <f>IF('ACIL Input-Out Interface'!$C$27="Yes",$Q$101-Q114,'NSP Inputs'!$C$14)</f>
        <v>60</v>
      </c>
      <c r="S114" s="40">
        <f t="shared" si="558"/>
        <v>37628572.568209119</v>
      </c>
      <c r="T114" s="224">
        <f t="shared" si="559"/>
        <v>0</v>
      </c>
      <c r="U114" s="224">
        <f t="shared" si="554"/>
        <v>0</v>
      </c>
      <c r="V114" s="224">
        <f t="shared" si="554"/>
        <v>0</v>
      </c>
      <c r="W114" s="224">
        <f t="shared" si="554"/>
        <v>627144.72645767848</v>
      </c>
      <c r="X114" s="224">
        <f t="shared" si="554"/>
        <v>627144.66374320595</v>
      </c>
      <c r="Y114" s="224">
        <f t="shared" si="554"/>
        <v>627144.60102873959</v>
      </c>
      <c r="Z114" s="224">
        <f t="shared" si="554"/>
        <v>627144.5383142794</v>
      </c>
      <c r="AA114" s="224">
        <f t="shared" si="554"/>
        <v>627144.47559982562</v>
      </c>
      <c r="AB114" s="224">
        <f t="shared" si="554"/>
        <v>627144.41288537811</v>
      </c>
      <c r="AC114" s="224">
        <f t="shared" si="554"/>
        <v>627144.3501709369</v>
      </c>
      <c r="AD114" s="224">
        <f t="shared" si="554"/>
        <v>627144.28745650186</v>
      </c>
      <c r="AE114" s="224">
        <f t="shared" si="554"/>
        <v>627144.2247420731</v>
      </c>
      <c r="AF114" s="224">
        <f t="shared" si="554"/>
        <v>627144.16202765063</v>
      </c>
      <c r="AG114" s="224">
        <f t="shared" si="554"/>
        <v>627144.09931323456</v>
      </c>
      <c r="AH114" s="224">
        <f t="shared" si="554"/>
        <v>627144.03659882455</v>
      </c>
      <c r="AI114" s="224">
        <f t="shared" si="554"/>
        <v>627143.97388442094</v>
      </c>
      <c r="AJ114" s="224">
        <f t="shared" si="554"/>
        <v>627143.91117002361</v>
      </c>
      <c r="AK114" s="224">
        <f t="shared" si="554"/>
        <v>627143.84845563245</v>
      </c>
      <c r="AL114" s="224">
        <f t="shared" si="554"/>
        <v>627143.78574124759</v>
      </c>
      <c r="AM114" s="224">
        <f t="shared" si="554"/>
        <v>627143.72302686924</v>
      </c>
      <c r="AN114" s="224">
        <f t="shared" si="554"/>
        <v>627143.66031249694</v>
      </c>
      <c r="AO114" s="224">
        <f t="shared" si="554"/>
        <v>627143.59759813081</v>
      </c>
      <c r="AP114" s="224">
        <f t="shared" si="554"/>
        <v>627143.53488377109</v>
      </c>
      <c r="AQ114" s="224">
        <f t="shared" si="554"/>
        <v>627143.47216941766</v>
      </c>
      <c r="AR114" s="224">
        <f t="shared" si="554"/>
        <v>627143.4094550705</v>
      </c>
      <c r="AS114" s="224">
        <f t="shared" si="554"/>
        <v>627143.34674072964</v>
      </c>
      <c r="AT114" s="224">
        <f t="shared" si="554"/>
        <v>627143.28402639495</v>
      </c>
      <c r="AU114" s="224">
        <f t="shared" si="554"/>
        <v>627143.22131206654</v>
      </c>
      <c r="AV114" s="224">
        <f t="shared" si="554"/>
        <v>627143.15859774442</v>
      </c>
      <c r="AW114" s="224">
        <f t="shared" si="554"/>
        <v>627143.09588342858</v>
      </c>
      <c r="AX114" s="224">
        <f t="shared" si="554"/>
        <v>627143.03316911915</v>
      </c>
      <c r="AY114" s="224">
        <f t="shared" si="554"/>
        <v>627142.97045481578</v>
      </c>
      <c r="AZ114" s="224">
        <f t="shared" si="554"/>
        <v>627142.9077405188</v>
      </c>
      <c r="BA114" s="224">
        <f t="shared" si="554"/>
        <v>627142.84502622788</v>
      </c>
      <c r="BB114" s="224">
        <f t="shared" si="554"/>
        <v>627142.78231194348</v>
      </c>
      <c r="BC114" s="224">
        <f t="shared" si="554"/>
        <v>627142.71959766524</v>
      </c>
      <c r="BD114" s="224">
        <f t="shared" si="554"/>
        <v>627142.65688339341</v>
      </c>
      <c r="BE114" s="224">
        <f t="shared" si="554"/>
        <v>627142.59416912775</v>
      </c>
      <c r="BF114" s="224">
        <f t="shared" si="554"/>
        <v>627142.53145486838</v>
      </c>
      <c r="BG114" s="224">
        <f t="shared" si="554"/>
        <v>627142.46874061518</v>
      </c>
      <c r="BH114" s="224">
        <f t="shared" si="554"/>
        <v>627142.40602636838</v>
      </c>
      <c r="BI114" s="224">
        <f t="shared" si="554"/>
        <v>627142.34331212775</v>
      </c>
      <c r="BJ114" s="224">
        <f t="shared" si="554"/>
        <v>627142.28059789352</v>
      </c>
      <c r="BK114" s="224">
        <f t="shared" si="554"/>
        <v>627142.21788366535</v>
      </c>
      <c r="BL114" s="224">
        <f t="shared" si="554"/>
        <v>627142.15516944369</v>
      </c>
      <c r="BM114" s="224">
        <f t="shared" si="554"/>
        <v>627142.09245522809</v>
      </c>
      <c r="BN114" s="224">
        <f t="shared" si="554"/>
        <v>627142.02974101901</v>
      </c>
      <c r="BO114" s="224">
        <f t="shared" si="554"/>
        <v>627141.96702681598</v>
      </c>
      <c r="BP114" s="224">
        <f t="shared" si="554"/>
        <v>627141.90431261936</v>
      </c>
      <c r="BQ114" s="224">
        <f t="shared" si="554"/>
        <v>627141.8415984289</v>
      </c>
      <c r="BR114" s="224">
        <f t="shared" si="554"/>
        <v>627141.77888424485</v>
      </c>
      <c r="BS114" s="224">
        <f t="shared" si="554"/>
        <v>627141.71617006697</v>
      </c>
      <c r="BT114" s="224">
        <f t="shared" si="554"/>
        <v>627141.65345589537</v>
      </c>
      <c r="BU114" s="224">
        <f t="shared" si="554"/>
        <v>627141.59074172995</v>
      </c>
      <c r="BV114" s="224">
        <f t="shared" si="554"/>
        <v>627141.52802757081</v>
      </c>
      <c r="BW114" s="224">
        <f t="shared" si="554"/>
        <v>627141.46531341819</v>
      </c>
      <c r="BX114" s="224">
        <f t="shared" si="554"/>
        <v>627141.40259927162</v>
      </c>
      <c r="BY114" s="224">
        <f t="shared" si="554"/>
        <v>627141.33988513146</v>
      </c>
      <c r="BZ114" s="224">
        <f t="shared" si="554"/>
        <v>627141.27717099746</v>
      </c>
      <c r="CA114" s="224">
        <f t="shared" si="554"/>
        <v>627141.21445686975</v>
      </c>
      <c r="CB114" s="224">
        <f t="shared" si="554"/>
        <v>627141.15174274822</v>
      </c>
      <c r="CC114" s="224">
        <f t="shared" si="554"/>
        <v>627141.08902863332</v>
      </c>
      <c r="CD114" s="224">
        <f t="shared" si="554"/>
        <v>627141.02631452424</v>
      </c>
      <c r="CE114" s="224">
        <f t="shared" si="554"/>
        <v>0</v>
      </c>
      <c r="CF114" s="224">
        <f t="shared" si="554"/>
        <v>0</v>
      </c>
      <c r="CG114" s="224">
        <f t="shared" si="555"/>
        <v>0</v>
      </c>
      <c r="CH114" s="224">
        <f t="shared" si="555"/>
        <v>0</v>
      </c>
      <c r="CI114" s="224">
        <f t="shared" si="555"/>
        <v>0</v>
      </c>
      <c r="CJ114" s="224">
        <f t="shared" si="555"/>
        <v>0</v>
      </c>
      <c r="CK114" s="224">
        <f t="shared" si="555"/>
        <v>0</v>
      </c>
      <c r="CL114" s="224">
        <f t="shared" si="555"/>
        <v>0</v>
      </c>
      <c r="CM114" s="224">
        <f t="shared" si="555"/>
        <v>0</v>
      </c>
      <c r="CN114" s="224">
        <f t="shared" si="555"/>
        <v>0</v>
      </c>
      <c r="CO114" s="224">
        <f t="shared" si="555"/>
        <v>0</v>
      </c>
      <c r="CP114" s="224">
        <f t="shared" si="555"/>
        <v>0</v>
      </c>
      <c r="CQ114" s="224">
        <f t="shared" si="555"/>
        <v>0</v>
      </c>
      <c r="CR114" s="224">
        <f t="shared" si="555"/>
        <v>0</v>
      </c>
      <c r="CS114" s="224">
        <f t="shared" si="555"/>
        <v>0</v>
      </c>
      <c r="CT114" s="224">
        <f t="shared" si="555"/>
        <v>0</v>
      </c>
      <c r="CU114" s="224">
        <f t="shared" si="555"/>
        <v>0</v>
      </c>
      <c r="CV114" s="224">
        <f t="shared" si="555"/>
        <v>0</v>
      </c>
      <c r="CW114" s="224">
        <f t="shared" si="555"/>
        <v>0</v>
      </c>
      <c r="CX114" s="224">
        <f t="shared" si="555"/>
        <v>0</v>
      </c>
      <c r="CY114" s="224">
        <f t="shared" si="555"/>
        <v>0</v>
      </c>
      <c r="CZ114" s="224">
        <f t="shared" si="555"/>
        <v>0</v>
      </c>
      <c r="DA114" s="224">
        <f t="shared" si="555"/>
        <v>0</v>
      </c>
      <c r="DB114" s="224">
        <f t="shared" si="555"/>
        <v>0</v>
      </c>
      <c r="DC114" s="224">
        <f t="shared" si="555"/>
        <v>0</v>
      </c>
      <c r="DD114" s="224">
        <f t="shared" si="555"/>
        <v>0</v>
      </c>
      <c r="DE114" s="224">
        <f t="shared" si="555"/>
        <v>0</v>
      </c>
      <c r="DF114" s="224">
        <f t="shared" si="555"/>
        <v>0</v>
      </c>
      <c r="DG114" s="224">
        <f t="shared" si="555"/>
        <v>0</v>
      </c>
      <c r="DH114" s="224">
        <f t="shared" si="555"/>
        <v>0</v>
      </c>
      <c r="DI114" s="224">
        <f t="shared" si="555"/>
        <v>0</v>
      </c>
      <c r="DJ114" s="224">
        <f t="shared" si="555"/>
        <v>0</v>
      </c>
      <c r="DK114" s="224">
        <f t="shared" si="555"/>
        <v>0</v>
      </c>
      <c r="DL114" s="224">
        <f t="shared" si="555"/>
        <v>0</v>
      </c>
      <c r="DM114" s="224">
        <f t="shared" si="555"/>
        <v>0</v>
      </c>
      <c r="DN114" s="224">
        <f t="shared" si="555"/>
        <v>0</v>
      </c>
      <c r="DO114" s="224">
        <f t="shared" si="555"/>
        <v>0</v>
      </c>
      <c r="DP114" s="224">
        <f t="shared" si="555"/>
        <v>0</v>
      </c>
      <c r="DQ114" s="224">
        <f t="shared" si="555"/>
        <v>0</v>
      </c>
      <c r="DR114" s="224">
        <f t="shared" si="555"/>
        <v>0</v>
      </c>
      <c r="DS114" s="224">
        <f t="shared" si="555"/>
        <v>0</v>
      </c>
      <c r="DT114" s="224">
        <f t="shared" si="555"/>
        <v>0</v>
      </c>
      <c r="DU114" s="224">
        <f t="shared" si="555"/>
        <v>0</v>
      </c>
      <c r="DV114" s="224">
        <f t="shared" si="555"/>
        <v>0</v>
      </c>
      <c r="DW114" s="224">
        <f t="shared" si="555"/>
        <v>0</v>
      </c>
      <c r="DX114" s="224">
        <f t="shared" si="555"/>
        <v>0</v>
      </c>
      <c r="DY114" s="224">
        <f t="shared" si="555"/>
        <v>0</v>
      </c>
      <c r="DZ114" s="224">
        <f t="shared" si="555"/>
        <v>0</v>
      </c>
      <c r="EA114" s="224">
        <f t="shared" si="555"/>
        <v>0</v>
      </c>
      <c r="EB114" s="224">
        <f t="shared" si="555"/>
        <v>0</v>
      </c>
      <c r="EC114" s="224">
        <f t="shared" si="555"/>
        <v>0</v>
      </c>
      <c r="ED114" s="224">
        <f t="shared" si="555"/>
        <v>0</v>
      </c>
      <c r="EE114" s="224">
        <f t="shared" si="555"/>
        <v>0</v>
      </c>
      <c r="EF114" s="224">
        <f t="shared" si="555"/>
        <v>0</v>
      </c>
      <c r="EG114" s="224">
        <f t="shared" si="555"/>
        <v>0</v>
      </c>
      <c r="EH114" s="224">
        <f t="shared" si="555"/>
        <v>0</v>
      </c>
      <c r="EI114" s="224">
        <f t="shared" si="555"/>
        <v>0</v>
      </c>
      <c r="EJ114" s="224">
        <f t="shared" si="555"/>
        <v>0</v>
      </c>
      <c r="EK114" s="224">
        <f t="shared" si="555"/>
        <v>0</v>
      </c>
      <c r="EL114" s="224">
        <f t="shared" si="555"/>
        <v>0</v>
      </c>
      <c r="EM114" s="224">
        <f t="shared" si="555"/>
        <v>0</v>
      </c>
      <c r="EN114" s="224">
        <f t="shared" si="555"/>
        <v>0</v>
      </c>
      <c r="EO114" s="224">
        <f t="shared" si="555"/>
        <v>0</v>
      </c>
      <c r="EP114" s="224">
        <f t="shared" si="555"/>
        <v>0</v>
      </c>
      <c r="EQ114" s="224">
        <f t="shared" si="555"/>
        <v>0</v>
      </c>
      <c r="ER114" s="224">
        <f t="shared" si="555"/>
        <v>0</v>
      </c>
      <c r="ES114" s="224">
        <f t="shared" si="556"/>
        <v>0</v>
      </c>
      <c r="ET114" s="224">
        <f t="shared" si="556"/>
        <v>0</v>
      </c>
      <c r="EU114" s="224">
        <f t="shared" si="556"/>
        <v>0</v>
      </c>
      <c r="EV114" s="224">
        <f t="shared" si="556"/>
        <v>0</v>
      </c>
      <c r="EW114" s="224">
        <f t="shared" si="556"/>
        <v>0</v>
      </c>
      <c r="EX114" s="224">
        <f t="shared" si="556"/>
        <v>0</v>
      </c>
      <c r="EY114" s="224">
        <f t="shared" si="556"/>
        <v>0</v>
      </c>
      <c r="EZ114" s="224">
        <f t="shared" si="556"/>
        <v>0</v>
      </c>
      <c r="FA114" s="224">
        <f t="shared" si="556"/>
        <v>0</v>
      </c>
      <c r="FB114" s="224">
        <f t="shared" si="556"/>
        <v>0</v>
      </c>
    </row>
    <row r="115" spans="2:158" s="38" customFormat="1" ht="11.25" hidden="1" customHeight="1" outlineLevel="1">
      <c r="B115" s="37"/>
      <c r="C115" s="36"/>
      <c r="D115" s="36"/>
      <c r="E115" s="36"/>
      <c r="F115" s="36"/>
      <c r="G115" s="35"/>
      <c r="H115" s="35"/>
      <c r="K115" s="39"/>
      <c r="L115" s="39"/>
      <c r="M115" s="39"/>
      <c r="N115" s="39"/>
      <c r="O115" s="37">
        <v>4</v>
      </c>
      <c r="P115" s="225">
        <f t="shared" si="557"/>
        <v>-1.2642733752727509E-2</v>
      </c>
      <c r="Q115" s="37">
        <v>2026</v>
      </c>
      <c r="R115" s="31">
        <f>IF('ACIL Input-Out Interface'!$C$27="Yes",$Q$101-Q115,'NSP Inputs'!$C$14)</f>
        <v>60</v>
      </c>
      <c r="S115" s="40">
        <f t="shared" si="558"/>
        <v>32036283.566464297</v>
      </c>
      <c r="T115" s="224">
        <f t="shared" si="559"/>
        <v>0</v>
      </c>
      <c r="U115" s="224">
        <f t="shared" si="554"/>
        <v>0</v>
      </c>
      <c r="V115" s="224">
        <f t="shared" si="554"/>
        <v>0</v>
      </c>
      <c r="W115" s="224">
        <f t="shared" si="554"/>
        <v>0</v>
      </c>
      <c r="X115" s="224">
        <f t="shared" si="554"/>
        <v>533939.63477066054</v>
      </c>
      <c r="Y115" s="224">
        <f t="shared" si="554"/>
        <v>533939.58137669705</v>
      </c>
      <c r="Z115" s="224">
        <f t="shared" si="554"/>
        <v>533939.52798273903</v>
      </c>
      <c r="AA115" s="224">
        <f t="shared" si="554"/>
        <v>533939.47458878614</v>
      </c>
      <c r="AB115" s="224">
        <f t="shared" si="554"/>
        <v>533939.42119483871</v>
      </c>
      <c r="AC115" s="224">
        <f t="shared" si="554"/>
        <v>533939.36780089664</v>
      </c>
      <c r="AD115" s="224">
        <f t="shared" si="554"/>
        <v>533939.31440695992</v>
      </c>
      <c r="AE115" s="224">
        <f t="shared" si="554"/>
        <v>533939.26101302844</v>
      </c>
      <c r="AF115" s="224">
        <f t="shared" si="554"/>
        <v>533939.20761910232</v>
      </c>
      <c r="AG115" s="224">
        <f t="shared" si="554"/>
        <v>533939.15422518167</v>
      </c>
      <c r="AH115" s="224">
        <f t="shared" si="554"/>
        <v>533939.10083126626</v>
      </c>
      <c r="AI115" s="224">
        <f t="shared" si="554"/>
        <v>533939.0474373562</v>
      </c>
      <c r="AJ115" s="224">
        <f t="shared" si="554"/>
        <v>533938.9940434515</v>
      </c>
      <c r="AK115" s="224">
        <f t="shared" si="554"/>
        <v>533938.94064955204</v>
      </c>
      <c r="AL115" s="224">
        <f t="shared" si="554"/>
        <v>533938.88725565805</v>
      </c>
      <c r="AM115" s="224">
        <f t="shared" si="554"/>
        <v>533938.83386176929</v>
      </c>
      <c r="AN115" s="224">
        <f t="shared" si="554"/>
        <v>533938.78046788601</v>
      </c>
      <c r="AO115" s="224">
        <f t="shared" si="554"/>
        <v>533938.72707400797</v>
      </c>
      <c r="AP115" s="224">
        <f t="shared" si="554"/>
        <v>533938.67368013528</v>
      </c>
      <c r="AQ115" s="224">
        <f t="shared" si="554"/>
        <v>533938.62028626783</v>
      </c>
      <c r="AR115" s="224">
        <f t="shared" si="554"/>
        <v>533938.56689240597</v>
      </c>
      <c r="AS115" s="224">
        <f t="shared" si="554"/>
        <v>533938.51349854923</v>
      </c>
      <c r="AT115" s="224">
        <f t="shared" si="554"/>
        <v>533938.46010469797</v>
      </c>
      <c r="AU115" s="224">
        <f t="shared" si="554"/>
        <v>533938.40671085194</v>
      </c>
      <c r="AV115" s="224">
        <f t="shared" si="554"/>
        <v>533938.35331701126</v>
      </c>
      <c r="AW115" s="224">
        <f t="shared" si="554"/>
        <v>533938.29992317595</v>
      </c>
      <c r="AX115" s="224">
        <f t="shared" si="554"/>
        <v>533938.24652934598</v>
      </c>
      <c r="AY115" s="224">
        <f t="shared" si="554"/>
        <v>533938.19313552149</v>
      </c>
      <c r="AZ115" s="224">
        <f t="shared" si="554"/>
        <v>533938.13974170212</v>
      </c>
      <c r="BA115" s="224">
        <f t="shared" si="554"/>
        <v>533938.08634788811</v>
      </c>
      <c r="BB115" s="224">
        <f t="shared" si="554"/>
        <v>533938.03295407945</v>
      </c>
      <c r="BC115" s="224">
        <f t="shared" si="554"/>
        <v>533937.97956027626</v>
      </c>
      <c r="BD115" s="224">
        <f t="shared" si="554"/>
        <v>533937.92616647831</v>
      </c>
      <c r="BE115" s="224">
        <f t="shared" si="554"/>
        <v>533937.87277268572</v>
      </c>
      <c r="BF115" s="224">
        <f t="shared" si="554"/>
        <v>533937.81937889848</v>
      </c>
      <c r="BG115" s="224">
        <f t="shared" si="554"/>
        <v>533937.7659851166</v>
      </c>
      <c r="BH115" s="224">
        <f t="shared" si="554"/>
        <v>533937.71259133995</v>
      </c>
      <c r="BI115" s="224">
        <f t="shared" si="554"/>
        <v>533937.65919756878</v>
      </c>
      <c r="BJ115" s="224">
        <f t="shared" si="554"/>
        <v>533937.60580380284</v>
      </c>
      <c r="BK115" s="224">
        <f t="shared" si="554"/>
        <v>533937.55241004226</v>
      </c>
      <c r="BL115" s="224">
        <f t="shared" si="554"/>
        <v>533937.49901628692</v>
      </c>
      <c r="BM115" s="224">
        <f t="shared" si="554"/>
        <v>533937.44562253717</v>
      </c>
      <c r="BN115" s="224">
        <f t="shared" si="554"/>
        <v>533937.39222879254</v>
      </c>
      <c r="BO115" s="224">
        <f t="shared" si="554"/>
        <v>533937.3388350535</v>
      </c>
      <c r="BP115" s="224">
        <f t="shared" si="554"/>
        <v>533937.28544131957</v>
      </c>
      <c r="BQ115" s="224">
        <f t="shared" si="554"/>
        <v>533937.23204759101</v>
      </c>
      <c r="BR115" s="224">
        <f t="shared" si="554"/>
        <v>533937.1786538678</v>
      </c>
      <c r="BS115" s="224">
        <f t="shared" si="554"/>
        <v>533937.12526015006</v>
      </c>
      <c r="BT115" s="224">
        <f t="shared" si="554"/>
        <v>533937.07186643756</v>
      </c>
      <c r="BU115" s="224">
        <f t="shared" si="554"/>
        <v>533937.01847273041</v>
      </c>
      <c r="BV115" s="224">
        <f t="shared" si="554"/>
        <v>533936.96507902851</v>
      </c>
      <c r="BW115" s="224">
        <f t="shared" si="554"/>
        <v>533936.91168533196</v>
      </c>
      <c r="BX115" s="224">
        <f t="shared" si="554"/>
        <v>533936.85829164088</v>
      </c>
      <c r="BY115" s="224">
        <f t="shared" si="554"/>
        <v>533936.80489795504</v>
      </c>
      <c r="BZ115" s="224">
        <f t="shared" si="554"/>
        <v>533936.75150427467</v>
      </c>
      <c r="CA115" s="224">
        <f t="shared" si="554"/>
        <v>533936.69811059942</v>
      </c>
      <c r="CB115" s="224">
        <f t="shared" si="554"/>
        <v>533936.64471692964</v>
      </c>
      <c r="CC115" s="224">
        <f t="shared" si="554"/>
        <v>533936.59132326511</v>
      </c>
      <c r="CD115" s="224">
        <f t="shared" si="554"/>
        <v>533936.53792960616</v>
      </c>
      <c r="CE115" s="224">
        <f t="shared" si="554"/>
        <v>533936.48453595233</v>
      </c>
      <c r="CF115" s="224">
        <f t="shared" ref="U115:CF116" si="560">IF($Q115&gt;=CF$2,0,IF(CF$99-$O115&lt;=$R115,(1-$R$101)^(CF$99-$O115-1)*$R$101/(1-(1-$R$101)^$R115),0)*$S115)</f>
        <v>0</v>
      </c>
      <c r="CG115" s="224">
        <f t="shared" si="555"/>
        <v>0</v>
      </c>
      <c r="CH115" s="224">
        <f t="shared" si="555"/>
        <v>0</v>
      </c>
      <c r="CI115" s="224">
        <f t="shared" si="555"/>
        <v>0</v>
      </c>
      <c r="CJ115" s="224">
        <f t="shared" si="555"/>
        <v>0</v>
      </c>
      <c r="CK115" s="224">
        <f t="shared" si="555"/>
        <v>0</v>
      </c>
      <c r="CL115" s="224">
        <f t="shared" si="555"/>
        <v>0</v>
      </c>
      <c r="CM115" s="224">
        <f t="shared" si="555"/>
        <v>0</v>
      </c>
      <c r="CN115" s="224">
        <f t="shared" si="555"/>
        <v>0</v>
      </c>
      <c r="CO115" s="224">
        <f t="shared" si="555"/>
        <v>0</v>
      </c>
      <c r="CP115" s="224">
        <f t="shared" si="555"/>
        <v>0</v>
      </c>
      <c r="CQ115" s="224">
        <f t="shared" si="555"/>
        <v>0</v>
      </c>
      <c r="CR115" s="224">
        <f t="shared" si="555"/>
        <v>0</v>
      </c>
      <c r="CS115" s="224">
        <f t="shared" si="555"/>
        <v>0</v>
      </c>
      <c r="CT115" s="224">
        <f t="shared" si="555"/>
        <v>0</v>
      </c>
      <c r="CU115" s="224">
        <f t="shared" si="555"/>
        <v>0</v>
      </c>
      <c r="CV115" s="224">
        <f t="shared" si="555"/>
        <v>0</v>
      </c>
      <c r="CW115" s="224">
        <f t="shared" si="555"/>
        <v>0</v>
      </c>
      <c r="CX115" s="224">
        <f t="shared" si="555"/>
        <v>0</v>
      </c>
      <c r="CY115" s="224">
        <f t="shared" si="555"/>
        <v>0</v>
      </c>
      <c r="CZ115" s="224">
        <f t="shared" si="555"/>
        <v>0</v>
      </c>
      <c r="DA115" s="224">
        <f t="shared" si="555"/>
        <v>0</v>
      </c>
      <c r="DB115" s="224">
        <f t="shared" si="555"/>
        <v>0</v>
      </c>
      <c r="DC115" s="224">
        <f t="shared" si="555"/>
        <v>0</v>
      </c>
      <c r="DD115" s="224">
        <f t="shared" si="555"/>
        <v>0</v>
      </c>
      <c r="DE115" s="224">
        <f t="shared" si="555"/>
        <v>0</v>
      </c>
      <c r="DF115" s="224">
        <f t="shared" si="555"/>
        <v>0</v>
      </c>
      <c r="DG115" s="224">
        <f t="shared" si="555"/>
        <v>0</v>
      </c>
      <c r="DH115" s="224">
        <f t="shared" si="555"/>
        <v>0</v>
      </c>
      <c r="DI115" s="224">
        <f t="shared" si="555"/>
        <v>0</v>
      </c>
      <c r="DJ115" s="224">
        <f t="shared" si="555"/>
        <v>0</v>
      </c>
      <c r="DK115" s="224">
        <f t="shared" si="555"/>
        <v>0</v>
      </c>
      <c r="DL115" s="224">
        <f t="shared" si="555"/>
        <v>0</v>
      </c>
      <c r="DM115" s="224">
        <f t="shared" si="555"/>
        <v>0</v>
      </c>
      <c r="DN115" s="224">
        <f t="shared" si="555"/>
        <v>0</v>
      </c>
      <c r="DO115" s="224">
        <f t="shared" si="555"/>
        <v>0</v>
      </c>
      <c r="DP115" s="224">
        <f t="shared" si="555"/>
        <v>0</v>
      </c>
      <c r="DQ115" s="224">
        <f t="shared" si="555"/>
        <v>0</v>
      </c>
      <c r="DR115" s="224">
        <f t="shared" si="555"/>
        <v>0</v>
      </c>
      <c r="DS115" s="224">
        <f t="shared" si="555"/>
        <v>0</v>
      </c>
      <c r="DT115" s="224">
        <f t="shared" si="555"/>
        <v>0</v>
      </c>
      <c r="DU115" s="224">
        <f t="shared" si="555"/>
        <v>0</v>
      </c>
      <c r="DV115" s="224">
        <f t="shared" si="555"/>
        <v>0</v>
      </c>
      <c r="DW115" s="224">
        <f t="shared" si="555"/>
        <v>0</v>
      </c>
      <c r="DX115" s="224">
        <f t="shared" si="555"/>
        <v>0</v>
      </c>
      <c r="DY115" s="224">
        <f t="shared" si="555"/>
        <v>0</v>
      </c>
      <c r="DZ115" s="224">
        <f t="shared" si="555"/>
        <v>0</v>
      </c>
      <c r="EA115" s="224">
        <f t="shared" si="555"/>
        <v>0</v>
      </c>
      <c r="EB115" s="224">
        <f t="shared" si="555"/>
        <v>0</v>
      </c>
      <c r="EC115" s="224">
        <f t="shared" si="555"/>
        <v>0</v>
      </c>
      <c r="ED115" s="224">
        <f t="shared" si="555"/>
        <v>0</v>
      </c>
      <c r="EE115" s="224">
        <f t="shared" si="555"/>
        <v>0</v>
      </c>
      <c r="EF115" s="224">
        <f t="shared" si="555"/>
        <v>0</v>
      </c>
      <c r="EG115" s="224">
        <f t="shared" si="555"/>
        <v>0</v>
      </c>
      <c r="EH115" s="224">
        <f t="shared" si="555"/>
        <v>0</v>
      </c>
      <c r="EI115" s="224">
        <f t="shared" si="555"/>
        <v>0</v>
      </c>
      <c r="EJ115" s="224">
        <f t="shared" si="555"/>
        <v>0</v>
      </c>
      <c r="EK115" s="224">
        <f t="shared" si="555"/>
        <v>0</v>
      </c>
      <c r="EL115" s="224">
        <f t="shared" si="555"/>
        <v>0</v>
      </c>
      <c r="EM115" s="224">
        <f t="shared" si="555"/>
        <v>0</v>
      </c>
      <c r="EN115" s="224">
        <f t="shared" si="555"/>
        <v>0</v>
      </c>
      <c r="EO115" s="224">
        <f t="shared" si="555"/>
        <v>0</v>
      </c>
      <c r="EP115" s="224">
        <f t="shared" si="555"/>
        <v>0</v>
      </c>
      <c r="EQ115" s="224">
        <f t="shared" si="555"/>
        <v>0</v>
      </c>
      <c r="ER115" s="224">
        <f t="shared" ref="CG115:ER116" si="561">IF($Q115&gt;=ER$2,0,IF(ER$99-$O115&lt;=$R115,(1-$R$101)^(ER$99-$O115-1)*$R$101/(1-(1-$R$101)^$R115),0)*$S115)</f>
        <v>0</v>
      </c>
      <c r="ES115" s="224">
        <f t="shared" si="556"/>
        <v>0</v>
      </c>
      <c r="ET115" s="224">
        <f t="shared" si="556"/>
        <v>0</v>
      </c>
      <c r="EU115" s="224">
        <f t="shared" si="556"/>
        <v>0</v>
      </c>
      <c r="EV115" s="224">
        <f t="shared" si="556"/>
        <v>0</v>
      </c>
      <c r="EW115" s="224">
        <f t="shared" si="556"/>
        <v>0</v>
      </c>
      <c r="EX115" s="224">
        <f t="shared" si="556"/>
        <v>0</v>
      </c>
      <c r="EY115" s="224">
        <f t="shared" si="556"/>
        <v>0</v>
      </c>
      <c r="EZ115" s="224">
        <f t="shared" si="556"/>
        <v>0</v>
      </c>
      <c r="FA115" s="224">
        <f t="shared" si="556"/>
        <v>0</v>
      </c>
      <c r="FB115" s="224">
        <f t="shared" si="556"/>
        <v>0</v>
      </c>
    </row>
    <row r="116" spans="2:158" s="38" customFormat="1" ht="12" hidden="1" customHeight="1" outlineLevel="1">
      <c r="B116" s="37"/>
      <c r="C116" s="36"/>
      <c r="D116" s="36"/>
      <c r="E116" s="36"/>
      <c r="F116" s="36"/>
      <c r="G116" s="35"/>
      <c r="H116" s="35"/>
      <c r="O116" s="37">
        <v>5</v>
      </c>
      <c r="P116" s="225">
        <f t="shared" si="557"/>
        <v>-1.3178315013647079E-2</v>
      </c>
      <c r="Q116" s="37">
        <v>2027</v>
      </c>
      <c r="R116" s="31">
        <f>IF('ACIL Input-Out Interface'!$C$27="Yes",$Q$101-Q116,'NSP Inputs'!$C$14)</f>
        <v>60</v>
      </c>
      <c r="S116" s="40">
        <f t="shared" si="558"/>
        <v>33393436.370522827</v>
      </c>
      <c r="T116" s="224">
        <f t="shared" si="559"/>
        <v>0</v>
      </c>
      <c r="U116" s="224">
        <f t="shared" si="560"/>
        <v>0</v>
      </c>
      <c r="V116" s="224">
        <f t="shared" si="560"/>
        <v>0</v>
      </c>
      <c r="W116" s="224">
        <f t="shared" si="560"/>
        <v>0</v>
      </c>
      <c r="X116" s="224">
        <f t="shared" si="560"/>
        <v>0</v>
      </c>
      <c r="Y116" s="224">
        <f t="shared" si="560"/>
        <v>556558.91490730981</v>
      </c>
      <c r="Z116" s="224">
        <f t="shared" si="560"/>
        <v>556558.85925141838</v>
      </c>
      <c r="AA116" s="224">
        <f t="shared" si="560"/>
        <v>556558.80359553255</v>
      </c>
      <c r="AB116" s="224">
        <f t="shared" si="560"/>
        <v>556558.74793965206</v>
      </c>
      <c r="AC116" s="224">
        <f t="shared" si="560"/>
        <v>556558.69228377729</v>
      </c>
      <c r="AD116" s="224">
        <f t="shared" si="560"/>
        <v>556558.6366279081</v>
      </c>
      <c r="AE116" s="224">
        <f t="shared" si="560"/>
        <v>556558.5809720445</v>
      </c>
      <c r="AF116" s="224">
        <f t="shared" si="560"/>
        <v>556558.52531618637</v>
      </c>
      <c r="AG116" s="224">
        <f t="shared" si="560"/>
        <v>556558.46966033382</v>
      </c>
      <c r="AH116" s="224">
        <f t="shared" si="560"/>
        <v>556558.41400448699</v>
      </c>
      <c r="AI116" s="224">
        <f t="shared" si="560"/>
        <v>556558.3583486455</v>
      </c>
      <c r="AJ116" s="224">
        <f t="shared" si="560"/>
        <v>556558.30269280972</v>
      </c>
      <c r="AK116" s="224">
        <f t="shared" si="560"/>
        <v>556558.24703697953</v>
      </c>
      <c r="AL116" s="224">
        <f t="shared" si="560"/>
        <v>556558.19138115481</v>
      </c>
      <c r="AM116" s="224">
        <f t="shared" si="560"/>
        <v>556558.13572533568</v>
      </c>
      <c r="AN116" s="224">
        <f t="shared" si="560"/>
        <v>556558.08006952214</v>
      </c>
      <c r="AO116" s="224">
        <f t="shared" si="560"/>
        <v>556558.02441371419</v>
      </c>
      <c r="AP116" s="224">
        <f t="shared" si="560"/>
        <v>556557.96875791182</v>
      </c>
      <c r="AQ116" s="224">
        <f t="shared" si="560"/>
        <v>556557.91310211492</v>
      </c>
      <c r="AR116" s="224">
        <f t="shared" si="560"/>
        <v>556557.85744632361</v>
      </c>
      <c r="AS116" s="224">
        <f t="shared" si="560"/>
        <v>556557.80179053789</v>
      </c>
      <c r="AT116" s="224">
        <f t="shared" si="560"/>
        <v>556557.74613475776</v>
      </c>
      <c r="AU116" s="224">
        <f t="shared" si="560"/>
        <v>556557.69047898322</v>
      </c>
      <c r="AV116" s="224">
        <f t="shared" si="560"/>
        <v>556557.63482321415</v>
      </c>
      <c r="AW116" s="224">
        <f t="shared" si="560"/>
        <v>556557.57916745066</v>
      </c>
      <c r="AX116" s="224">
        <f t="shared" si="560"/>
        <v>556557.52351169277</v>
      </c>
      <c r="AY116" s="224">
        <f t="shared" si="560"/>
        <v>556557.46785594046</v>
      </c>
      <c r="AZ116" s="224">
        <f t="shared" si="560"/>
        <v>556557.41220019374</v>
      </c>
      <c r="BA116" s="224">
        <f t="shared" si="560"/>
        <v>556557.35654445249</v>
      </c>
      <c r="BB116" s="224">
        <f t="shared" si="560"/>
        <v>556557.30088871683</v>
      </c>
      <c r="BC116" s="224">
        <f t="shared" si="560"/>
        <v>556557.24523298675</v>
      </c>
      <c r="BD116" s="224">
        <f t="shared" si="560"/>
        <v>556557.18957726227</v>
      </c>
      <c r="BE116" s="224">
        <f t="shared" si="560"/>
        <v>556557.13392154337</v>
      </c>
      <c r="BF116" s="224">
        <f t="shared" si="560"/>
        <v>556557.07826582994</v>
      </c>
      <c r="BG116" s="224">
        <f t="shared" si="560"/>
        <v>556557.02261012222</v>
      </c>
      <c r="BH116" s="224">
        <f t="shared" si="560"/>
        <v>556556.96695441997</v>
      </c>
      <c r="BI116" s="224">
        <f t="shared" si="560"/>
        <v>556556.91129872331</v>
      </c>
      <c r="BJ116" s="224">
        <f t="shared" si="560"/>
        <v>556556.85564303224</v>
      </c>
      <c r="BK116" s="224">
        <f t="shared" si="560"/>
        <v>556556.79998734663</v>
      </c>
      <c r="BL116" s="224">
        <f t="shared" si="560"/>
        <v>556556.74433166662</v>
      </c>
      <c r="BM116" s="224">
        <f t="shared" si="560"/>
        <v>556556.68867599207</v>
      </c>
      <c r="BN116" s="224">
        <f t="shared" si="560"/>
        <v>556556.63302032335</v>
      </c>
      <c r="BO116" s="224">
        <f t="shared" si="560"/>
        <v>556556.5773646601</v>
      </c>
      <c r="BP116" s="224">
        <f t="shared" si="560"/>
        <v>556556.52170900244</v>
      </c>
      <c r="BQ116" s="224">
        <f t="shared" si="560"/>
        <v>556556.46605335025</v>
      </c>
      <c r="BR116" s="224">
        <f t="shared" si="560"/>
        <v>556556.41039770364</v>
      </c>
      <c r="BS116" s="224">
        <f t="shared" si="560"/>
        <v>556556.35474206263</v>
      </c>
      <c r="BT116" s="224">
        <f t="shared" si="560"/>
        <v>556556.2990864272</v>
      </c>
      <c r="BU116" s="224">
        <f t="shared" si="560"/>
        <v>556556.24343079736</v>
      </c>
      <c r="BV116" s="224">
        <f t="shared" si="560"/>
        <v>556556.18777517299</v>
      </c>
      <c r="BW116" s="224">
        <f t="shared" si="560"/>
        <v>556556.13211955421</v>
      </c>
      <c r="BX116" s="224">
        <f t="shared" si="560"/>
        <v>556556.0764639409</v>
      </c>
      <c r="BY116" s="224">
        <f t="shared" si="560"/>
        <v>556556.02080833341</v>
      </c>
      <c r="BZ116" s="224">
        <f t="shared" si="560"/>
        <v>556555.9651527314</v>
      </c>
      <c r="CA116" s="224">
        <f t="shared" si="560"/>
        <v>556555.90949713485</v>
      </c>
      <c r="CB116" s="224">
        <f t="shared" si="560"/>
        <v>556555.8538415439</v>
      </c>
      <c r="CC116" s="224">
        <f t="shared" si="560"/>
        <v>556555.79818595853</v>
      </c>
      <c r="CD116" s="224">
        <f t="shared" si="560"/>
        <v>556555.74253037863</v>
      </c>
      <c r="CE116" s="224">
        <f t="shared" si="560"/>
        <v>556555.68687480455</v>
      </c>
      <c r="CF116" s="224">
        <f t="shared" si="560"/>
        <v>556555.63121923583</v>
      </c>
      <c r="CG116" s="224">
        <f t="shared" si="561"/>
        <v>0</v>
      </c>
      <c r="CH116" s="224">
        <f t="shared" si="561"/>
        <v>0</v>
      </c>
      <c r="CI116" s="224">
        <f t="shared" si="561"/>
        <v>0</v>
      </c>
      <c r="CJ116" s="224">
        <f t="shared" si="561"/>
        <v>0</v>
      </c>
      <c r="CK116" s="224">
        <f t="shared" si="561"/>
        <v>0</v>
      </c>
      <c r="CL116" s="224">
        <f t="shared" si="561"/>
        <v>0</v>
      </c>
      <c r="CM116" s="224">
        <f t="shared" si="561"/>
        <v>0</v>
      </c>
      <c r="CN116" s="224">
        <f t="shared" si="561"/>
        <v>0</v>
      </c>
      <c r="CO116" s="224">
        <f t="shared" si="561"/>
        <v>0</v>
      </c>
      <c r="CP116" s="224">
        <f t="shared" si="561"/>
        <v>0</v>
      </c>
      <c r="CQ116" s="224">
        <f t="shared" si="561"/>
        <v>0</v>
      </c>
      <c r="CR116" s="224">
        <f t="shared" si="561"/>
        <v>0</v>
      </c>
      <c r="CS116" s="224">
        <f t="shared" si="561"/>
        <v>0</v>
      </c>
      <c r="CT116" s="224">
        <f t="shared" si="561"/>
        <v>0</v>
      </c>
      <c r="CU116" s="224">
        <f t="shared" si="561"/>
        <v>0</v>
      </c>
      <c r="CV116" s="224">
        <f t="shared" si="561"/>
        <v>0</v>
      </c>
      <c r="CW116" s="224">
        <f t="shared" si="561"/>
        <v>0</v>
      </c>
      <c r="CX116" s="224">
        <f t="shared" si="561"/>
        <v>0</v>
      </c>
      <c r="CY116" s="224">
        <f t="shared" si="561"/>
        <v>0</v>
      </c>
      <c r="CZ116" s="224">
        <f t="shared" si="561"/>
        <v>0</v>
      </c>
      <c r="DA116" s="224">
        <f t="shared" si="561"/>
        <v>0</v>
      </c>
      <c r="DB116" s="224">
        <f t="shared" si="561"/>
        <v>0</v>
      </c>
      <c r="DC116" s="224">
        <f t="shared" si="561"/>
        <v>0</v>
      </c>
      <c r="DD116" s="224">
        <f t="shared" si="561"/>
        <v>0</v>
      </c>
      <c r="DE116" s="224">
        <f t="shared" si="561"/>
        <v>0</v>
      </c>
      <c r="DF116" s="224">
        <f t="shared" si="561"/>
        <v>0</v>
      </c>
      <c r="DG116" s="224">
        <f t="shared" si="561"/>
        <v>0</v>
      </c>
      <c r="DH116" s="224">
        <f t="shared" si="561"/>
        <v>0</v>
      </c>
      <c r="DI116" s="224">
        <f t="shared" si="561"/>
        <v>0</v>
      </c>
      <c r="DJ116" s="224">
        <f t="shared" si="561"/>
        <v>0</v>
      </c>
      <c r="DK116" s="224">
        <f t="shared" si="561"/>
        <v>0</v>
      </c>
      <c r="DL116" s="224">
        <f t="shared" si="561"/>
        <v>0</v>
      </c>
      <c r="DM116" s="224">
        <f t="shared" si="561"/>
        <v>0</v>
      </c>
      <c r="DN116" s="224">
        <f t="shared" si="561"/>
        <v>0</v>
      </c>
      <c r="DO116" s="224">
        <f t="shared" si="561"/>
        <v>0</v>
      </c>
      <c r="DP116" s="224">
        <f t="shared" si="561"/>
        <v>0</v>
      </c>
      <c r="DQ116" s="224">
        <f t="shared" si="561"/>
        <v>0</v>
      </c>
      <c r="DR116" s="224">
        <f t="shared" si="561"/>
        <v>0</v>
      </c>
      <c r="DS116" s="224">
        <f t="shared" si="561"/>
        <v>0</v>
      </c>
      <c r="DT116" s="224">
        <f t="shared" si="561"/>
        <v>0</v>
      </c>
      <c r="DU116" s="224">
        <f t="shared" si="561"/>
        <v>0</v>
      </c>
      <c r="DV116" s="224">
        <f t="shared" si="561"/>
        <v>0</v>
      </c>
      <c r="DW116" s="224">
        <f t="shared" si="561"/>
        <v>0</v>
      </c>
      <c r="DX116" s="224">
        <f t="shared" si="561"/>
        <v>0</v>
      </c>
      <c r="DY116" s="224">
        <f t="shared" si="561"/>
        <v>0</v>
      </c>
      <c r="DZ116" s="224">
        <f t="shared" si="561"/>
        <v>0</v>
      </c>
      <c r="EA116" s="224">
        <f t="shared" si="561"/>
        <v>0</v>
      </c>
      <c r="EB116" s="224">
        <f t="shared" si="561"/>
        <v>0</v>
      </c>
      <c r="EC116" s="224">
        <f t="shared" si="561"/>
        <v>0</v>
      </c>
      <c r="ED116" s="224">
        <f t="shared" si="561"/>
        <v>0</v>
      </c>
      <c r="EE116" s="224">
        <f t="shared" si="561"/>
        <v>0</v>
      </c>
      <c r="EF116" s="224">
        <f t="shared" si="561"/>
        <v>0</v>
      </c>
      <c r="EG116" s="224">
        <f t="shared" si="561"/>
        <v>0</v>
      </c>
      <c r="EH116" s="224">
        <f t="shared" si="561"/>
        <v>0</v>
      </c>
      <c r="EI116" s="224">
        <f t="shared" si="561"/>
        <v>0</v>
      </c>
      <c r="EJ116" s="224">
        <f t="shared" si="561"/>
        <v>0</v>
      </c>
      <c r="EK116" s="224">
        <f t="shared" si="561"/>
        <v>0</v>
      </c>
      <c r="EL116" s="224">
        <f t="shared" si="561"/>
        <v>0</v>
      </c>
      <c r="EM116" s="224">
        <f t="shared" si="561"/>
        <v>0</v>
      </c>
      <c r="EN116" s="224">
        <f t="shared" si="561"/>
        <v>0</v>
      </c>
      <c r="EO116" s="224">
        <f t="shared" si="561"/>
        <v>0</v>
      </c>
      <c r="EP116" s="224">
        <f t="shared" si="561"/>
        <v>0</v>
      </c>
      <c r="EQ116" s="224">
        <f t="shared" si="561"/>
        <v>0</v>
      </c>
      <c r="ER116" s="224">
        <f t="shared" si="561"/>
        <v>0</v>
      </c>
      <c r="ES116" s="224">
        <f t="shared" si="556"/>
        <v>0</v>
      </c>
      <c r="ET116" s="224">
        <f t="shared" si="556"/>
        <v>0</v>
      </c>
      <c r="EU116" s="224">
        <f t="shared" si="556"/>
        <v>0</v>
      </c>
      <c r="EV116" s="224">
        <f t="shared" si="556"/>
        <v>0</v>
      </c>
      <c r="EW116" s="224">
        <f t="shared" si="556"/>
        <v>0</v>
      </c>
      <c r="EX116" s="224">
        <f t="shared" si="556"/>
        <v>0</v>
      </c>
      <c r="EY116" s="224">
        <f t="shared" si="556"/>
        <v>0</v>
      </c>
      <c r="EZ116" s="224">
        <f t="shared" si="556"/>
        <v>0</v>
      </c>
      <c r="FA116" s="224">
        <f t="shared" si="556"/>
        <v>0</v>
      </c>
      <c r="FB116" s="224">
        <f t="shared" si="556"/>
        <v>0</v>
      </c>
    </row>
    <row r="117" spans="2:158" s="38" customFormat="1" ht="11.25" hidden="1" customHeight="1" outlineLevel="1">
      <c r="B117" s="37"/>
      <c r="C117" s="36"/>
      <c r="D117" s="36"/>
      <c r="E117" s="36"/>
      <c r="F117" s="36"/>
      <c r="G117" s="35"/>
      <c r="H117" s="35"/>
      <c r="K117" s="39"/>
      <c r="L117" s="39"/>
      <c r="M117" s="39"/>
      <c r="N117" s="39"/>
      <c r="O117" s="37"/>
      <c r="Q117" s="37"/>
      <c r="S117" s="40"/>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row>
    <row r="118" spans="2:158" s="38" customFormat="1" ht="11.25" hidden="1" customHeight="1" outlineLevel="1">
      <c r="B118" s="37"/>
      <c r="C118" s="36"/>
      <c r="D118" s="36"/>
      <c r="E118" s="36"/>
      <c r="F118" s="36"/>
      <c r="G118" s="35"/>
      <c r="H118" s="35"/>
      <c r="K118" s="39"/>
      <c r="L118" s="39"/>
      <c r="M118" s="39"/>
      <c r="N118" s="39"/>
      <c r="O118" s="39"/>
      <c r="P118" s="39"/>
      <c r="Q118" s="39"/>
      <c r="S118" s="40"/>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row>
    <row r="119" spans="2:158" s="38" customFormat="1" ht="11.25" hidden="1" customHeight="1" outlineLevel="1">
      <c r="B119" s="37"/>
      <c r="C119" s="36"/>
      <c r="D119" s="36"/>
      <c r="E119" s="36"/>
      <c r="F119" s="36"/>
      <c r="G119" s="35"/>
      <c r="H119" s="35"/>
      <c r="K119" s="39"/>
      <c r="L119" s="39"/>
      <c r="M119" s="39"/>
      <c r="N119" s="39"/>
      <c r="O119" s="39"/>
      <c r="P119" s="39"/>
      <c r="Q119" s="39"/>
      <c r="S119" s="40"/>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row>
    <row r="120" spans="2:158" s="38" customFormat="1" ht="11.25" hidden="1" customHeight="1" outlineLevel="1">
      <c r="B120" s="37"/>
      <c r="C120" s="36"/>
      <c r="D120" s="36"/>
      <c r="E120" s="36"/>
      <c r="F120" s="36"/>
      <c r="G120" s="35"/>
      <c r="H120" s="35"/>
      <c r="K120" s="39"/>
      <c r="L120" s="39"/>
      <c r="M120" s="39"/>
      <c r="N120" s="39"/>
      <c r="O120" s="39"/>
      <c r="P120" s="39"/>
      <c r="Q120" s="39"/>
      <c r="S120" s="40"/>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row>
    <row r="121" spans="2:158" s="38" customFormat="1" ht="11.25" hidden="1" customHeight="1" outlineLevel="1">
      <c r="B121" s="37"/>
      <c r="C121" s="36"/>
      <c r="D121" s="36"/>
      <c r="E121" s="36"/>
      <c r="F121" s="36"/>
      <c r="G121" s="35"/>
      <c r="H121" s="35"/>
      <c r="K121" s="39"/>
      <c r="L121" s="39"/>
      <c r="M121" s="39"/>
      <c r="N121" s="39"/>
      <c r="O121" s="39"/>
      <c r="P121" s="39"/>
      <c r="Q121" s="39"/>
      <c r="S121" s="40"/>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row>
    <row r="122" spans="2:158" s="38" customFormat="1" ht="11.25" hidden="1" customHeight="1" outlineLevel="1">
      <c r="B122" s="37"/>
      <c r="C122" s="36"/>
      <c r="D122" s="36"/>
      <c r="E122" s="36"/>
      <c r="F122" s="36"/>
      <c r="G122" s="35"/>
      <c r="H122" s="35"/>
      <c r="K122" s="39"/>
      <c r="L122" s="39"/>
      <c r="M122" s="39"/>
      <c r="N122" s="39"/>
      <c r="O122" s="39"/>
      <c r="P122" s="39"/>
      <c r="Q122" s="39"/>
      <c r="S122" s="40"/>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row>
    <row r="123" spans="2:158" s="38" customFormat="1" ht="11.25" hidden="1" customHeight="1" outlineLevel="1">
      <c r="B123" s="37"/>
      <c r="C123" s="36"/>
      <c r="D123" s="36"/>
      <c r="E123" s="36"/>
      <c r="F123" s="36"/>
      <c r="G123" s="35"/>
      <c r="H123" s="35"/>
      <c r="K123" s="39"/>
      <c r="L123" s="39"/>
      <c r="M123" s="39"/>
      <c r="N123" s="39"/>
      <c r="O123" s="39"/>
      <c r="P123" s="39"/>
      <c r="Q123" s="39"/>
      <c r="S123" s="40"/>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row>
    <row r="124" spans="2:158" s="38" customFormat="1" ht="11.25" hidden="1" customHeight="1" outlineLevel="1">
      <c r="B124" s="37"/>
      <c r="C124" s="36"/>
      <c r="D124" s="36"/>
      <c r="E124" s="36"/>
      <c r="F124" s="36"/>
      <c r="G124" s="35"/>
      <c r="H124" s="35"/>
      <c r="K124" s="39"/>
      <c r="L124" s="39"/>
      <c r="M124" s="39"/>
      <c r="N124" s="39"/>
      <c r="O124" s="39"/>
      <c r="P124" s="39"/>
      <c r="Q124" s="39"/>
      <c r="S124" s="40"/>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row>
    <row r="125" spans="2:158" s="38" customFormat="1" ht="11.25" hidden="1" customHeight="1" outlineLevel="1">
      <c r="B125" s="37"/>
      <c r="C125" s="36"/>
      <c r="D125" s="36"/>
      <c r="E125" s="36"/>
      <c r="F125" s="36"/>
      <c r="G125" s="35"/>
      <c r="H125" s="35"/>
      <c r="K125" s="39"/>
      <c r="L125" s="39"/>
      <c r="M125" s="39"/>
      <c r="N125" s="39"/>
      <c r="O125" s="39"/>
      <c r="P125" s="39"/>
      <c r="Q125" s="39"/>
      <c r="S125" s="40"/>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row>
    <row r="126" spans="2:158" s="38" customFormat="1" ht="11.25" hidden="1" customHeight="1" outlineLevel="1">
      <c r="B126" s="37"/>
      <c r="C126" s="36"/>
      <c r="D126" s="36"/>
      <c r="E126" s="36"/>
      <c r="F126" s="36"/>
      <c r="G126" s="35"/>
      <c r="H126" s="35"/>
      <c r="K126" s="39"/>
      <c r="L126" s="39"/>
      <c r="M126" s="39"/>
      <c r="N126" s="39"/>
      <c r="O126" s="39"/>
      <c r="P126" s="39"/>
      <c r="Q126" s="39"/>
      <c r="S126" s="40"/>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row>
    <row r="127" spans="2:158" s="38" customFormat="1" ht="11.25" hidden="1" customHeight="1" outlineLevel="1">
      <c r="B127" s="37"/>
      <c r="C127" s="36"/>
      <c r="D127" s="36"/>
      <c r="E127" s="36"/>
      <c r="F127" s="36"/>
      <c r="G127" s="35"/>
      <c r="H127" s="35"/>
      <c r="K127" s="39"/>
      <c r="L127" s="39"/>
      <c r="M127" s="39"/>
      <c r="N127" s="39"/>
      <c r="O127" s="39"/>
      <c r="P127" s="39"/>
      <c r="Q127" s="39"/>
      <c r="S127" s="40"/>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row>
    <row r="128" spans="2:158" s="38" customFormat="1" ht="11.25" hidden="1" customHeight="1" outlineLevel="1">
      <c r="B128" s="37"/>
      <c r="C128" s="36"/>
      <c r="D128" s="36"/>
      <c r="E128" s="36"/>
      <c r="F128" s="36"/>
      <c r="G128" s="35"/>
      <c r="H128" s="35"/>
      <c r="K128" s="39"/>
      <c r="L128" s="39"/>
      <c r="M128" s="39"/>
      <c r="N128" s="39"/>
      <c r="O128" s="39"/>
      <c r="P128" s="39"/>
      <c r="Q128" s="39"/>
      <c r="S128" s="40"/>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row>
    <row r="129" spans="2:158" s="38" customFormat="1" ht="11.25" hidden="1" customHeight="1" outlineLevel="1">
      <c r="B129" s="37"/>
      <c r="C129" s="36"/>
      <c r="D129" s="36"/>
      <c r="E129" s="36"/>
      <c r="F129" s="36"/>
      <c r="G129" s="35"/>
      <c r="H129" s="35"/>
      <c r="K129" s="39"/>
      <c r="L129" s="39"/>
      <c r="M129" s="39"/>
      <c r="N129" s="39"/>
      <c r="O129" s="39"/>
      <c r="P129" s="39"/>
      <c r="Q129" s="39"/>
      <c r="S129" s="40"/>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row>
    <row r="130" spans="2:158" s="38" customFormat="1" ht="11.25" hidden="1" customHeight="1" outlineLevel="1">
      <c r="B130" s="37"/>
      <c r="C130" s="36"/>
      <c r="D130" s="36"/>
      <c r="E130" s="36"/>
      <c r="F130" s="36"/>
      <c r="G130" s="35"/>
      <c r="H130" s="35"/>
      <c r="K130" s="39"/>
      <c r="L130" s="39"/>
      <c r="M130" s="39"/>
      <c r="N130" s="39"/>
      <c r="O130" s="39"/>
      <c r="P130" s="39"/>
      <c r="Q130" s="39"/>
      <c r="S130" s="40"/>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row>
    <row r="131" spans="2:158" s="38" customFormat="1" ht="11.25" hidden="1" customHeight="1" outlineLevel="1">
      <c r="B131" s="37"/>
      <c r="C131" s="36"/>
      <c r="D131" s="36"/>
      <c r="E131" s="36"/>
      <c r="F131" s="36"/>
      <c r="G131" s="35"/>
      <c r="H131" s="35"/>
      <c r="K131" s="39"/>
      <c r="L131" s="39"/>
      <c r="M131" s="39"/>
      <c r="N131" s="39"/>
      <c r="O131" s="39"/>
      <c r="P131" s="39"/>
      <c r="Q131" s="39"/>
      <c r="S131" s="40"/>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row>
    <row r="132" spans="2:158" s="38" customFormat="1" ht="11.25" hidden="1" customHeight="1" outlineLevel="1">
      <c r="B132" s="37"/>
      <c r="C132" s="36"/>
      <c r="D132" s="36"/>
      <c r="E132" s="36"/>
      <c r="F132" s="36"/>
      <c r="G132" s="35"/>
      <c r="H132" s="35"/>
      <c r="K132" s="39"/>
      <c r="L132" s="39"/>
      <c r="M132" s="39"/>
      <c r="N132" s="39"/>
      <c r="O132" s="39"/>
      <c r="P132" s="39"/>
      <c r="Q132" s="39"/>
      <c r="S132" s="40"/>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row>
    <row r="133" spans="2:158" s="38" customFormat="1" ht="11.25" hidden="1" customHeight="1" outlineLevel="1">
      <c r="B133" s="37"/>
      <c r="C133" s="36"/>
      <c r="D133" s="36"/>
      <c r="E133" s="36"/>
      <c r="F133" s="36"/>
      <c r="G133" s="35"/>
      <c r="H133" s="35"/>
      <c r="K133" s="39"/>
      <c r="L133" s="39"/>
      <c r="M133" s="39"/>
      <c r="N133" s="39"/>
      <c r="O133" s="39"/>
      <c r="P133" s="39"/>
      <c r="Q133" s="39"/>
      <c r="S133" s="40"/>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row>
    <row r="134" spans="2:158" s="38" customFormat="1" ht="11.25" hidden="1" customHeight="1" outlineLevel="1">
      <c r="B134" s="37"/>
      <c r="C134" s="36"/>
      <c r="D134" s="36"/>
      <c r="E134" s="36"/>
      <c r="F134" s="36"/>
      <c r="G134" s="35"/>
      <c r="H134" s="35"/>
      <c r="K134" s="39"/>
      <c r="L134" s="39"/>
      <c r="M134" s="39"/>
      <c r="N134" s="39"/>
      <c r="O134" s="39"/>
      <c r="P134" s="39"/>
      <c r="Q134" s="39"/>
      <c r="S134" s="40"/>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row>
    <row r="135" spans="2:158" s="38" customFormat="1" ht="11.25" hidden="1" customHeight="1" outlineLevel="1">
      <c r="B135" s="37"/>
      <c r="C135" s="36"/>
      <c r="D135" s="36"/>
      <c r="E135" s="36"/>
      <c r="F135" s="36"/>
      <c r="G135" s="35"/>
      <c r="H135" s="35"/>
      <c r="K135" s="39"/>
      <c r="L135" s="39"/>
      <c r="M135" s="39"/>
      <c r="N135" s="39"/>
      <c r="O135" s="39"/>
      <c r="P135" s="39"/>
      <c r="Q135" s="39"/>
      <c r="S135" s="40"/>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row>
    <row r="136" spans="2:158" s="38" customFormat="1" ht="11.25" hidden="1" customHeight="1" outlineLevel="1">
      <c r="B136" s="37"/>
      <c r="C136" s="36"/>
      <c r="D136" s="36"/>
      <c r="E136" s="36"/>
      <c r="F136" s="36"/>
      <c r="G136" s="35"/>
      <c r="H136" s="35"/>
      <c r="K136" s="39"/>
      <c r="L136" s="39"/>
      <c r="M136" s="39"/>
      <c r="N136" s="39"/>
      <c r="O136" s="39"/>
      <c r="P136" s="39"/>
      <c r="Q136" s="39"/>
      <c r="S136" s="40"/>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row>
    <row r="137" spans="2:158" s="38" customFormat="1" ht="11.25" hidden="1" customHeight="1" outlineLevel="1">
      <c r="B137" s="37"/>
      <c r="C137" s="36"/>
      <c r="D137" s="36"/>
      <c r="E137" s="36"/>
      <c r="F137" s="36"/>
      <c r="G137" s="35"/>
      <c r="H137" s="35"/>
      <c r="K137" s="39"/>
      <c r="L137" s="39"/>
      <c r="M137" s="39"/>
      <c r="N137" s="39"/>
      <c r="O137" s="39"/>
      <c r="P137" s="39"/>
      <c r="Q137" s="39"/>
      <c r="S137" s="40"/>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row>
    <row r="138" spans="2:158" s="38" customFormat="1" ht="11.25" hidden="1" customHeight="1" outlineLevel="1">
      <c r="B138" s="37"/>
      <c r="C138" s="36"/>
      <c r="D138" s="36"/>
      <c r="E138" s="36"/>
      <c r="F138" s="36"/>
      <c r="G138" s="35"/>
      <c r="H138" s="35"/>
      <c r="K138" s="39"/>
      <c r="L138" s="39"/>
      <c r="M138" s="39"/>
      <c r="N138" s="39"/>
      <c r="O138" s="39"/>
      <c r="P138" s="39"/>
      <c r="Q138" s="39"/>
      <c r="S138" s="40"/>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row>
    <row r="139" spans="2:158" s="38" customFormat="1" ht="11.25" hidden="1" customHeight="1" outlineLevel="1">
      <c r="B139" s="37"/>
      <c r="C139" s="36"/>
      <c r="D139" s="36"/>
      <c r="E139" s="36"/>
      <c r="F139" s="36"/>
      <c r="G139" s="35"/>
      <c r="H139" s="35"/>
      <c r="K139" s="39"/>
      <c r="L139" s="39"/>
      <c r="M139" s="39"/>
      <c r="N139" s="39"/>
      <c r="O139" s="39"/>
      <c r="P139" s="39"/>
      <c r="Q139" s="39"/>
      <c r="S139" s="40"/>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row>
    <row r="140" spans="2:158" s="38" customFormat="1" ht="11.25" hidden="1" customHeight="1" outlineLevel="1">
      <c r="B140" s="37"/>
      <c r="C140" s="36"/>
      <c r="D140" s="36"/>
      <c r="E140" s="36"/>
      <c r="F140" s="36"/>
      <c r="G140" s="35"/>
      <c r="H140" s="35"/>
      <c r="K140" s="39"/>
      <c r="L140" s="39"/>
      <c r="M140" s="39"/>
      <c r="N140" s="39"/>
      <c r="O140" s="39"/>
      <c r="P140" s="39"/>
      <c r="Q140" s="39"/>
      <c r="S140" s="40"/>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row>
    <row r="141" spans="2:158" s="38" customFormat="1" ht="11.25" hidden="1" customHeight="1" outlineLevel="1">
      <c r="B141" s="37"/>
      <c r="C141" s="36"/>
      <c r="D141" s="36"/>
      <c r="E141" s="36"/>
      <c r="F141" s="36"/>
      <c r="G141" s="35"/>
      <c r="H141" s="35"/>
      <c r="K141" s="39"/>
      <c r="L141" s="39"/>
      <c r="M141" s="39"/>
      <c r="N141" s="39"/>
      <c r="O141" s="39"/>
      <c r="P141" s="39"/>
      <c r="Q141" s="39"/>
      <c r="S141" s="40"/>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row>
    <row r="142" spans="2:158" s="38" customFormat="1" ht="11.25" hidden="1" customHeight="1" outlineLevel="1">
      <c r="B142" s="37"/>
      <c r="C142" s="36"/>
      <c r="D142" s="36"/>
      <c r="E142" s="36"/>
      <c r="F142" s="36"/>
      <c r="G142" s="35"/>
      <c r="H142" s="35"/>
      <c r="K142" s="39"/>
      <c r="L142" s="39"/>
      <c r="M142" s="39"/>
      <c r="N142" s="39"/>
      <c r="O142" s="39"/>
      <c r="P142" s="39"/>
      <c r="Q142" s="39"/>
      <c r="S142" s="40"/>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row>
    <row r="143" spans="2:158" s="38" customFormat="1" ht="11.25" hidden="1" customHeight="1" outlineLevel="1">
      <c r="B143" s="37"/>
      <c r="C143" s="36"/>
      <c r="D143" s="36"/>
      <c r="E143" s="36"/>
      <c r="F143" s="36"/>
      <c r="G143" s="35"/>
      <c r="H143" s="35"/>
      <c r="K143" s="39"/>
      <c r="L143" s="39"/>
      <c r="M143" s="39"/>
      <c r="N143" s="39"/>
      <c r="O143" s="39"/>
      <c r="P143" s="39"/>
      <c r="Q143" s="39"/>
      <c r="S143" s="40"/>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row>
    <row r="144" spans="2:158" s="38" customFormat="1" ht="11.25" hidden="1" customHeight="1" outlineLevel="1">
      <c r="B144" s="37"/>
      <c r="C144" s="36"/>
      <c r="D144" s="36"/>
      <c r="E144" s="36"/>
      <c r="F144" s="36"/>
      <c r="G144" s="35"/>
      <c r="H144" s="35"/>
      <c r="K144" s="39"/>
      <c r="L144" s="39"/>
      <c r="M144" s="39"/>
      <c r="N144" s="39"/>
      <c r="O144" s="39"/>
      <c r="P144" s="39"/>
      <c r="Q144" s="39"/>
      <c r="S144" s="40"/>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row>
    <row r="145" spans="2:158" s="38" customFormat="1" ht="11.25" hidden="1" customHeight="1" outlineLevel="1">
      <c r="B145" s="37"/>
      <c r="C145" s="36"/>
      <c r="D145" s="36"/>
      <c r="E145" s="36"/>
      <c r="F145" s="36"/>
      <c r="G145" s="35"/>
      <c r="H145" s="35"/>
      <c r="K145" s="39"/>
      <c r="L145" s="39"/>
      <c r="M145" s="39"/>
      <c r="N145" s="39"/>
      <c r="O145" s="39"/>
      <c r="P145" s="39"/>
      <c r="Q145" s="39"/>
      <c r="S145" s="40"/>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row>
    <row r="146" spans="2:158" s="38" customFormat="1" ht="11.25" hidden="1" customHeight="1" outlineLevel="1">
      <c r="B146" s="37"/>
      <c r="C146" s="36"/>
      <c r="D146" s="36"/>
      <c r="E146" s="36"/>
      <c r="F146" s="36"/>
      <c r="G146" s="35"/>
      <c r="H146" s="35"/>
      <c r="K146" s="39"/>
      <c r="L146" s="39"/>
      <c r="M146" s="39"/>
      <c r="N146" s="39"/>
      <c r="O146" s="39"/>
      <c r="P146" s="39"/>
      <c r="Q146" s="39"/>
      <c r="S146" s="40"/>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row>
    <row r="147" spans="2:158" s="38" customFormat="1" ht="11.25" hidden="1" customHeight="1" outlineLevel="1">
      <c r="B147" s="37"/>
      <c r="C147" s="36"/>
      <c r="D147" s="36"/>
      <c r="E147" s="36"/>
      <c r="F147" s="36"/>
      <c r="G147" s="35"/>
      <c r="H147" s="35"/>
      <c r="K147" s="39"/>
      <c r="L147" s="39"/>
      <c r="M147" s="39"/>
      <c r="N147" s="39"/>
      <c r="O147" s="39"/>
      <c r="P147" s="39"/>
      <c r="Q147" s="39"/>
      <c r="S147" s="40"/>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row>
    <row r="148" spans="2:158" s="38" customFormat="1" ht="11.25" hidden="1" customHeight="1" outlineLevel="1">
      <c r="B148" s="37"/>
      <c r="C148" s="36"/>
      <c r="D148" s="36"/>
      <c r="E148" s="36"/>
      <c r="F148" s="36"/>
      <c r="G148" s="35"/>
      <c r="H148" s="35"/>
      <c r="K148" s="39"/>
      <c r="L148" s="39"/>
      <c r="M148" s="39"/>
      <c r="N148" s="39"/>
      <c r="O148" s="39"/>
      <c r="P148" s="39"/>
      <c r="Q148" s="39"/>
      <c r="S148" s="40"/>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row>
    <row r="149" spans="2:158" s="38" customFormat="1" ht="11.25" hidden="1" customHeight="1" outlineLevel="1">
      <c r="B149" s="37"/>
      <c r="C149" s="36"/>
      <c r="D149" s="36"/>
      <c r="E149" s="36"/>
      <c r="F149" s="36"/>
      <c r="G149" s="35"/>
      <c r="H149" s="35"/>
      <c r="K149" s="39"/>
      <c r="L149" s="39"/>
      <c r="M149" s="39"/>
      <c r="N149" s="39"/>
      <c r="O149" s="39"/>
      <c r="P149" s="39"/>
      <c r="Q149" s="39"/>
      <c r="S149" s="40"/>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row>
    <row r="150" spans="2:158" s="38" customFormat="1" ht="11.25" hidden="1" customHeight="1" outlineLevel="1">
      <c r="B150" s="37"/>
      <c r="C150" s="36"/>
      <c r="D150" s="36"/>
      <c r="E150" s="36"/>
      <c r="F150" s="36"/>
      <c r="G150" s="35"/>
      <c r="H150" s="35"/>
      <c r="K150" s="39"/>
      <c r="L150" s="39"/>
      <c r="M150" s="39"/>
      <c r="N150" s="39"/>
      <c r="O150" s="39"/>
      <c r="P150" s="39"/>
      <c r="Q150" s="39"/>
      <c r="S150" s="40"/>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row>
    <row r="151" spans="2:158" s="38" customFormat="1" ht="11.25" hidden="1" customHeight="1" outlineLevel="1">
      <c r="B151" s="37"/>
      <c r="C151" s="36"/>
      <c r="D151" s="36"/>
      <c r="E151" s="36"/>
      <c r="F151" s="36"/>
      <c r="G151" s="35"/>
      <c r="H151" s="35"/>
      <c r="K151" s="39"/>
      <c r="L151" s="39"/>
      <c r="M151" s="39"/>
      <c r="N151" s="39"/>
      <c r="O151" s="39"/>
      <c r="P151" s="39"/>
      <c r="Q151" s="39"/>
      <c r="S151" s="40"/>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row>
    <row r="152" spans="2:158" s="38" customFormat="1" ht="11.25" hidden="1" customHeight="1" outlineLevel="1">
      <c r="B152" s="37"/>
      <c r="C152" s="36"/>
      <c r="D152" s="36"/>
      <c r="E152" s="36"/>
      <c r="F152" s="36"/>
      <c r="G152" s="35"/>
      <c r="H152" s="35"/>
      <c r="K152" s="39"/>
      <c r="L152" s="39"/>
      <c r="M152" s="39"/>
      <c r="N152" s="39"/>
      <c r="O152" s="39"/>
      <c r="P152" s="39"/>
      <c r="Q152" s="39"/>
      <c r="S152" s="40"/>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row>
    <row r="153" spans="2:158" s="38" customFormat="1" ht="11.25" hidden="1" customHeight="1" outlineLevel="1">
      <c r="B153" s="37"/>
      <c r="C153" s="36"/>
      <c r="D153" s="36"/>
      <c r="E153" s="36"/>
      <c r="F153" s="36"/>
      <c r="G153" s="35"/>
      <c r="H153" s="35"/>
      <c r="K153" s="39"/>
      <c r="L153" s="39"/>
      <c r="M153" s="39"/>
      <c r="N153" s="39"/>
      <c r="O153" s="39"/>
      <c r="P153" s="39"/>
      <c r="Q153" s="39"/>
      <c r="S153" s="40"/>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row>
    <row r="154" spans="2:158" s="38" customFormat="1" ht="11.25" hidden="1" customHeight="1" outlineLevel="1">
      <c r="B154" s="37"/>
      <c r="C154" s="36"/>
      <c r="D154" s="36"/>
      <c r="E154" s="36"/>
      <c r="F154" s="36"/>
      <c r="G154" s="35"/>
      <c r="H154" s="35"/>
      <c r="K154" s="39"/>
      <c r="L154" s="39"/>
      <c r="M154" s="39"/>
      <c r="N154" s="39"/>
      <c r="O154" s="39"/>
      <c r="P154" s="39"/>
      <c r="Q154" s="39"/>
      <c r="S154" s="40"/>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row>
    <row r="155" spans="2:158" s="38" customFormat="1" ht="11.25" hidden="1" customHeight="1" outlineLevel="1">
      <c r="B155" s="37"/>
      <c r="C155" s="36"/>
      <c r="D155" s="36"/>
      <c r="E155" s="36"/>
      <c r="F155" s="36"/>
      <c r="G155" s="35"/>
      <c r="H155" s="35"/>
      <c r="K155" s="39"/>
      <c r="L155" s="39"/>
      <c r="M155" s="39"/>
      <c r="N155" s="39"/>
      <c r="O155" s="39"/>
      <c r="P155" s="39"/>
      <c r="Q155" s="39"/>
      <c r="S155" s="40"/>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row>
    <row r="156" spans="2:158" s="38" customFormat="1" ht="11.25" hidden="1" customHeight="1" outlineLevel="1">
      <c r="B156" s="37"/>
      <c r="C156" s="36"/>
      <c r="D156" s="36"/>
      <c r="E156" s="36"/>
      <c r="F156" s="36"/>
      <c r="G156" s="35"/>
      <c r="H156" s="35"/>
      <c r="K156" s="39"/>
      <c r="L156" s="39"/>
      <c r="M156" s="39"/>
      <c r="N156" s="39"/>
      <c r="O156" s="39"/>
      <c r="P156" s="39"/>
      <c r="Q156" s="39"/>
      <c r="S156" s="40"/>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row>
    <row r="157" spans="2:158" s="38" customFormat="1" ht="11.25" hidden="1" customHeight="1" outlineLevel="1">
      <c r="B157" s="37"/>
      <c r="C157" s="36"/>
      <c r="D157" s="36"/>
      <c r="E157" s="36"/>
      <c r="F157" s="36"/>
      <c r="G157" s="35"/>
      <c r="H157" s="35"/>
      <c r="K157" s="39"/>
      <c r="L157" s="39"/>
      <c r="M157" s="39"/>
      <c r="N157" s="39"/>
      <c r="O157" s="39"/>
      <c r="P157" s="39"/>
      <c r="Q157" s="39"/>
      <c r="S157" s="40"/>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row>
    <row r="158" spans="2:158" s="38" customFormat="1" ht="11.25" hidden="1" customHeight="1" outlineLevel="1">
      <c r="B158" s="37"/>
      <c r="C158" s="36"/>
      <c r="D158" s="36"/>
      <c r="E158" s="36"/>
      <c r="F158" s="36"/>
      <c r="G158" s="35"/>
      <c r="H158" s="35"/>
      <c r="K158" s="39"/>
      <c r="L158" s="39"/>
      <c r="M158" s="39"/>
      <c r="N158" s="39"/>
      <c r="O158" s="39"/>
      <c r="P158" s="39"/>
      <c r="Q158" s="39"/>
      <c r="S158" s="40"/>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row>
    <row r="159" spans="2:158" s="38" customFormat="1" ht="11.25" hidden="1" customHeight="1" outlineLevel="1">
      <c r="B159" s="37"/>
      <c r="C159" s="36"/>
      <c r="D159" s="36"/>
      <c r="E159" s="36"/>
      <c r="F159" s="36"/>
      <c r="G159" s="35"/>
      <c r="H159" s="35"/>
      <c r="K159" s="39"/>
      <c r="L159" s="39"/>
      <c r="M159" s="39"/>
      <c r="N159" s="39"/>
      <c r="O159" s="39"/>
      <c r="P159" s="39"/>
      <c r="Q159" s="39"/>
      <c r="S159" s="40"/>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row>
    <row r="160" spans="2:158" s="38" customFormat="1" ht="11.25" hidden="1" customHeight="1" outlineLevel="1">
      <c r="B160" s="37"/>
      <c r="C160" s="36"/>
      <c r="D160" s="36"/>
      <c r="E160" s="36"/>
      <c r="F160" s="36"/>
      <c r="G160" s="35"/>
      <c r="H160" s="35"/>
      <c r="K160" s="39"/>
      <c r="L160" s="39"/>
      <c r="M160" s="39"/>
      <c r="N160" s="39"/>
      <c r="O160" s="39"/>
      <c r="P160" s="39"/>
      <c r="Q160" s="39"/>
      <c r="S160" s="40"/>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row>
    <row r="161" spans="2:158" s="38" customFormat="1" ht="11.25" hidden="1" customHeight="1" outlineLevel="1">
      <c r="B161" s="37"/>
      <c r="C161" s="36"/>
      <c r="D161" s="36"/>
      <c r="E161" s="36"/>
      <c r="F161" s="36"/>
      <c r="G161" s="35"/>
      <c r="H161" s="35"/>
      <c r="K161" s="39"/>
      <c r="L161" s="39"/>
      <c r="M161" s="39"/>
      <c r="N161" s="39"/>
      <c r="O161" s="39"/>
      <c r="P161" s="39"/>
      <c r="Q161" s="39"/>
      <c r="S161" s="40"/>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row>
    <row r="162" spans="2:158" s="38" customFormat="1" ht="11.25" hidden="1" customHeight="1" outlineLevel="1">
      <c r="B162" s="37"/>
      <c r="C162" s="36"/>
      <c r="D162" s="36"/>
      <c r="E162" s="36"/>
      <c r="F162" s="36"/>
      <c r="G162" s="35"/>
      <c r="H162" s="35"/>
      <c r="K162" s="39"/>
      <c r="L162" s="39"/>
      <c r="M162" s="39"/>
      <c r="N162" s="39"/>
      <c r="O162" s="39"/>
      <c r="P162" s="39"/>
      <c r="Q162" s="39"/>
      <c r="S162" s="40"/>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row>
    <row r="163" spans="2:158" s="38" customFormat="1" ht="11.25" hidden="1" customHeight="1" outlineLevel="1">
      <c r="B163" s="37"/>
      <c r="C163" s="36"/>
      <c r="D163" s="36"/>
      <c r="E163" s="36"/>
      <c r="F163" s="36"/>
      <c r="G163" s="35"/>
      <c r="H163" s="35"/>
      <c r="K163" s="39"/>
      <c r="L163" s="39"/>
      <c r="M163" s="39"/>
      <c r="N163" s="39"/>
      <c r="O163" s="39"/>
      <c r="P163" s="39"/>
      <c r="Q163" s="39"/>
      <c r="S163" s="40"/>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row>
    <row r="164" spans="2:158" s="38" customFormat="1" ht="11.25" hidden="1" customHeight="1" outlineLevel="1">
      <c r="B164" s="37"/>
      <c r="C164" s="36"/>
      <c r="D164" s="36"/>
      <c r="E164" s="36"/>
      <c r="F164" s="36"/>
      <c r="G164" s="35"/>
      <c r="H164" s="35"/>
      <c r="K164" s="39"/>
      <c r="L164" s="39"/>
      <c r="M164" s="39"/>
      <c r="N164" s="39"/>
      <c r="O164" s="39"/>
      <c r="P164" s="39"/>
      <c r="Q164" s="39"/>
      <c r="S164" s="40"/>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row>
    <row r="165" spans="2:158" s="38" customFormat="1" ht="11.25" hidden="1" customHeight="1" outlineLevel="1">
      <c r="B165" s="37"/>
      <c r="C165" s="36"/>
      <c r="D165" s="36"/>
      <c r="E165" s="36"/>
      <c r="F165" s="36"/>
      <c r="G165" s="35"/>
      <c r="H165" s="35"/>
      <c r="K165" s="39"/>
      <c r="L165" s="39"/>
      <c r="M165" s="39"/>
      <c r="N165" s="39"/>
      <c r="O165" s="39"/>
      <c r="P165" s="39"/>
      <c r="Q165" s="39"/>
      <c r="S165" s="40"/>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row>
    <row r="166" spans="2:158" s="38" customFormat="1" ht="11.25" hidden="1" customHeight="1" outlineLevel="1">
      <c r="B166" s="37"/>
      <c r="C166" s="36"/>
      <c r="D166" s="36"/>
      <c r="E166" s="36"/>
      <c r="F166" s="36"/>
      <c r="G166" s="35"/>
      <c r="H166" s="35"/>
      <c r="K166" s="39"/>
      <c r="L166" s="39"/>
      <c r="M166" s="39"/>
      <c r="N166" s="39"/>
      <c r="O166" s="39"/>
      <c r="P166" s="39"/>
      <c r="Q166" s="39"/>
      <c r="S166" s="40"/>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row>
    <row r="167" spans="2:158" s="38" customFormat="1" ht="11.25" hidden="1" customHeight="1" outlineLevel="1">
      <c r="B167" s="37"/>
      <c r="C167" s="36"/>
      <c r="D167" s="36"/>
      <c r="E167" s="36"/>
      <c r="F167" s="36"/>
      <c r="G167" s="35"/>
      <c r="H167" s="35"/>
      <c r="K167" s="39"/>
      <c r="L167" s="39"/>
      <c r="M167" s="39"/>
      <c r="N167" s="39"/>
      <c r="O167" s="39"/>
      <c r="P167" s="39"/>
      <c r="Q167" s="39"/>
      <c r="S167" s="40"/>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row>
    <row r="168" spans="2:158" s="38" customFormat="1" ht="11.25" hidden="1" customHeight="1" outlineLevel="1">
      <c r="B168" s="37"/>
      <c r="C168" s="36"/>
      <c r="D168" s="36"/>
      <c r="E168" s="36"/>
      <c r="F168" s="36"/>
      <c r="G168" s="35"/>
      <c r="H168" s="35"/>
      <c r="K168" s="39"/>
      <c r="L168" s="39"/>
      <c r="M168" s="39"/>
      <c r="N168" s="39"/>
      <c r="O168" s="39"/>
      <c r="P168" s="39"/>
      <c r="Q168" s="39"/>
      <c r="S168" s="40"/>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row>
    <row r="169" spans="2:158" s="38" customFormat="1" ht="11.25" hidden="1" customHeight="1" outlineLevel="1">
      <c r="B169" s="37"/>
      <c r="C169" s="36"/>
      <c r="D169" s="36"/>
      <c r="E169" s="36"/>
      <c r="F169" s="36"/>
      <c r="G169" s="35"/>
      <c r="H169" s="35"/>
      <c r="K169" s="39"/>
      <c r="L169" s="39"/>
      <c r="M169" s="39"/>
      <c r="N169" s="39"/>
      <c r="O169" s="39"/>
      <c r="P169" s="39"/>
      <c r="Q169" s="39"/>
      <c r="S169" s="40"/>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row>
    <row r="170" spans="2:158" s="38" customFormat="1" ht="11.25" hidden="1" customHeight="1" outlineLevel="1">
      <c r="B170" s="37"/>
      <c r="C170" s="36"/>
      <c r="D170" s="36"/>
      <c r="E170" s="36"/>
      <c r="F170" s="36"/>
      <c r="G170" s="35"/>
      <c r="H170" s="35"/>
      <c r="K170" s="39"/>
      <c r="L170" s="39"/>
      <c r="M170" s="39"/>
      <c r="N170" s="39"/>
      <c r="O170" s="39"/>
      <c r="P170" s="39"/>
      <c r="Q170" s="39"/>
      <c r="S170" s="40"/>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row>
    <row r="171" spans="2:158" s="38" customFormat="1" ht="11.25" hidden="1" customHeight="1" outlineLevel="1">
      <c r="B171" s="37"/>
      <c r="C171" s="36"/>
      <c r="D171" s="36"/>
      <c r="E171" s="36"/>
      <c r="F171" s="36"/>
      <c r="G171" s="35"/>
      <c r="H171" s="35"/>
      <c r="K171" s="39"/>
      <c r="L171" s="39"/>
      <c r="M171" s="39"/>
      <c r="N171" s="39"/>
      <c r="O171" s="39"/>
      <c r="P171" s="39"/>
      <c r="Q171" s="39"/>
      <c r="S171" s="40"/>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row>
    <row r="172" spans="2:158" s="38" customFormat="1" ht="11.25" hidden="1" customHeight="1" outlineLevel="1">
      <c r="B172" s="37"/>
      <c r="C172" s="36"/>
      <c r="D172" s="36"/>
      <c r="E172" s="36"/>
      <c r="F172" s="36"/>
      <c r="G172" s="35"/>
      <c r="H172" s="35"/>
      <c r="K172" s="39"/>
      <c r="L172" s="39"/>
      <c r="M172" s="39"/>
      <c r="N172" s="39"/>
      <c r="O172" s="39"/>
      <c r="P172" s="39"/>
      <c r="Q172" s="39"/>
      <c r="S172" s="40"/>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row>
    <row r="173" spans="2:158" s="38" customFormat="1" ht="11.25" hidden="1" customHeight="1" outlineLevel="1">
      <c r="B173" s="37"/>
      <c r="C173" s="36"/>
      <c r="D173" s="36"/>
      <c r="E173" s="36"/>
      <c r="F173" s="36"/>
      <c r="G173" s="35"/>
      <c r="H173" s="35"/>
      <c r="K173" s="39"/>
      <c r="L173" s="39"/>
      <c r="M173" s="39"/>
      <c r="N173" s="39"/>
      <c r="O173" s="39"/>
      <c r="P173" s="39"/>
      <c r="Q173" s="39"/>
      <c r="S173" s="40"/>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row>
    <row r="174" spans="2:158" s="38" customFormat="1" ht="11.25" hidden="1" customHeight="1" outlineLevel="1">
      <c r="B174" s="37"/>
      <c r="C174" s="36"/>
      <c r="D174" s="36"/>
      <c r="E174" s="36"/>
      <c r="F174" s="36"/>
      <c r="G174" s="35"/>
      <c r="H174" s="35"/>
      <c r="K174" s="39"/>
      <c r="L174" s="39"/>
      <c r="M174" s="39"/>
      <c r="N174" s="39"/>
      <c r="O174" s="39"/>
      <c r="P174" s="39"/>
      <c r="Q174" s="39"/>
      <c r="S174" s="40"/>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row>
    <row r="175" spans="2:158" s="38" customFormat="1" ht="11.25" hidden="1" customHeight="1" outlineLevel="1">
      <c r="B175" s="37"/>
      <c r="C175" s="36"/>
      <c r="D175" s="36"/>
      <c r="E175" s="36"/>
      <c r="F175" s="36"/>
      <c r="G175" s="35"/>
      <c r="H175" s="35"/>
      <c r="K175" s="39"/>
      <c r="L175" s="39"/>
      <c r="M175" s="39"/>
      <c r="N175" s="39"/>
      <c r="O175" s="39"/>
      <c r="P175" s="39"/>
      <c r="Q175" s="39"/>
      <c r="S175" s="40"/>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row>
    <row r="176" spans="2:158" s="38" customFormat="1" ht="11.25" hidden="1" customHeight="1" outlineLevel="1">
      <c r="B176" s="37"/>
      <c r="C176" s="36"/>
      <c r="D176" s="36"/>
      <c r="E176" s="36"/>
      <c r="F176" s="36"/>
      <c r="G176" s="35"/>
      <c r="H176" s="35"/>
      <c r="K176" s="39"/>
      <c r="L176" s="39"/>
      <c r="M176" s="39"/>
      <c r="N176" s="39"/>
      <c r="O176" s="39"/>
      <c r="P176" s="39"/>
      <c r="Q176" s="39"/>
      <c r="S176" s="40"/>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row>
    <row r="177" spans="1:158" s="38" customFormat="1" ht="11.25" hidden="1" customHeight="1" outlineLevel="1">
      <c r="B177" s="37"/>
      <c r="C177" s="36"/>
      <c r="D177" s="36"/>
      <c r="E177" s="36"/>
      <c r="F177" s="36"/>
      <c r="G177" s="35"/>
      <c r="H177" s="35"/>
      <c r="K177" s="39"/>
      <c r="L177" s="39"/>
      <c r="M177" s="39"/>
      <c r="N177" s="39"/>
      <c r="O177" s="39"/>
      <c r="P177" s="39"/>
      <c r="Q177" s="39"/>
      <c r="S177" s="40"/>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row>
    <row r="178" spans="1:158" s="38" customFormat="1" ht="11.25" hidden="1" customHeight="1" outlineLevel="1">
      <c r="B178" s="37"/>
      <c r="C178" s="36"/>
      <c r="D178" s="36"/>
      <c r="E178" s="36"/>
      <c r="F178" s="36"/>
      <c r="G178" s="35"/>
      <c r="H178" s="35"/>
      <c r="K178" s="39"/>
      <c r="L178" s="39"/>
      <c r="M178" s="39"/>
      <c r="N178" s="39"/>
      <c r="O178" s="39"/>
      <c r="P178" s="39"/>
      <c r="Q178" s="39"/>
      <c r="S178" s="40"/>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row>
    <row r="179" spans="1:158" s="38" customFormat="1" ht="11.25" hidden="1" customHeight="1" outlineLevel="1">
      <c r="B179" s="37"/>
      <c r="C179" s="36"/>
      <c r="D179" s="36"/>
      <c r="E179" s="36"/>
      <c r="F179" s="36"/>
      <c r="G179" s="35"/>
      <c r="H179" s="35"/>
      <c r="K179" s="39"/>
      <c r="L179" s="39"/>
      <c r="M179" s="39"/>
      <c r="N179" s="39"/>
      <c r="O179" s="39"/>
      <c r="P179" s="39"/>
      <c r="Q179" s="39"/>
      <c r="S179" s="40"/>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row>
    <row r="180" spans="1:158" s="38" customFormat="1" ht="11.25" hidden="1" customHeight="1" outlineLevel="1">
      <c r="B180" s="37"/>
      <c r="C180" s="36"/>
      <c r="D180" s="36"/>
      <c r="E180" s="36"/>
      <c r="F180" s="36"/>
      <c r="G180" s="35"/>
      <c r="H180" s="35"/>
      <c r="K180" s="39"/>
      <c r="L180" s="39"/>
      <c r="M180" s="39"/>
      <c r="N180" s="39"/>
      <c r="O180" s="39"/>
      <c r="P180" s="39"/>
      <c r="Q180" s="39"/>
      <c r="S180" s="40"/>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row>
    <row r="181" spans="1:158" s="38" customFormat="1" ht="11.25" hidden="1" customHeight="1" outlineLevel="1">
      <c r="B181" s="37"/>
      <c r="C181" s="36"/>
      <c r="D181" s="36"/>
      <c r="E181" s="36"/>
      <c r="F181" s="36"/>
      <c r="G181" s="35"/>
      <c r="H181" s="35"/>
      <c r="K181" s="39"/>
      <c r="L181" s="39"/>
      <c r="M181" s="39"/>
      <c r="N181" s="39"/>
      <c r="O181" s="39"/>
      <c r="P181" s="39"/>
      <c r="Q181" s="39"/>
      <c r="S181" s="40"/>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row>
    <row r="182" spans="1:158" s="38" customFormat="1" ht="11.25" hidden="1" customHeight="1" outlineLevel="1">
      <c r="B182" s="37"/>
      <c r="C182" s="36"/>
      <c r="D182" s="36"/>
      <c r="E182" s="36"/>
      <c r="F182" s="36"/>
      <c r="G182" s="35"/>
      <c r="H182" s="35"/>
      <c r="K182" s="39"/>
      <c r="L182" s="39"/>
      <c r="M182" s="39"/>
      <c r="N182" s="39"/>
      <c r="O182" s="39"/>
      <c r="P182" s="39"/>
      <c r="Q182" s="39"/>
      <c r="S182" s="40"/>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row>
    <row r="183" spans="1:158" s="38" customFormat="1" ht="11.25" hidden="1" customHeight="1" outlineLevel="1">
      <c r="B183" s="37"/>
      <c r="C183" s="36"/>
      <c r="D183" s="36"/>
      <c r="E183" s="36"/>
      <c r="F183" s="36"/>
      <c r="G183" s="35"/>
      <c r="H183" s="35"/>
      <c r="K183" s="39"/>
      <c r="L183" s="39"/>
      <c r="M183" s="39"/>
      <c r="N183" s="39"/>
      <c r="O183" s="39"/>
      <c r="P183" s="39"/>
      <c r="Q183" s="39"/>
      <c r="S183" s="40"/>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row>
    <row r="184" spans="1:158" s="38" customFormat="1" ht="11.25" hidden="1" customHeight="1" outlineLevel="1">
      <c r="B184" s="37"/>
      <c r="C184" s="36"/>
      <c r="D184" s="36"/>
      <c r="E184" s="36"/>
      <c r="F184" s="36"/>
      <c r="G184" s="35"/>
      <c r="H184" s="35"/>
      <c r="K184" s="39"/>
      <c r="L184" s="39"/>
      <c r="M184" s="39"/>
      <c r="N184" s="39"/>
      <c r="O184" s="39"/>
      <c r="P184" s="39"/>
      <c r="Q184" s="39"/>
      <c r="S184" s="40"/>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row>
    <row r="185" spans="1:158" s="38" customFormat="1" ht="11.25" hidden="1" customHeight="1" outlineLevel="1">
      <c r="B185" s="37"/>
      <c r="C185" s="36"/>
      <c r="D185" s="36"/>
      <c r="E185" s="36"/>
      <c r="F185" s="36"/>
      <c r="G185" s="35"/>
      <c r="H185" s="35"/>
      <c r="K185" s="39"/>
      <c r="L185" s="39"/>
      <c r="M185" s="39"/>
      <c r="N185" s="39"/>
      <c r="O185" s="39"/>
      <c r="P185" s="39"/>
      <c r="Q185" s="39"/>
      <c r="S185" s="40"/>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row>
    <row r="186" spans="1:158" s="38" customFormat="1" ht="11.25" hidden="1" customHeight="1" outlineLevel="1">
      <c r="B186" s="37"/>
      <c r="C186" s="36"/>
      <c r="D186" s="36"/>
      <c r="E186" s="36"/>
      <c r="F186" s="36"/>
      <c r="G186" s="35"/>
      <c r="H186" s="35"/>
      <c r="K186" s="39"/>
      <c r="L186" s="39"/>
      <c r="M186" s="39"/>
      <c r="N186" s="39"/>
      <c r="O186" s="39"/>
      <c r="P186" s="39"/>
      <c r="Q186" s="39"/>
      <c r="S186" s="40"/>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row>
    <row r="187" spans="1:158" s="38" customFormat="1" ht="11.25" hidden="1" customHeight="1" outlineLevel="1">
      <c r="B187" s="37"/>
      <c r="C187" s="36"/>
      <c r="D187" s="36"/>
      <c r="E187" s="36"/>
      <c r="F187" s="36"/>
      <c r="G187" s="35"/>
      <c r="H187" s="35"/>
      <c r="K187" s="39"/>
      <c r="L187" s="39"/>
      <c r="M187" s="39"/>
      <c r="N187" s="39"/>
      <c r="O187" s="39"/>
      <c r="P187" s="39"/>
      <c r="Q187" s="39"/>
      <c r="S187" s="40"/>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row>
    <row r="188" spans="1:158" s="38" customFormat="1" ht="11.25" hidden="1" customHeight="1" outlineLevel="1">
      <c r="B188" s="37"/>
      <c r="C188" s="36"/>
      <c r="D188" s="36"/>
      <c r="E188" s="36"/>
      <c r="F188" s="36"/>
      <c r="G188" s="35"/>
      <c r="H188" s="35"/>
      <c r="K188" s="39"/>
      <c r="L188" s="39"/>
      <c r="M188" s="39"/>
      <c r="N188" s="39"/>
      <c r="O188" s="39"/>
      <c r="P188" s="39"/>
      <c r="Q188" s="39"/>
      <c r="S188" s="40"/>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row>
    <row r="189" spans="1:158" s="38" customFormat="1" ht="11.25" hidden="1" customHeight="1" outlineLevel="1">
      <c r="B189" s="37"/>
      <c r="C189" s="36"/>
      <c r="D189" s="36"/>
      <c r="E189" s="36"/>
      <c r="F189" s="36"/>
      <c r="G189" s="35"/>
      <c r="H189" s="35"/>
      <c r="K189" s="39"/>
      <c r="L189" s="39"/>
      <c r="M189" s="39"/>
      <c r="N189" s="39"/>
      <c r="O189" s="39"/>
      <c r="P189" s="39"/>
      <c r="Q189" s="39"/>
      <c r="S189" s="40"/>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row>
    <row r="190" spans="1:158" s="80" customFormat="1" ht="11.25" customHeight="1" collapsed="1">
      <c r="B190" s="54"/>
      <c r="C190" s="81"/>
      <c r="D190" s="81"/>
      <c r="E190" s="82"/>
      <c r="F190" s="85"/>
      <c r="G190" s="85">
        <f>SUM(G101:G189)</f>
        <v>0</v>
      </c>
      <c r="H190" s="85">
        <f>SUM(H101:H189)</f>
        <v>0</v>
      </c>
      <c r="K190" s="84"/>
      <c r="L190" s="84"/>
      <c r="M190" s="84"/>
      <c r="N190" s="84"/>
      <c r="O190" s="84"/>
      <c r="P190" s="84"/>
      <c r="Q190" s="84"/>
      <c r="S190" s="83">
        <f>SUM(S101:S189)</f>
        <v>1901148767.2098141</v>
      </c>
      <c r="T190" s="83">
        <f>SUM(T101:T189)</f>
        <v>38804490.368928246</v>
      </c>
      <c r="U190" s="83">
        <f t="shared" ref="U190:CF190" si="562">SUM(U101:U189)</f>
        <v>39953796.803435355</v>
      </c>
      <c r="V190" s="83">
        <f t="shared" si="562"/>
        <v>40962837.086895868</v>
      </c>
      <c r="W190" s="83">
        <f t="shared" si="562"/>
        <v>41589977.717069842</v>
      </c>
      <c r="X190" s="83">
        <f t="shared" si="562"/>
        <v>42123913.192842737</v>
      </c>
      <c r="Y190" s="83">
        <f t="shared" si="562"/>
        <v>42680467.895358719</v>
      </c>
      <c r="Z190" s="83">
        <f t="shared" si="562"/>
        <v>42680463.627311945</v>
      </c>
      <c r="AA190" s="83">
        <f t="shared" si="562"/>
        <v>42680459.359265581</v>
      </c>
      <c r="AB190" s="83">
        <f t="shared" si="562"/>
        <v>42680455.091219634</v>
      </c>
      <c r="AC190" s="83">
        <f t="shared" si="562"/>
        <v>42680450.823174141</v>
      </c>
      <c r="AD190" s="83">
        <f t="shared" si="562"/>
        <v>42680446.555129044</v>
      </c>
      <c r="AE190" s="83">
        <f t="shared" si="562"/>
        <v>42680442.287084393</v>
      </c>
      <c r="AF190" s="83">
        <f t="shared" si="562"/>
        <v>42680438.019040167</v>
      </c>
      <c r="AG190" s="83">
        <f t="shared" si="562"/>
        <v>42680433.750996366</v>
      </c>
      <c r="AH190" s="83">
        <f t="shared" si="562"/>
        <v>42680429.482952997</v>
      </c>
      <c r="AI190" s="83">
        <f t="shared" si="562"/>
        <v>42680425.214910045</v>
      </c>
      <c r="AJ190" s="83">
        <f t="shared" si="562"/>
        <v>42680420.946867526</v>
      </c>
      <c r="AK190" s="83">
        <f t="shared" si="562"/>
        <v>42680416.678825438</v>
      </c>
      <c r="AL190" s="83">
        <f t="shared" si="562"/>
        <v>42680412.410783775</v>
      </c>
      <c r="AM190" s="83">
        <f t="shared" si="562"/>
        <v>42680408.14274253</v>
      </c>
      <c r="AN190" s="83">
        <f t="shared" si="562"/>
        <v>42680403.874701716</v>
      </c>
      <c r="AO190" s="83">
        <f t="shared" si="562"/>
        <v>42680399.60666132</v>
      </c>
      <c r="AP190" s="83">
        <f t="shared" si="562"/>
        <v>42680395.338621385</v>
      </c>
      <c r="AQ190" s="83">
        <f t="shared" si="562"/>
        <v>42680391.070581838</v>
      </c>
      <c r="AR190" s="83">
        <f t="shared" si="562"/>
        <v>42680386.802542739</v>
      </c>
      <c r="AS190" s="83">
        <f t="shared" si="562"/>
        <v>42680382.534504063</v>
      </c>
      <c r="AT190" s="83">
        <f t="shared" si="562"/>
        <v>42680378.266465805</v>
      </c>
      <c r="AU190" s="83">
        <f t="shared" si="562"/>
        <v>42680373.998427987</v>
      </c>
      <c r="AV190" s="83">
        <f t="shared" si="562"/>
        <v>42680369.730390586</v>
      </c>
      <c r="AW190" s="83">
        <f t="shared" si="562"/>
        <v>42680365.462353617</v>
      </c>
      <c r="AX190" s="83">
        <f t="shared" si="562"/>
        <v>42680361.194317065</v>
      </c>
      <c r="AY190" s="83">
        <f t="shared" si="562"/>
        <v>42680356.926280946</v>
      </c>
      <c r="AZ190" s="83">
        <f t="shared" si="562"/>
        <v>42680352.658245251</v>
      </c>
      <c r="BA190" s="83">
        <f t="shared" si="562"/>
        <v>42680348.390209988</v>
      </c>
      <c r="BB190" s="83">
        <f t="shared" si="562"/>
        <v>42680344.122175165</v>
      </c>
      <c r="BC190" s="83">
        <f t="shared" si="562"/>
        <v>42680339.854140751</v>
      </c>
      <c r="BD190" s="83">
        <f t="shared" si="562"/>
        <v>42680335.586106755</v>
      </c>
      <c r="BE190" s="83">
        <f t="shared" si="562"/>
        <v>42680331.318073198</v>
      </c>
      <c r="BF190" s="83">
        <f t="shared" si="562"/>
        <v>42680327.050040081</v>
      </c>
      <c r="BG190" s="83">
        <f t="shared" si="562"/>
        <v>42680322.782007374</v>
      </c>
      <c r="BH190" s="83">
        <f t="shared" si="562"/>
        <v>42680318.513975091</v>
      </c>
      <c r="BI190" s="83">
        <f t="shared" si="562"/>
        <v>42680314.245943248</v>
      </c>
      <c r="BJ190" s="83">
        <f t="shared" si="562"/>
        <v>42680309.977911822</v>
      </c>
      <c r="BK190" s="83">
        <f t="shared" si="562"/>
        <v>3875982.1999106966</v>
      </c>
      <c r="BL190" s="83">
        <f t="shared" si="562"/>
        <v>3875981.8123124768</v>
      </c>
      <c r="BM190" s="83">
        <f t="shared" si="562"/>
        <v>3875981.4247142961</v>
      </c>
      <c r="BN190" s="83">
        <f t="shared" si="562"/>
        <v>3875981.0371161532</v>
      </c>
      <c r="BO190" s="83">
        <f t="shared" si="562"/>
        <v>3875980.6495180503</v>
      </c>
      <c r="BP190" s="83">
        <f t="shared" si="562"/>
        <v>3875980.2619199855</v>
      </c>
      <c r="BQ190" s="83">
        <f t="shared" si="562"/>
        <v>3875979.874321959</v>
      </c>
      <c r="BR190" s="83">
        <f t="shared" si="562"/>
        <v>3875979.4867239725</v>
      </c>
      <c r="BS190" s="83">
        <f t="shared" si="562"/>
        <v>3875979.0991260237</v>
      </c>
      <c r="BT190" s="83">
        <f t="shared" si="562"/>
        <v>3875978.711528114</v>
      </c>
      <c r="BU190" s="83">
        <f t="shared" si="562"/>
        <v>3875978.3239302426</v>
      </c>
      <c r="BV190" s="83">
        <f t="shared" si="562"/>
        <v>3875977.9363324102</v>
      </c>
      <c r="BW190" s="83">
        <f t="shared" si="562"/>
        <v>3875977.5487346165</v>
      </c>
      <c r="BX190" s="83">
        <f t="shared" si="562"/>
        <v>3875977.1611368624</v>
      </c>
      <c r="BY190" s="83">
        <f t="shared" si="562"/>
        <v>3875976.7735391464</v>
      </c>
      <c r="BZ190" s="83">
        <f t="shared" si="562"/>
        <v>3875976.3859414691</v>
      </c>
      <c r="CA190" s="83">
        <f t="shared" si="562"/>
        <v>3875975.9983438305</v>
      </c>
      <c r="CB190" s="83">
        <f t="shared" si="562"/>
        <v>3875975.6107462309</v>
      </c>
      <c r="CC190" s="83">
        <f t="shared" si="562"/>
        <v>2726671.8040340692</v>
      </c>
      <c r="CD190" s="83">
        <f t="shared" si="562"/>
        <v>1717633.3067745091</v>
      </c>
      <c r="CE190" s="83">
        <f t="shared" si="562"/>
        <v>1090492.1714107569</v>
      </c>
      <c r="CF190" s="83">
        <f t="shared" si="562"/>
        <v>556555.63121923583</v>
      </c>
      <c r="CG190" s="83">
        <f t="shared" ref="CG190:ER190" si="563">SUM(CG101:CG189)</f>
        <v>0</v>
      </c>
      <c r="CH190" s="83">
        <f t="shared" si="563"/>
        <v>0</v>
      </c>
      <c r="CI190" s="83">
        <f t="shared" si="563"/>
        <v>0</v>
      </c>
      <c r="CJ190" s="83">
        <f t="shared" si="563"/>
        <v>0</v>
      </c>
      <c r="CK190" s="83">
        <f t="shared" si="563"/>
        <v>0</v>
      </c>
      <c r="CL190" s="83">
        <f t="shared" si="563"/>
        <v>0</v>
      </c>
      <c r="CM190" s="83">
        <f t="shared" si="563"/>
        <v>0</v>
      </c>
      <c r="CN190" s="83">
        <f t="shared" si="563"/>
        <v>0</v>
      </c>
      <c r="CO190" s="83">
        <f t="shared" si="563"/>
        <v>0</v>
      </c>
      <c r="CP190" s="83">
        <f t="shared" si="563"/>
        <v>0</v>
      </c>
      <c r="CQ190" s="83">
        <f t="shared" si="563"/>
        <v>0</v>
      </c>
      <c r="CR190" s="83">
        <f t="shared" si="563"/>
        <v>0</v>
      </c>
      <c r="CS190" s="83">
        <f t="shared" si="563"/>
        <v>0</v>
      </c>
      <c r="CT190" s="83">
        <f t="shared" si="563"/>
        <v>0</v>
      </c>
      <c r="CU190" s="83">
        <f t="shared" si="563"/>
        <v>0</v>
      </c>
      <c r="CV190" s="83">
        <f t="shared" si="563"/>
        <v>0</v>
      </c>
      <c r="CW190" s="83">
        <f t="shared" si="563"/>
        <v>0</v>
      </c>
      <c r="CX190" s="83">
        <f t="shared" si="563"/>
        <v>0</v>
      </c>
      <c r="CY190" s="83">
        <f t="shared" si="563"/>
        <v>0</v>
      </c>
      <c r="CZ190" s="83">
        <f t="shared" si="563"/>
        <v>0</v>
      </c>
      <c r="DA190" s="83">
        <f t="shared" si="563"/>
        <v>0</v>
      </c>
      <c r="DB190" s="83">
        <f t="shared" si="563"/>
        <v>0</v>
      </c>
      <c r="DC190" s="83">
        <f t="shared" si="563"/>
        <v>0</v>
      </c>
      <c r="DD190" s="83">
        <f t="shared" si="563"/>
        <v>0</v>
      </c>
      <c r="DE190" s="83">
        <f t="shared" si="563"/>
        <v>0</v>
      </c>
      <c r="DF190" s="83">
        <f t="shared" si="563"/>
        <v>0</v>
      </c>
      <c r="DG190" s="83">
        <f t="shared" si="563"/>
        <v>0</v>
      </c>
      <c r="DH190" s="83">
        <f t="shared" si="563"/>
        <v>0</v>
      </c>
      <c r="DI190" s="83">
        <f t="shared" si="563"/>
        <v>0</v>
      </c>
      <c r="DJ190" s="83">
        <f t="shared" si="563"/>
        <v>0</v>
      </c>
      <c r="DK190" s="83">
        <f t="shared" si="563"/>
        <v>0</v>
      </c>
      <c r="DL190" s="83">
        <f t="shared" si="563"/>
        <v>0</v>
      </c>
      <c r="DM190" s="83">
        <f t="shared" si="563"/>
        <v>0</v>
      </c>
      <c r="DN190" s="83">
        <f t="shared" si="563"/>
        <v>0</v>
      </c>
      <c r="DO190" s="83">
        <f t="shared" si="563"/>
        <v>0</v>
      </c>
      <c r="DP190" s="83">
        <f t="shared" si="563"/>
        <v>0</v>
      </c>
      <c r="DQ190" s="83">
        <f t="shared" si="563"/>
        <v>0</v>
      </c>
      <c r="DR190" s="83">
        <f t="shared" si="563"/>
        <v>0</v>
      </c>
      <c r="DS190" s="83">
        <f t="shared" si="563"/>
        <v>0</v>
      </c>
      <c r="DT190" s="83">
        <f t="shared" si="563"/>
        <v>0</v>
      </c>
      <c r="DU190" s="83">
        <f t="shared" si="563"/>
        <v>0</v>
      </c>
      <c r="DV190" s="83">
        <f t="shared" si="563"/>
        <v>0</v>
      </c>
      <c r="DW190" s="83">
        <f t="shared" si="563"/>
        <v>0</v>
      </c>
      <c r="DX190" s="83">
        <f t="shared" si="563"/>
        <v>0</v>
      </c>
      <c r="DY190" s="83">
        <f t="shared" si="563"/>
        <v>0</v>
      </c>
      <c r="DZ190" s="83">
        <f t="shared" si="563"/>
        <v>0</v>
      </c>
      <c r="EA190" s="83">
        <f t="shared" si="563"/>
        <v>0</v>
      </c>
      <c r="EB190" s="83">
        <f t="shared" si="563"/>
        <v>0</v>
      </c>
      <c r="EC190" s="83">
        <f t="shared" si="563"/>
        <v>0</v>
      </c>
      <c r="ED190" s="83">
        <f t="shared" si="563"/>
        <v>0</v>
      </c>
      <c r="EE190" s="83">
        <f t="shared" si="563"/>
        <v>0</v>
      </c>
      <c r="EF190" s="83">
        <f t="shared" si="563"/>
        <v>0</v>
      </c>
      <c r="EG190" s="83">
        <f t="shared" si="563"/>
        <v>0</v>
      </c>
      <c r="EH190" s="83">
        <f t="shared" si="563"/>
        <v>0</v>
      </c>
      <c r="EI190" s="83">
        <f t="shared" si="563"/>
        <v>0</v>
      </c>
      <c r="EJ190" s="83">
        <f t="shared" si="563"/>
        <v>0</v>
      </c>
      <c r="EK190" s="83">
        <f t="shared" si="563"/>
        <v>0</v>
      </c>
      <c r="EL190" s="83">
        <f t="shared" si="563"/>
        <v>0</v>
      </c>
      <c r="EM190" s="83">
        <f t="shared" si="563"/>
        <v>0</v>
      </c>
      <c r="EN190" s="83">
        <f t="shared" si="563"/>
        <v>0</v>
      </c>
      <c r="EO190" s="83">
        <f t="shared" si="563"/>
        <v>0</v>
      </c>
      <c r="EP190" s="83">
        <f t="shared" si="563"/>
        <v>0</v>
      </c>
      <c r="EQ190" s="83">
        <f t="shared" si="563"/>
        <v>0</v>
      </c>
      <c r="ER190" s="83">
        <f t="shared" si="563"/>
        <v>0</v>
      </c>
      <c r="ES190" s="83">
        <f t="shared" ref="ES190:FB190" si="564">SUM(ES101:ES189)</f>
        <v>0</v>
      </c>
      <c r="ET190" s="83">
        <f t="shared" si="564"/>
        <v>0</v>
      </c>
      <c r="EU190" s="83">
        <f t="shared" si="564"/>
        <v>0</v>
      </c>
      <c r="EV190" s="83">
        <f t="shared" si="564"/>
        <v>0</v>
      </c>
      <c r="EW190" s="83">
        <f t="shared" si="564"/>
        <v>0</v>
      </c>
      <c r="EX190" s="83">
        <f t="shared" si="564"/>
        <v>0</v>
      </c>
      <c r="EY190" s="83">
        <f t="shared" si="564"/>
        <v>0</v>
      </c>
      <c r="EZ190" s="83">
        <f t="shared" si="564"/>
        <v>0</v>
      </c>
      <c r="FA190" s="83">
        <f t="shared" si="564"/>
        <v>0</v>
      </c>
      <c r="FB190" s="83">
        <f t="shared" si="564"/>
        <v>0</v>
      </c>
    </row>
    <row r="191" spans="1:158" s="71" customFormat="1">
      <c r="A191"/>
      <c r="B191" s="71" t="s">
        <v>229</v>
      </c>
      <c r="E191" s="69" t="str">
        <f>IF(ROUND(S190-T191,-1)=0,"OK","ERROR")</f>
        <v>OK</v>
      </c>
      <c r="J191" s="72"/>
      <c r="K191" s="73"/>
      <c r="L191" s="73"/>
      <c r="M191" s="73"/>
      <c r="N191" s="73"/>
      <c r="O191" s="73"/>
      <c r="P191" s="73"/>
      <c r="Q191" s="73"/>
      <c r="R191" s="73"/>
      <c r="T191" s="73">
        <f>SUM(T190:FB190)</f>
        <v>1901148767.968847</v>
      </c>
    </row>
    <row r="192" spans="1:158" s="8" customFormat="1" ht="11.25" customHeight="1">
      <c r="A192"/>
      <c r="B192" s="28" t="str">
        <f>"RAB not subject to Accelerated Depreciation"</f>
        <v>RAB not subject to Accelerated Depreciation</v>
      </c>
      <c r="C192" s="9"/>
      <c r="E192" s="47"/>
      <c r="H192" s="56"/>
      <c r="J192" s="10"/>
      <c r="K192" s="10"/>
      <c r="L192" s="10"/>
      <c r="M192" s="10"/>
      <c r="N192" s="10"/>
      <c r="O192" s="10"/>
      <c r="P192" s="10"/>
      <c r="Q192" s="10"/>
      <c r="R192" s="10"/>
      <c r="S192" s="10"/>
      <c r="T192" s="42">
        <v>1</v>
      </c>
      <c r="U192" s="42">
        <v>2</v>
      </c>
      <c r="V192" s="42">
        <v>3</v>
      </c>
      <c r="W192" s="42">
        <v>4</v>
      </c>
      <c r="X192" s="42">
        <v>5</v>
      </c>
      <c r="Y192" s="42">
        <v>6</v>
      </c>
      <c r="Z192" s="42">
        <v>7</v>
      </c>
      <c r="AA192" s="42">
        <v>8</v>
      </c>
      <c r="AB192" s="42">
        <v>9</v>
      </c>
      <c r="AC192" s="42">
        <v>10</v>
      </c>
      <c r="AD192" s="42">
        <v>11</v>
      </c>
      <c r="AE192" s="42">
        <v>12</v>
      </c>
      <c r="AF192" s="42">
        <v>13</v>
      </c>
      <c r="AG192" s="42">
        <v>14</v>
      </c>
      <c r="AH192" s="42">
        <v>15</v>
      </c>
      <c r="AI192" s="42">
        <v>16</v>
      </c>
      <c r="AJ192" s="42">
        <v>17</v>
      </c>
      <c r="AK192" s="42">
        <v>18</v>
      </c>
      <c r="AL192" s="42">
        <v>19</v>
      </c>
      <c r="AM192" s="42">
        <v>20</v>
      </c>
      <c r="AN192" s="42">
        <v>21</v>
      </c>
      <c r="AO192" s="42">
        <v>22</v>
      </c>
      <c r="AP192" s="42">
        <v>23</v>
      </c>
      <c r="AQ192" s="42">
        <v>24</v>
      </c>
      <c r="AR192" s="42">
        <v>25</v>
      </c>
      <c r="AS192" s="42">
        <v>26</v>
      </c>
      <c r="AT192" s="42">
        <v>27</v>
      </c>
      <c r="AU192" s="42">
        <v>28</v>
      </c>
      <c r="AV192" s="42">
        <v>29</v>
      </c>
      <c r="AW192" s="42">
        <v>30</v>
      </c>
      <c r="AX192" s="42">
        <v>31</v>
      </c>
      <c r="AY192" s="42">
        <v>32</v>
      </c>
      <c r="AZ192" s="42">
        <v>33</v>
      </c>
      <c r="BA192" s="42">
        <v>34</v>
      </c>
      <c r="BB192" s="42">
        <v>35</v>
      </c>
      <c r="BC192" s="42">
        <v>36</v>
      </c>
      <c r="BD192" s="42">
        <v>37</v>
      </c>
      <c r="BE192" s="42">
        <v>38</v>
      </c>
      <c r="BF192" s="42">
        <v>39</v>
      </c>
      <c r="BG192" s="42">
        <v>40</v>
      </c>
      <c r="BH192" s="42">
        <v>41</v>
      </c>
      <c r="BI192" s="42">
        <v>42</v>
      </c>
      <c r="BJ192" s="42">
        <v>43</v>
      </c>
      <c r="BK192" s="42">
        <v>44</v>
      </c>
      <c r="BL192" s="42">
        <v>45</v>
      </c>
      <c r="BM192" s="42">
        <v>46</v>
      </c>
      <c r="BN192" s="42">
        <v>47</v>
      </c>
      <c r="BO192" s="42">
        <v>48</v>
      </c>
      <c r="BP192" s="42">
        <v>49</v>
      </c>
      <c r="BQ192" s="42">
        <v>50</v>
      </c>
      <c r="BR192" s="42">
        <v>51</v>
      </c>
      <c r="BS192" s="42">
        <v>52</v>
      </c>
      <c r="BT192" s="42">
        <v>53</v>
      </c>
      <c r="BU192" s="42">
        <v>54</v>
      </c>
      <c r="BV192" s="42">
        <v>55</v>
      </c>
      <c r="BW192" s="42">
        <v>56</v>
      </c>
      <c r="BX192" s="42">
        <v>57</v>
      </c>
      <c r="BY192" s="42">
        <v>58</v>
      </c>
      <c r="BZ192" s="42">
        <v>59</v>
      </c>
      <c r="CA192" s="42">
        <v>60</v>
      </c>
      <c r="CB192" s="42">
        <v>61</v>
      </c>
      <c r="CC192" s="42">
        <v>62</v>
      </c>
      <c r="CD192" s="42">
        <v>63</v>
      </c>
      <c r="CE192" s="42">
        <v>64</v>
      </c>
      <c r="CF192" s="42">
        <v>65</v>
      </c>
      <c r="CG192" s="42">
        <v>66</v>
      </c>
      <c r="CH192" s="42">
        <v>67</v>
      </c>
      <c r="CI192" s="42">
        <v>68</v>
      </c>
      <c r="CJ192" s="42">
        <v>69</v>
      </c>
      <c r="CK192" s="42">
        <v>70</v>
      </c>
      <c r="CL192" s="42">
        <v>71</v>
      </c>
      <c r="CM192" s="42">
        <v>72</v>
      </c>
      <c r="CN192" s="42">
        <v>73</v>
      </c>
      <c r="CO192" s="42">
        <v>74</v>
      </c>
      <c r="CP192" s="42">
        <v>75</v>
      </c>
      <c r="CQ192" s="42">
        <v>76</v>
      </c>
      <c r="CR192" s="42">
        <v>77</v>
      </c>
      <c r="CS192" s="42">
        <v>78</v>
      </c>
      <c r="CT192" s="42">
        <v>79</v>
      </c>
      <c r="CU192" s="42">
        <v>80</v>
      </c>
      <c r="CV192" s="42">
        <v>81</v>
      </c>
      <c r="CW192" s="42">
        <v>82</v>
      </c>
      <c r="CX192" s="42">
        <v>83</v>
      </c>
      <c r="CY192" s="42">
        <v>84</v>
      </c>
      <c r="CZ192" s="42">
        <v>85</v>
      </c>
      <c r="DA192" s="42">
        <v>86</v>
      </c>
      <c r="DB192" s="42">
        <v>87</v>
      </c>
      <c r="DC192" s="42">
        <v>88</v>
      </c>
      <c r="DD192" s="42">
        <v>89</v>
      </c>
      <c r="DE192" s="42">
        <v>90</v>
      </c>
      <c r="DF192" s="42">
        <v>91</v>
      </c>
      <c r="DG192" s="42">
        <v>92</v>
      </c>
      <c r="DH192" s="42">
        <v>93</v>
      </c>
      <c r="DI192" s="42">
        <v>94</v>
      </c>
      <c r="DJ192" s="42">
        <v>95</v>
      </c>
      <c r="DK192" s="42">
        <v>96</v>
      </c>
      <c r="DL192" s="42">
        <v>97</v>
      </c>
      <c r="DM192" s="42">
        <v>98</v>
      </c>
      <c r="DN192" s="42">
        <v>99</v>
      </c>
      <c r="DO192" s="42">
        <v>100</v>
      </c>
      <c r="DP192" s="42">
        <v>101</v>
      </c>
      <c r="DQ192" s="42">
        <v>102</v>
      </c>
      <c r="DR192" s="42">
        <v>103</v>
      </c>
      <c r="DS192" s="42">
        <v>104</v>
      </c>
      <c r="DT192" s="42">
        <v>105</v>
      </c>
      <c r="DU192" s="42">
        <v>106</v>
      </c>
      <c r="DV192" s="42">
        <v>107</v>
      </c>
      <c r="DW192" s="42">
        <v>108</v>
      </c>
      <c r="DX192" s="42">
        <v>109</v>
      </c>
      <c r="DY192" s="42">
        <v>110</v>
      </c>
      <c r="DZ192" s="42">
        <v>111</v>
      </c>
      <c r="EA192" s="42">
        <v>112</v>
      </c>
      <c r="EB192" s="42">
        <v>113</v>
      </c>
      <c r="EC192" s="42">
        <v>114</v>
      </c>
      <c r="ED192" s="42">
        <v>115</v>
      </c>
      <c r="EE192" s="42">
        <v>116</v>
      </c>
      <c r="EF192" s="42">
        <v>117</v>
      </c>
      <c r="EG192" s="42">
        <v>118</v>
      </c>
      <c r="EH192" s="42">
        <v>119</v>
      </c>
      <c r="EI192" s="42">
        <v>120</v>
      </c>
      <c r="EJ192" s="42">
        <v>121</v>
      </c>
      <c r="EK192" s="42">
        <v>122</v>
      </c>
      <c r="EL192" s="42">
        <v>123</v>
      </c>
      <c r="EM192" s="42">
        <v>124</v>
      </c>
      <c r="EN192" s="42">
        <v>125</v>
      </c>
      <c r="EO192" s="42">
        <v>126</v>
      </c>
      <c r="EP192" s="42">
        <v>127</v>
      </c>
      <c r="EQ192" s="42">
        <v>128</v>
      </c>
      <c r="ER192" s="42">
        <v>129</v>
      </c>
      <c r="ES192" s="42">
        <v>130</v>
      </c>
      <c r="ET192" s="42">
        <v>131</v>
      </c>
      <c r="EU192" s="42">
        <v>132</v>
      </c>
      <c r="EV192" s="42">
        <v>133</v>
      </c>
      <c r="EW192" s="42">
        <v>134</v>
      </c>
      <c r="EX192" s="42">
        <v>135</v>
      </c>
      <c r="EY192" s="42">
        <v>136</v>
      </c>
      <c r="EZ192" s="42">
        <v>137</v>
      </c>
      <c r="FA192" s="42">
        <v>138</v>
      </c>
      <c r="FB192" s="42">
        <v>139</v>
      </c>
    </row>
    <row r="193" spans="2:158" ht="11.25" hidden="1" customHeight="1" outlineLevel="1">
      <c r="B193" s="51"/>
      <c r="C193" s="7" t="s">
        <v>222</v>
      </c>
      <c r="D193" s="7" t="s">
        <v>223</v>
      </c>
      <c r="E193" s="48" t="s">
        <v>224</v>
      </c>
      <c r="F193" s="48"/>
      <c r="G193" s="48"/>
      <c r="H193" s="48"/>
      <c r="K193" s="22"/>
      <c r="L193" s="22"/>
      <c r="M193" s="22"/>
      <c r="N193" s="22"/>
      <c r="O193" s="22"/>
      <c r="P193" s="22"/>
      <c r="Q193" s="22"/>
      <c r="R193" s="22"/>
      <c r="S193" s="22"/>
      <c r="T193" s="22"/>
      <c r="U193" s="22"/>
      <c r="V193" s="22"/>
      <c r="W193" s="22"/>
      <c r="X193" s="22"/>
      <c r="Z193" s="32"/>
    </row>
    <row r="194" spans="2:158" ht="11.25" hidden="1" customHeight="1" outlineLevel="1">
      <c r="B194" s="25"/>
      <c r="C194" s="31"/>
      <c r="D194" s="31"/>
      <c r="E194" s="31"/>
      <c r="F194" s="55"/>
      <c r="G194" s="3"/>
      <c r="H194" s="3"/>
      <c r="K194" s="22"/>
      <c r="L194" s="22"/>
      <c r="M194" s="22"/>
      <c r="N194" s="22"/>
      <c r="O194" s="22"/>
      <c r="P194" s="22"/>
      <c r="Q194" s="22"/>
      <c r="R194" s="22"/>
      <c r="S194" s="4"/>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row>
    <row r="195" spans="2:158" ht="11.25" hidden="1" customHeight="1" outlineLevel="1">
      <c r="B195" s="25"/>
      <c r="C195" s="31"/>
      <c r="D195" s="31"/>
      <c r="E195" s="31"/>
      <c r="F195" s="55"/>
      <c r="G195" s="3"/>
      <c r="H195" s="3"/>
      <c r="K195" s="22"/>
      <c r="L195" s="22"/>
      <c r="M195" s="22"/>
      <c r="N195" s="22"/>
      <c r="O195" s="22"/>
      <c r="P195" s="22"/>
      <c r="Q195" s="22"/>
      <c r="R195" s="22"/>
      <c r="S195" s="4"/>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row>
    <row r="196" spans="2:158" ht="11.25" hidden="1" customHeight="1" outlineLevel="1">
      <c r="B196" s="25"/>
      <c r="C196" s="31"/>
      <c r="D196" s="31"/>
      <c r="E196" s="31"/>
      <c r="F196" s="55"/>
      <c r="G196" s="3"/>
      <c r="H196" s="3"/>
      <c r="K196" s="22"/>
      <c r="L196" s="22"/>
      <c r="M196" s="22"/>
      <c r="N196" s="22"/>
      <c r="O196" s="22"/>
      <c r="P196" s="22"/>
      <c r="Q196" s="22"/>
      <c r="R196" s="22"/>
      <c r="S196" s="4"/>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row>
    <row r="197" spans="2:158" ht="11.25" hidden="1" customHeight="1" outlineLevel="1">
      <c r="B197" s="25"/>
      <c r="C197" s="31"/>
      <c r="D197" s="31"/>
      <c r="E197" s="31"/>
      <c r="F197" s="55"/>
      <c r="G197" s="3"/>
      <c r="H197" s="3"/>
      <c r="K197" s="22"/>
      <c r="L197" s="22"/>
      <c r="M197" s="22"/>
      <c r="N197" s="22"/>
      <c r="O197" s="22"/>
      <c r="P197" s="22"/>
      <c r="Q197" s="22"/>
      <c r="R197" s="22"/>
      <c r="S197" s="4"/>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row>
    <row r="198" spans="2:158" ht="11.25" hidden="1" customHeight="1" outlineLevel="1">
      <c r="B198" s="25"/>
      <c r="C198" s="31"/>
      <c r="D198" s="31"/>
      <c r="E198" s="31"/>
      <c r="F198" s="55"/>
      <c r="G198" s="3"/>
      <c r="H198" s="3"/>
      <c r="K198" s="22"/>
      <c r="L198" s="22"/>
      <c r="M198" s="22"/>
      <c r="N198" s="22"/>
      <c r="O198" s="22"/>
      <c r="P198" s="22"/>
      <c r="Q198" s="22"/>
      <c r="R198" s="22"/>
      <c r="S198" s="4"/>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row>
    <row r="199" spans="2:158" ht="11.25" hidden="1" customHeight="1" outlineLevel="1">
      <c r="B199" s="25"/>
      <c r="C199" s="31"/>
      <c r="D199" s="31"/>
      <c r="E199" s="31"/>
      <c r="F199" s="55"/>
      <c r="G199" s="3"/>
      <c r="H199" s="3"/>
      <c r="K199" s="22"/>
      <c r="L199" s="22"/>
      <c r="M199" s="22"/>
      <c r="N199" s="22"/>
      <c r="O199" s="22"/>
      <c r="P199" s="22"/>
      <c r="Q199" s="22"/>
      <c r="R199" s="22"/>
      <c r="S199" s="4"/>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row>
    <row r="200" spans="2:158" ht="11.25" hidden="1" customHeight="1" outlineLevel="1">
      <c r="B200" s="25"/>
      <c r="C200" s="31"/>
      <c r="D200" s="31"/>
      <c r="E200" s="31"/>
      <c r="F200" s="55"/>
      <c r="G200" s="3"/>
      <c r="H200" s="3"/>
      <c r="K200" s="22"/>
      <c r="L200" s="22"/>
      <c r="M200" s="22"/>
      <c r="N200" s="22"/>
      <c r="O200" s="22"/>
      <c r="P200" s="22"/>
      <c r="Q200" s="22"/>
      <c r="R200" s="22"/>
      <c r="S200" s="4"/>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row>
    <row r="201" spans="2:158" ht="11.25" hidden="1" customHeight="1" outlineLevel="1">
      <c r="B201" s="25"/>
      <c r="C201" s="31"/>
      <c r="D201" s="31"/>
      <c r="E201" s="31"/>
      <c r="F201" s="55"/>
      <c r="G201" s="3"/>
      <c r="H201" s="3"/>
      <c r="K201" s="22"/>
      <c r="L201" s="22"/>
      <c r="M201" s="22"/>
      <c r="N201" s="22"/>
      <c r="O201" s="22"/>
      <c r="P201" s="22"/>
      <c r="Q201" s="22"/>
      <c r="R201" s="22"/>
      <c r="S201" s="4"/>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row>
    <row r="202" spans="2:158" ht="11.25" hidden="1" customHeight="1" outlineLevel="1">
      <c r="B202" s="25"/>
      <c r="C202" s="31"/>
      <c r="D202" s="31"/>
      <c r="E202" s="31"/>
      <c r="F202" s="55"/>
      <c r="G202" s="3"/>
      <c r="H202" s="3"/>
      <c r="K202" s="22"/>
      <c r="L202" s="22"/>
      <c r="M202" s="22"/>
      <c r="N202" s="22"/>
      <c r="O202" s="22"/>
      <c r="P202" s="22"/>
      <c r="Q202" s="22"/>
      <c r="R202" s="22"/>
      <c r="S202" s="4"/>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row>
    <row r="203" spans="2:158" ht="11.25" hidden="1" customHeight="1" outlineLevel="1">
      <c r="B203" s="25"/>
      <c r="C203" s="31"/>
      <c r="D203" s="31"/>
      <c r="E203" s="31"/>
      <c r="F203" s="55"/>
      <c r="G203" s="3"/>
      <c r="H203" s="3"/>
      <c r="K203" s="22"/>
      <c r="L203" s="22"/>
      <c r="M203" s="22"/>
      <c r="N203" s="22"/>
      <c r="O203" s="22"/>
      <c r="P203" s="22"/>
      <c r="Q203" s="22"/>
      <c r="R203" s="22"/>
      <c r="S203" s="4"/>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row>
    <row r="204" spans="2:158" ht="11.25" hidden="1" customHeight="1" outlineLevel="1">
      <c r="B204" s="25"/>
      <c r="C204" s="31"/>
      <c r="D204" s="215"/>
      <c r="E204" s="31"/>
      <c r="F204" s="55"/>
      <c r="G204" s="3"/>
      <c r="H204" s="3"/>
      <c r="K204" s="22"/>
      <c r="L204" s="22"/>
      <c r="M204" s="22"/>
      <c r="N204" s="22"/>
      <c r="O204" s="22"/>
      <c r="P204" s="22"/>
      <c r="Q204" s="22"/>
      <c r="R204" s="22"/>
      <c r="S204" s="4"/>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row>
    <row r="205" spans="2:158" s="38" customFormat="1" ht="11.25" hidden="1" customHeight="1" outlineLevel="1">
      <c r="B205" s="37"/>
      <c r="C205" s="36"/>
      <c r="D205" s="36"/>
      <c r="E205" s="36"/>
      <c r="F205" s="226"/>
      <c r="G205" s="3"/>
      <c r="H205" s="3"/>
      <c r="K205" s="39"/>
      <c r="L205" s="39"/>
      <c r="M205" s="39"/>
      <c r="N205" s="39"/>
      <c r="O205" s="39"/>
      <c r="P205" s="39"/>
      <c r="Q205" s="39"/>
      <c r="R205" s="39"/>
      <c r="S205" s="40"/>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row>
    <row r="206" spans="2:158" s="38" customFormat="1" ht="11.25" hidden="1" customHeight="1" outlineLevel="1">
      <c r="B206" s="37"/>
      <c r="C206" s="36"/>
      <c r="D206" s="36"/>
      <c r="E206" s="36"/>
      <c r="F206" s="226"/>
      <c r="G206" s="3"/>
      <c r="H206" s="3"/>
      <c r="K206" s="39"/>
      <c r="L206" s="39"/>
      <c r="M206" s="39"/>
      <c r="N206" s="39"/>
      <c r="O206" s="39"/>
      <c r="P206" s="39"/>
      <c r="Q206" s="39"/>
      <c r="R206" s="39"/>
      <c r="S206" s="40"/>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row>
    <row r="207" spans="2:158" s="38" customFormat="1" ht="11.25" hidden="1" customHeight="1" outlineLevel="1">
      <c r="B207" s="37"/>
      <c r="C207" s="36"/>
      <c r="D207" s="36"/>
      <c r="E207" s="36"/>
      <c r="F207" s="226"/>
      <c r="G207" s="3"/>
      <c r="H207" s="3"/>
      <c r="K207" s="39"/>
      <c r="L207" s="39"/>
      <c r="M207" s="39"/>
      <c r="N207" s="39"/>
      <c r="O207" s="39"/>
      <c r="P207" s="39"/>
      <c r="Q207" s="39"/>
      <c r="R207" s="39"/>
      <c r="S207" s="40"/>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row>
    <row r="208" spans="2:158" s="38" customFormat="1" ht="11.25" hidden="1" customHeight="1" outlineLevel="1">
      <c r="B208" s="37"/>
      <c r="C208" s="36"/>
      <c r="D208" s="36"/>
      <c r="E208" s="36"/>
      <c r="F208" s="226"/>
      <c r="G208" s="3"/>
      <c r="H208" s="3"/>
      <c r="K208" s="39"/>
      <c r="L208" s="39"/>
      <c r="M208" s="39"/>
      <c r="N208" s="39"/>
      <c r="O208" s="39"/>
      <c r="P208" s="39"/>
      <c r="Q208" s="39"/>
      <c r="R208" s="39"/>
      <c r="S208" s="40"/>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row>
    <row r="209" spans="2:158" s="38" customFormat="1" ht="12" hidden="1" customHeight="1" outlineLevel="1">
      <c r="B209" s="37"/>
      <c r="C209" s="36"/>
      <c r="D209" s="36"/>
      <c r="E209" s="36"/>
      <c r="F209" s="226"/>
      <c r="G209" s="3"/>
      <c r="H209" s="3"/>
      <c r="S209" s="40"/>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row>
    <row r="210" spans="2:158" s="38" customFormat="1" ht="11.25" hidden="1" customHeight="1" outlineLevel="1">
      <c r="B210" s="37">
        <v>2028</v>
      </c>
      <c r="C210" s="36">
        <f t="shared" ref="C210:D213" si="565">C24</f>
        <v>60</v>
      </c>
      <c r="D210" s="36">
        <f t="shared" si="565"/>
        <v>60</v>
      </c>
      <c r="E210" s="36">
        <f t="shared" ref="E210:E236" si="566">E24</f>
        <v>6</v>
      </c>
      <c r="F210" s="55"/>
      <c r="G210" s="3"/>
      <c r="H210" s="3"/>
      <c r="K210" s="39"/>
      <c r="L210" s="39"/>
      <c r="M210" s="39"/>
      <c r="N210" s="39"/>
      <c r="O210" s="39"/>
      <c r="P210" s="39"/>
      <c r="Q210" s="39"/>
      <c r="S210" s="40">
        <f t="shared" ref="S210:S269" si="567">S24</f>
        <v>22196559.468577366</v>
      </c>
      <c r="T210" s="41">
        <f t="shared" ref="T210:AY210" si="568">IF($B210&gt;=T$2,0,$S210/$D210*((S$6-$E210)&lt;$D210))</f>
        <v>0</v>
      </c>
      <c r="U210" s="41">
        <f t="shared" si="568"/>
        <v>0</v>
      </c>
      <c r="V210" s="41">
        <f t="shared" si="568"/>
        <v>0</v>
      </c>
      <c r="W210" s="41">
        <f t="shared" si="568"/>
        <v>0</v>
      </c>
      <c r="X210" s="41">
        <f t="shared" si="568"/>
        <v>0</v>
      </c>
      <c r="Y210" s="41">
        <f t="shared" si="568"/>
        <v>0</v>
      </c>
      <c r="Z210" s="41">
        <f t="shared" si="568"/>
        <v>369942.65780962276</v>
      </c>
      <c r="AA210" s="41">
        <f t="shared" si="568"/>
        <v>369942.65780962276</v>
      </c>
      <c r="AB210" s="41">
        <f t="shared" si="568"/>
        <v>369942.65780962276</v>
      </c>
      <c r="AC210" s="41">
        <f t="shared" si="568"/>
        <v>369942.65780962276</v>
      </c>
      <c r="AD210" s="41">
        <f t="shared" si="568"/>
        <v>369942.65780962276</v>
      </c>
      <c r="AE210" s="41">
        <f t="shared" si="568"/>
        <v>369942.65780962276</v>
      </c>
      <c r="AF210" s="41">
        <f t="shared" si="568"/>
        <v>369942.65780962276</v>
      </c>
      <c r="AG210" s="41">
        <f t="shared" si="568"/>
        <v>369942.65780962276</v>
      </c>
      <c r="AH210" s="41">
        <f t="shared" si="568"/>
        <v>369942.65780962276</v>
      </c>
      <c r="AI210" s="41">
        <f t="shared" si="568"/>
        <v>369942.65780962276</v>
      </c>
      <c r="AJ210" s="41">
        <f t="shared" si="568"/>
        <v>369942.65780962276</v>
      </c>
      <c r="AK210" s="41">
        <f t="shared" si="568"/>
        <v>369942.65780962276</v>
      </c>
      <c r="AL210" s="41">
        <f t="shared" si="568"/>
        <v>369942.65780962276</v>
      </c>
      <c r="AM210" s="41">
        <f t="shared" si="568"/>
        <v>369942.65780962276</v>
      </c>
      <c r="AN210" s="41">
        <f t="shared" si="568"/>
        <v>369942.65780962276</v>
      </c>
      <c r="AO210" s="41">
        <f t="shared" si="568"/>
        <v>369942.65780962276</v>
      </c>
      <c r="AP210" s="41">
        <f t="shared" si="568"/>
        <v>369942.65780962276</v>
      </c>
      <c r="AQ210" s="41">
        <f t="shared" si="568"/>
        <v>369942.65780962276</v>
      </c>
      <c r="AR210" s="41">
        <f t="shared" si="568"/>
        <v>369942.65780962276</v>
      </c>
      <c r="AS210" s="41">
        <f t="shared" si="568"/>
        <v>369942.65780962276</v>
      </c>
      <c r="AT210" s="41">
        <f t="shared" si="568"/>
        <v>369942.65780962276</v>
      </c>
      <c r="AU210" s="41">
        <f t="shared" si="568"/>
        <v>369942.65780962276</v>
      </c>
      <c r="AV210" s="41">
        <f t="shared" si="568"/>
        <v>369942.65780962276</v>
      </c>
      <c r="AW210" s="41">
        <f t="shared" si="568"/>
        <v>369942.65780962276</v>
      </c>
      <c r="AX210" s="41">
        <f t="shared" si="568"/>
        <v>369942.65780962276</v>
      </c>
      <c r="AY210" s="41">
        <f t="shared" si="568"/>
        <v>369942.65780962276</v>
      </c>
      <c r="AZ210" s="41">
        <f t="shared" ref="AZ210:CE210" si="569">IF($B210&gt;=AZ$2,0,$S210/$D210*((AY$6-$E210)&lt;$D210))</f>
        <v>369942.65780962276</v>
      </c>
      <c r="BA210" s="41">
        <f t="shared" si="569"/>
        <v>369942.65780962276</v>
      </c>
      <c r="BB210" s="41">
        <f t="shared" si="569"/>
        <v>369942.65780962276</v>
      </c>
      <c r="BC210" s="41">
        <f t="shared" si="569"/>
        <v>369942.65780962276</v>
      </c>
      <c r="BD210" s="41">
        <f t="shared" si="569"/>
        <v>369942.65780962276</v>
      </c>
      <c r="BE210" s="41">
        <f t="shared" si="569"/>
        <v>369942.65780962276</v>
      </c>
      <c r="BF210" s="41">
        <f t="shared" si="569"/>
        <v>369942.65780962276</v>
      </c>
      <c r="BG210" s="41">
        <f t="shared" si="569"/>
        <v>369942.65780962276</v>
      </c>
      <c r="BH210" s="41">
        <f t="shared" si="569"/>
        <v>369942.65780962276</v>
      </c>
      <c r="BI210" s="41">
        <f t="shared" si="569"/>
        <v>369942.65780962276</v>
      </c>
      <c r="BJ210" s="41">
        <f t="shared" si="569"/>
        <v>369942.65780962276</v>
      </c>
      <c r="BK210" s="41">
        <f t="shared" si="569"/>
        <v>369942.65780962276</v>
      </c>
      <c r="BL210" s="41">
        <f t="shared" si="569"/>
        <v>369942.65780962276</v>
      </c>
      <c r="BM210" s="41">
        <f t="shared" si="569"/>
        <v>369942.65780962276</v>
      </c>
      <c r="BN210" s="41">
        <f t="shared" si="569"/>
        <v>369942.65780962276</v>
      </c>
      <c r="BO210" s="41">
        <f t="shared" si="569"/>
        <v>369942.65780962276</v>
      </c>
      <c r="BP210" s="41">
        <f t="shared" si="569"/>
        <v>369942.65780962276</v>
      </c>
      <c r="BQ210" s="41">
        <f t="shared" si="569"/>
        <v>369942.65780962276</v>
      </c>
      <c r="BR210" s="41">
        <f t="shared" si="569"/>
        <v>369942.65780962276</v>
      </c>
      <c r="BS210" s="41">
        <f t="shared" si="569"/>
        <v>369942.65780962276</v>
      </c>
      <c r="BT210" s="41">
        <f t="shared" si="569"/>
        <v>369942.65780962276</v>
      </c>
      <c r="BU210" s="41">
        <f t="shared" si="569"/>
        <v>369942.65780962276</v>
      </c>
      <c r="BV210" s="41">
        <f t="shared" si="569"/>
        <v>369942.65780962276</v>
      </c>
      <c r="BW210" s="41">
        <f t="shared" si="569"/>
        <v>369942.65780962276</v>
      </c>
      <c r="BX210" s="41">
        <f t="shared" si="569"/>
        <v>369942.65780962276</v>
      </c>
      <c r="BY210" s="41">
        <f t="shared" si="569"/>
        <v>369942.65780962276</v>
      </c>
      <c r="BZ210" s="41">
        <f t="shared" si="569"/>
        <v>369942.65780962276</v>
      </c>
      <c r="CA210" s="41">
        <f t="shared" si="569"/>
        <v>369942.65780962276</v>
      </c>
      <c r="CB210" s="41">
        <f t="shared" si="569"/>
        <v>369942.65780962276</v>
      </c>
      <c r="CC210" s="41">
        <f t="shared" si="569"/>
        <v>369942.65780962276</v>
      </c>
      <c r="CD210" s="41">
        <f t="shared" si="569"/>
        <v>369942.65780962276</v>
      </c>
      <c r="CE210" s="41">
        <f t="shared" si="569"/>
        <v>369942.65780962276</v>
      </c>
      <c r="CF210" s="41">
        <f t="shared" ref="CF210:DK210" si="570">IF($B210&gt;=CF$2,0,$S210/$D210*((CE$6-$E210)&lt;$D210))</f>
        <v>369942.65780962276</v>
      </c>
      <c r="CG210" s="41">
        <f t="shared" si="570"/>
        <v>369942.65780962276</v>
      </c>
      <c r="CH210" s="41">
        <f t="shared" si="570"/>
        <v>0</v>
      </c>
      <c r="CI210" s="41">
        <f t="shared" si="570"/>
        <v>0</v>
      </c>
      <c r="CJ210" s="41">
        <f t="shared" si="570"/>
        <v>0</v>
      </c>
      <c r="CK210" s="41">
        <f t="shared" si="570"/>
        <v>0</v>
      </c>
      <c r="CL210" s="41">
        <f t="shared" si="570"/>
        <v>0</v>
      </c>
      <c r="CM210" s="41">
        <f t="shared" si="570"/>
        <v>0</v>
      </c>
      <c r="CN210" s="41">
        <f t="shared" si="570"/>
        <v>0</v>
      </c>
      <c r="CO210" s="41">
        <f t="shared" si="570"/>
        <v>0</v>
      </c>
      <c r="CP210" s="41">
        <f t="shared" si="570"/>
        <v>0</v>
      </c>
      <c r="CQ210" s="41">
        <f t="shared" si="570"/>
        <v>0</v>
      </c>
      <c r="CR210" s="41">
        <f t="shared" si="570"/>
        <v>0</v>
      </c>
      <c r="CS210" s="41">
        <f t="shared" si="570"/>
        <v>0</v>
      </c>
      <c r="CT210" s="41">
        <f t="shared" si="570"/>
        <v>0</v>
      </c>
      <c r="CU210" s="41">
        <f t="shared" si="570"/>
        <v>0</v>
      </c>
      <c r="CV210" s="41">
        <f t="shared" si="570"/>
        <v>0</v>
      </c>
      <c r="CW210" s="41">
        <f t="shared" si="570"/>
        <v>0</v>
      </c>
      <c r="CX210" s="41">
        <f t="shared" si="570"/>
        <v>0</v>
      </c>
      <c r="CY210" s="41">
        <f t="shared" si="570"/>
        <v>0</v>
      </c>
      <c r="CZ210" s="41">
        <f t="shared" si="570"/>
        <v>0</v>
      </c>
      <c r="DA210" s="41">
        <f t="shared" si="570"/>
        <v>0</v>
      </c>
      <c r="DB210" s="41">
        <f t="shared" si="570"/>
        <v>0</v>
      </c>
      <c r="DC210" s="41">
        <f t="shared" si="570"/>
        <v>0</v>
      </c>
      <c r="DD210" s="41">
        <f t="shared" si="570"/>
        <v>0</v>
      </c>
      <c r="DE210" s="41">
        <f t="shared" si="570"/>
        <v>0</v>
      </c>
      <c r="DF210" s="41">
        <f t="shared" si="570"/>
        <v>0</v>
      </c>
      <c r="DG210" s="41">
        <f t="shared" si="570"/>
        <v>0</v>
      </c>
      <c r="DH210" s="41">
        <f t="shared" si="570"/>
        <v>0</v>
      </c>
      <c r="DI210" s="41">
        <f t="shared" si="570"/>
        <v>0</v>
      </c>
      <c r="DJ210" s="41">
        <f t="shared" si="570"/>
        <v>0</v>
      </c>
      <c r="DK210" s="41">
        <f t="shared" si="570"/>
        <v>0</v>
      </c>
      <c r="DL210" s="41">
        <f t="shared" ref="DL210:EQ210" si="571">IF($B210&gt;=DL$2,0,$S210/$D210*((DK$6-$E210)&lt;$D210))</f>
        <v>0</v>
      </c>
      <c r="DM210" s="41">
        <f t="shared" si="571"/>
        <v>0</v>
      </c>
      <c r="DN210" s="41">
        <f t="shared" si="571"/>
        <v>0</v>
      </c>
      <c r="DO210" s="41">
        <f t="shared" si="571"/>
        <v>0</v>
      </c>
      <c r="DP210" s="41">
        <f t="shared" si="571"/>
        <v>0</v>
      </c>
      <c r="DQ210" s="41">
        <f t="shared" si="571"/>
        <v>0</v>
      </c>
      <c r="DR210" s="41">
        <f t="shared" si="571"/>
        <v>0</v>
      </c>
      <c r="DS210" s="41">
        <f t="shared" si="571"/>
        <v>0</v>
      </c>
      <c r="DT210" s="41">
        <f t="shared" si="571"/>
        <v>0</v>
      </c>
      <c r="DU210" s="41">
        <f t="shared" si="571"/>
        <v>0</v>
      </c>
      <c r="DV210" s="41">
        <f t="shared" si="571"/>
        <v>0</v>
      </c>
      <c r="DW210" s="41">
        <f t="shared" si="571"/>
        <v>0</v>
      </c>
      <c r="DX210" s="41">
        <f t="shared" si="571"/>
        <v>0</v>
      </c>
      <c r="DY210" s="41">
        <f t="shared" si="571"/>
        <v>0</v>
      </c>
      <c r="DZ210" s="41">
        <f t="shared" si="571"/>
        <v>0</v>
      </c>
      <c r="EA210" s="41">
        <f t="shared" si="571"/>
        <v>0</v>
      </c>
      <c r="EB210" s="41">
        <f t="shared" si="571"/>
        <v>0</v>
      </c>
      <c r="EC210" s="41">
        <f t="shared" si="571"/>
        <v>0</v>
      </c>
      <c r="ED210" s="41">
        <f t="shared" si="571"/>
        <v>0</v>
      </c>
      <c r="EE210" s="41">
        <f t="shared" si="571"/>
        <v>0</v>
      </c>
      <c r="EF210" s="41">
        <f t="shared" si="571"/>
        <v>0</v>
      </c>
      <c r="EG210" s="41">
        <f t="shared" si="571"/>
        <v>0</v>
      </c>
      <c r="EH210" s="41">
        <f t="shared" si="571"/>
        <v>0</v>
      </c>
      <c r="EI210" s="41">
        <f t="shared" si="571"/>
        <v>0</v>
      </c>
      <c r="EJ210" s="41">
        <f t="shared" si="571"/>
        <v>0</v>
      </c>
      <c r="EK210" s="41">
        <f t="shared" si="571"/>
        <v>0</v>
      </c>
      <c r="EL210" s="41">
        <f t="shared" si="571"/>
        <v>0</v>
      </c>
      <c r="EM210" s="41">
        <f t="shared" si="571"/>
        <v>0</v>
      </c>
      <c r="EN210" s="41">
        <f t="shared" si="571"/>
        <v>0</v>
      </c>
      <c r="EO210" s="41">
        <f t="shared" si="571"/>
        <v>0</v>
      </c>
      <c r="EP210" s="41">
        <f t="shared" si="571"/>
        <v>0</v>
      </c>
      <c r="EQ210" s="41">
        <f t="shared" si="571"/>
        <v>0</v>
      </c>
      <c r="ER210" s="41">
        <f t="shared" ref="ER210:FB210" si="572">IF($B210&gt;=ER$2,0,$S210/$D210*((EQ$6-$E210)&lt;$D210))</f>
        <v>0</v>
      </c>
      <c r="ES210" s="41">
        <f t="shared" si="572"/>
        <v>0</v>
      </c>
      <c r="ET210" s="41">
        <f t="shared" si="572"/>
        <v>0</v>
      </c>
      <c r="EU210" s="41">
        <f t="shared" si="572"/>
        <v>0</v>
      </c>
      <c r="EV210" s="41">
        <f t="shared" si="572"/>
        <v>0</v>
      </c>
      <c r="EW210" s="41">
        <f t="shared" si="572"/>
        <v>0</v>
      </c>
      <c r="EX210" s="41">
        <f t="shared" si="572"/>
        <v>0</v>
      </c>
      <c r="EY210" s="41">
        <f t="shared" si="572"/>
        <v>0</v>
      </c>
      <c r="EZ210" s="41">
        <f t="shared" si="572"/>
        <v>0</v>
      </c>
      <c r="FA210" s="41">
        <f t="shared" si="572"/>
        <v>0</v>
      </c>
      <c r="FB210" s="41">
        <f t="shared" si="572"/>
        <v>0</v>
      </c>
    </row>
    <row r="211" spans="2:158" s="38" customFormat="1" ht="11.25" hidden="1" customHeight="1" outlineLevel="1">
      <c r="B211" s="37">
        <v>2029</v>
      </c>
      <c r="C211" s="36">
        <f t="shared" si="565"/>
        <v>60</v>
      </c>
      <c r="D211" s="36">
        <f t="shared" si="565"/>
        <v>60</v>
      </c>
      <c r="E211" s="36">
        <f t="shared" si="566"/>
        <v>7</v>
      </c>
      <c r="F211" s="55"/>
      <c r="G211" s="3"/>
      <c r="H211" s="3"/>
      <c r="K211" s="39"/>
      <c r="L211" s="39"/>
      <c r="M211" s="39"/>
      <c r="N211" s="39"/>
      <c r="O211" s="39"/>
      <c r="P211" s="39"/>
      <c r="Q211" s="39"/>
      <c r="S211" s="40">
        <f t="shared" si="567"/>
        <v>22442180.709003408</v>
      </c>
      <c r="T211" s="41">
        <f t="shared" ref="T211:AY211" si="573">IF($B211&gt;=T$2,0,$S211/$D211*((S$6-$E211)&lt;$D211))</f>
        <v>0</v>
      </c>
      <c r="U211" s="41">
        <f t="shared" si="573"/>
        <v>0</v>
      </c>
      <c r="V211" s="41">
        <f t="shared" si="573"/>
        <v>0</v>
      </c>
      <c r="W211" s="41">
        <f t="shared" si="573"/>
        <v>0</v>
      </c>
      <c r="X211" s="41">
        <f t="shared" si="573"/>
        <v>0</v>
      </c>
      <c r="Y211" s="41">
        <f t="shared" si="573"/>
        <v>0</v>
      </c>
      <c r="Z211" s="41">
        <f t="shared" si="573"/>
        <v>0</v>
      </c>
      <c r="AA211" s="41">
        <f t="shared" si="573"/>
        <v>374036.34515005682</v>
      </c>
      <c r="AB211" s="41">
        <f t="shared" si="573"/>
        <v>374036.34515005682</v>
      </c>
      <c r="AC211" s="41">
        <f t="shared" si="573"/>
        <v>374036.34515005682</v>
      </c>
      <c r="AD211" s="41">
        <f t="shared" si="573"/>
        <v>374036.34515005682</v>
      </c>
      <c r="AE211" s="41">
        <f t="shared" si="573"/>
        <v>374036.34515005682</v>
      </c>
      <c r="AF211" s="41">
        <f t="shared" si="573"/>
        <v>374036.34515005682</v>
      </c>
      <c r="AG211" s="41">
        <f t="shared" si="573"/>
        <v>374036.34515005682</v>
      </c>
      <c r="AH211" s="41">
        <f t="shared" si="573"/>
        <v>374036.34515005682</v>
      </c>
      <c r="AI211" s="41">
        <f t="shared" si="573"/>
        <v>374036.34515005682</v>
      </c>
      <c r="AJ211" s="41">
        <f t="shared" si="573"/>
        <v>374036.34515005682</v>
      </c>
      <c r="AK211" s="41">
        <f t="shared" si="573"/>
        <v>374036.34515005682</v>
      </c>
      <c r="AL211" s="41">
        <f t="shared" si="573"/>
        <v>374036.34515005682</v>
      </c>
      <c r="AM211" s="41">
        <f t="shared" si="573"/>
        <v>374036.34515005682</v>
      </c>
      <c r="AN211" s="41">
        <f t="shared" si="573"/>
        <v>374036.34515005682</v>
      </c>
      <c r="AO211" s="41">
        <f t="shared" si="573"/>
        <v>374036.34515005682</v>
      </c>
      <c r="AP211" s="41">
        <f t="shared" si="573"/>
        <v>374036.34515005682</v>
      </c>
      <c r="AQ211" s="41">
        <f t="shared" si="573"/>
        <v>374036.34515005682</v>
      </c>
      <c r="AR211" s="41">
        <f t="shared" si="573"/>
        <v>374036.34515005682</v>
      </c>
      <c r="AS211" s="41">
        <f t="shared" si="573"/>
        <v>374036.34515005682</v>
      </c>
      <c r="AT211" s="41">
        <f t="shared" si="573"/>
        <v>374036.34515005682</v>
      </c>
      <c r="AU211" s="41">
        <f t="shared" si="573"/>
        <v>374036.34515005682</v>
      </c>
      <c r="AV211" s="41">
        <f t="shared" si="573"/>
        <v>374036.34515005682</v>
      </c>
      <c r="AW211" s="41">
        <f t="shared" si="573"/>
        <v>374036.34515005682</v>
      </c>
      <c r="AX211" s="41">
        <f t="shared" si="573"/>
        <v>374036.34515005682</v>
      </c>
      <c r="AY211" s="41">
        <f t="shared" si="573"/>
        <v>374036.34515005682</v>
      </c>
      <c r="AZ211" s="41">
        <f t="shared" ref="AZ211:CE211" si="574">IF($B211&gt;=AZ$2,0,$S211/$D211*((AY$6-$E211)&lt;$D211))</f>
        <v>374036.34515005682</v>
      </c>
      <c r="BA211" s="41">
        <f t="shared" si="574"/>
        <v>374036.34515005682</v>
      </c>
      <c r="BB211" s="41">
        <f t="shared" si="574"/>
        <v>374036.34515005682</v>
      </c>
      <c r="BC211" s="41">
        <f t="shared" si="574"/>
        <v>374036.34515005682</v>
      </c>
      <c r="BD211" s="41">
        <f t="shared" si="574"/>
        <v>374036.34515005682</v>
      </c>
      <c r="BE211" s="41">
        <f t="shared" si="574"/>
        <v>374036.34515005682</v>
      </c>
      <c r="BF211" s="41">
        <f t="shared" si="574"/>
        <v>374036.34515005682</v>
      </c>
      <c r="BG211" s="41">
        <f t="shared" si="574"/>
        <v>374036.34515005682</v>
      </c>
      <c r="BH211" s="41">
        <f t="shared" si="574"/>
        <v>374036.34515005682</v>
      </c>
      <c r="BI211" s="41">
        <f t="shared" si="574"/>
        <v>374036.34515005682</v>
      </c>
      <c r="BJ211" s="41">
        <f t="shared" si="574"/>
        <v>374036.34515005682</v>
      </c>
      <c r="BK211" s="41">
        <f t="shared" si="574"/>
        <v>374036.34515005682</v>
      </c>
      <c r="BL211" s="41">
        <f t="shared" si="574"/>
        <v>374036.34515005682</v>
      </c>
      <c r="BM211" s="41">
        <f t="shared" si="574"/>
        <v>374036.34515005682</v>
      </c>
      <c r="BN211" s="41">
        <f t="shared" si="574"/>
        <v>374036.34515005682</v>
      </c>
      <c r="BO211" s="41">
        <f t="shared" si="574"/>
        <v>374036.34515005682</v>
      </c>
      <c r="BP211" s="41">
        <f t="shared" si="574"/>
        <v>374036.34515005682</v>
      </c>
      <c r="BQ211" s="41">
        <f t="shared" si="574"/>
        <v>374036.34515005682</v>
      </c>
      <c r="BR211" s="41">
        <f t="shared" si="574"/>
        <v>374036.34515005682</v>
      </c>
      <c r="BS211" s="41">
        <f t="shared" si="574"/>
        <v>374036.34515005682</v>
      </c>
      <c r="BT211" s="41">
        <f t="shared" si="574"/>
        <v>374036.34515005682</v>
      </c>
      <c r="BU211" s="41">
        <f t="shared" si="574"/>
        <v>374036.34515005682</v>
      </c>
      <c r="BV211" s="41">
        <f t="shared" si="574"/>
        <v>374036.34515005682</v>
      </c>
      <c r="BW211" s="41">
        <f t="shared" si="574"/>
        <v>374036.34515005682</v>
      </c>
      <c r="BX211" s="41">
        <f t="shared" si="574"/>
        <v>374036.34515005682</v>
      </c>
      <c r="BY211" s="41">
        <f t="shared" si="574"/>
        <v>374036.34515005682</v>
      </c>
      <c r="BZ211" s="41">
        <f t="shared" si="574"/>
        <v>374036.34515005682</v>
      </c>
      <c r="CA211" s="41">
        <f t="shared" si="574"/>
        <v>374036.34515005682</v>
      </c>
      <c r="CB211" s="41">
        <f t="shared" si="574"/>
        <v>374036.34515005682</v>
      </c>
      <c r="CC211" s="41">
        <f t="shared" si="574"/>
        <v>374036.34515005682</v>
      </c>
      <c r="CD211" s="41">
        <f t="shared" si="574"/>
        <v>374036.34515005682</v>
      </c>
      <c r="CE211" s="41">
        <f t="shared" si="574"/>
        <v>374036.34515005682</v>
      </c>
      <c r="CF211" s="41">
        <f t="shared" ref="CF211:DK211" si="575">IF($B211&gt;=CF$2,0,$S211/$D211*((CE$6-$E211)&lt;$D211))</f>
        <v>374036.34515005682</v>
      </c>
      <c r="CG211" s="41">
        <f t="shared" si="575"/>
        <v>374036.34515005682</v>
      </c>
      <c r="CH211" s="41">
        <f t="shared" si="575"/>
        <v>374036.34515005682</v>
      </c>
      <c r="CI211" s="41">
        <f t="shared" si="575"/>
        <v>0</v>
      </c>
      <c r="CJ211" s="41">
        <f t="shared" si="575"/>
        <v>0</v>
      </c>
      <c r="CK211" s="41">
        <f t="shared" si="575"/>
        <v>0</v>
      </c>
      <c r="CL211" s="41">
        <f t="shared" si="575"/>
        <v>0</v>
      </c>
      <c r="CM211" s="41">
        <f t="shared" si="575"/>
        <v>0</v>
      </c>
      <c r="CN211" s="41">
        <f t="shared" si="575"/>
        <v>0</v>
      </c>
      <c r="CO211" s="41">
        <f t="shared" si="575"/>
        <v>0</v>
      </c>
      <c r="CP211" s="41">
        <f t="shared" si="575"/>
        <v>0</v>
      </c>
      <c r="CQ211" s="41">
        <f t="shared" si="575"/>
        <v>0</v>
      </c>
      <c r="CR211" s="41">
        <f t="shared" si="575"/>
        <v>0</v>
      </c>
      <c r="CS211" s="41">
        <f t="shared" si="575"/>
        <v>0</v>
      </c>
      <c r="CT211" s="41">
        <f t="shared" si="575"/>
        <v>0</v>
      </c>
      <c r="CU211" s="41">
        <f t="shared" si="575"/>
        <v>0</v>
      </c>
      <c r="CV211" s="41">
        <f t="shared" si="575"/>
        <v>0</v>
      </c>
      <c r="CW211" s="41">
        <f t="shared" si="575"/>
        <v>0</v>
      </c>
      <c r="CX211" s="41">
        <f t="shared" si="575"/>
        <v>0</v>
      </c>
      <c r="CY211" s="41">
        <f t="shared" si="575"/>
        <v>0</v>
      </c>
      <c r="CZ211" s="41">
        <f t="shared" si="575"/>
        <v>0</v>
      </c>
      <c r="DA211" s="41">
        <f t="shared" si="575"/>
        <v>0</v>
      </c>
      <c r="DB211" s="41">
        <f t="shared" si="575"/>
        <v>0</v>
      </c>
      <c r="DC211" s="41">
        <f t="shared" si="575"/>
        <v>0</v>
      </c>
      <c r="DD211" s="41">
        <f t="shared" si="575"/>
        <v>0</v>
      </c>
      <c r="DE211" s="41">
        <f t="shared" si="575"/>
        <v>0</v>
      </c>
      <c r="DF211" s="41">
        <f t="shared" si="575"/>
        <v>0</v>
      </c>
      <c r="DG211" s="41">
        <f t="shared" si="575"/>
        <v>0</v>
      </c>
      <c r="DH211" s="41">
        <f t="shared" si="575"/>
        <v>0</v>
      </c>
      <c r="DI211" s="41">
        <f t="shared" si="575"/>
        <v>0</v>
      </c>
      <c r="DJ211" s="41">
        <f t="shared" si="575"/>
        <v>0</v>
      </c>
      <c r="DK211" s="41">
        <f t="shared" si="575"/>
        <v>0</v>
      </c>
      <c r="DL211" s="41">
        <f t="shared" ref="DL211:EQ211" si="576">IF($B211&gt;=DL$2,0,$S211/$D211*((DK$6-$E211)&lt;$D211))</f>
        <v>0</v>
      </c>
      <c r="DM211" s="41">
        <f t="shared" si="576"/>
        <v>0</v>
      </c>
      <c r="DN211" s="41">
        <f t="shared" si="576"/>
        <v>0</v>
      </c>
      <c r="DO211" s="41">
        <f t="shared" si="576"/>
        <v>0</v>
      </c>
      <c r="DP211" s="41">
        <f t="shared" si="576"/>
        <v>0</v>
      </c>
      <c r="DQ211" s="41">
        <f t="shared" si="576"/>
        <v>0</v>
      </c>
      <c r="DR211" s="41">
        <f t="shared" si="576"/>
        <v>0</v>
      </c>
      <c r="DS211" s="41">
        <f t="shared" si="576"/>
        <v>0</v>
      </c>
      <c r="DT211" s="41">
        <f t="shared" si="576"/>
        <v>0</v>
      </c>
      <c r="DU211" s="41">
        <f t="shared" si="576"/>
        <v>0</v>
      </c>
      <c r="DV211" s="41">
        <f t="shared" si="576"/>
        <v>0</v>
      </c>
      <c r="DW211" s="41">
        <f t="shared" si="576"/>
        <v>0</v>
      </c>
      <c r="DX211" s="41">
        <f t="shared" si="576"/>
        <v>0</v>
      </c>
      <c r="DY211" s="41">
        <f t="shared" si="576"/>
        <v>0</v>
      </c>
      <c r="DZ211" s="41">
        <f t="shared" si="576"/>
        <v>0</v>
      </c>
      <c r="EA211" s="41">
        <f t="shared" si="576"/>
        <v>0</v>
      </c>
      <c r="EB211" s="41">
        <f t="shared" si="576"/>
        <v>0</v>
      </c>
      <c r="EC211" s="41">
        <f t="shared" si="576"/>
        <v>0</v>
      </c>
      <c r="ED211" s="41">
        <f t="shared" si="576"/>
        <v>0</v>
      </c>
      <c r="EE211" s="41">
        <f t="shared" si="576"/>
        <v>0</v>
      </c>
      <c r="EF211" s="41">
        <f t="shared" si="576"/>
        <v>0</v>
      </c>
      <c r="EG211" s="41">
        <f t="shared" si="576"/>
        <v>0</v>
      </c>
      <c r="EH211" s="41">
        <f t="shared" si="576"/>
        <v>0</v>
      </c>
      <c r="EI211" s="41">
        <f t="shared" si="576"/>
        <v>0</v>
      </c>
      <c r="EJ211" s="41">
        <f t="shared" si="576"/>
        <v>0</v>
      </c>
      <c r="EK211" s="41">
        <f t="shared" si="576"/>
        <v>0</v>
      </c>
      <c r="EL211" s="41">
        <f t="shared" si="576"/>
        <v>0</v>
      </c>
      <c r="EM211" s="41">
        <f t="shared" si="576"/>
        <v>0</v>
      </c>
      <c r="EN211" s="41">
        <f t="shared" si="576"/>
        <v>0</v>
      </c>
      <c r="EO211" s="41">
        <f t="shared" si="576"/>
        <v>0</v>
      </c>
      <c r="EP211" s="41">
        <f t="shared" si="576"/>
        <v>0</v>
      </c>
      <c r="EQ211" s="41">
        <f t="shared" si="576"/>
        <v>0</v>
      </c>
      <c r="ER211" s="41">
        <f t="shared" ref="ER211:FB211" si="577">IF($B211&gt;=ER$2,0,$S211/$D211*((EQ$6-$E211)&lt;$D211))</f>
        <v>0</v>
      </c>
      <c r="ES211" s="41">
        <f t="shared" si="577"/>
        <v>0</v>
      </c>
      <c r="ET211" s="41">
        <f t="shared" si="577"/>
        <v>0</v>
      </c>
      <c r="EU211" s="41">
        <f t="shared" si="577"/>
        <v>0</v>
      </c>
      <c r="EV211" s="41">
        <f t="shared" si="577"/>
        <v>0</v>
      </c>
      <c r="EW211" s="41">
        <f t="shared" si="577"/>
        <v>0</v>
      </c>
      <c r="EX211" s="41">
        <f t="shared" si="577"/>
        <v>0</v>
      </c>
      <c r="EY211" s="41">
        <f t="shared" si="577"/>
        <v>0</v>
      </c>
      <c r="EZ211" s="41">
        <f t="shared" si="577"/>
        <v>0</v>
      </c>
      <c r="FA211" s="41">
        <f t="shared" si="577"/>
        <v>0</v>
      </c>
      <c r="FB211" s="41">
        <f t="shared" si="577"/>
        <v>0</v>
      </c>
    </row>
    <row r="212" spans="2:158" s="38" customFormat="1" ht="11.25" hidden="1" customHeight="1" outlineLevel="1">
      <c r="B212" s="37">
        <v>2030</v>
      </c>
      <c r="C212" s="36">
        <f t="shared" si="565"/>
        <v>60</v>
      </c>
      <c r="D212" s="36">
        <f t="shared" si="565"/>
        <v>60</v>
      </c>
      <c r="E212" s="36">
        <f t="shared" si="566"/>
        <v>8</v>
      </c>
      <c r="F212" s="55"/>
      <c r="G212" s="3"/>
      <c r="H212" s="3"/>
      <c r="K212" s="39"/>
      <c r="L212" s="39"/>
      <c r="M212" s="39"/>
      <c r="N212" s="39"/>
      <c r="O212" s="39"/>
      <c r="P212" s="39"/>
      <c r="Q212" s="39"/>
      <c r="S212" s="40">
        <f t="shared" si="567"/>
        <v>21706469.995363057</v>
      </c>
      <c r="T212" s="41">
        <f t="shared" ref="T212:AY212" si="578">IF($B212&gt;=T$2,0,$S212/$D212*((S$6-$E212)&lt;$D212))</f>
        <v>0</v>
      </c>
      <c r="U212" s="41">
        <f t="shared" si="578"/>
        <v>0</v>
      </c>
      <c r="V212" s="41">
        <f t="shared" si="578"/>
        <v>0</v>
      </c>
      <c r="W212" s="41">
        <f t="shared" si="578"/>
        <v>0</v>
      </c>
      <c r="X212" s="41">
        <f t="shared" si="578"/>
        <v>0</v>
      </c>
      <c r="Y212" s="41">
        <f t="shared" si="578"/>
        <v>0</v>
      </c>
      <c r="Z212" s="41">
        <f t="shared" si="578"/>
        <v>0</v>
      </c>
      <c r="AA212" s="41">
        <f t="shared" si="578"/>
        <v>0</v>
      </c>
      <c r="AB212" s="41">
        <f t="shared" si="578"/>
        <v>361774.49992271763</v>
      </c>
      <c r="AC212" s="41">
        <f t="shared" si="578"/>
        <v>361774.49992271763</v>
      </c>
      <c r="AD212" s="41">
        <f t="shared" si="578"/>
        <v>361774.49992271763</v>
      </c>
      <c r="AE212" s="41">
        <f t="shared" si="578"/>
        <v>361774.49992271763</v>
      </c>
      <c r="AF212" s="41">
        <f t="shared" si="578"/>
        <v>361774.49992271763</v>
      </c>
      <c r="AG212" s="41">
        <f t="shared" si="578"/>
        <v>361774.49992271763</v>
      </c>
      <c r="AH212" s="41">
        <f t="shared" si="578"/>
        <v>361774.49992271763</v>
      </c>
      <c r="AI212" s="41">
        <f t="shared" si="578"/>
        <v>361774.49992271763</v>
      </c>
      <c r="AJ212" s="41">
        <f t="shared" si="578"/>
        <v>361774.49992271763</v>
      </c>
      <c r="AK212" s="41">
        <f t="shared" si="578"/>
        <v>361774.49992271763</v>
      </c>
      <c r="AL212" s="41">
        <f t="shared" si="578"/>
        <v>361774.49992271763</v>
      </c>
      <c r="AM212" s="41">
        <f t="shared" si="578"/>
        <v>361774.49992271763</v>
      </c>
      <c r="AN212" s="41">
        <f t="shared" si="578"/>
        <v>361774.49992271763</v>
      </c>
      <c r="AO212" s="41">
        <f t="shared" si="578"/>
        <v>361774.49992271763</v>
      </c>
      <c r="AP212" s="41">
        <f t="shared" si="578"/>
        <v>361774.49992271763</v>
      </c>
      <c r="AQ212" s="41">
        <f t="shared" si="578"/>
        <v>361774.49992271763</v>
      </c>
      <c r="AR212" s="41">
        <f t="shared" si="578"/>
        <v>361774.49992271763</v>
      </c>
      <c r="AS212" s="41">
        <f t="shared" si="578"/>
        <v>361774.49992271763</v>
      </c>
      <c r="AT212" s="41">
        <f t="shared" si="578"/>
        <v>361774.49992271763</v>
      </c>
      <c r="AU212" s="41">
        <f t="shared" si="578"/>
        <v>361774.49992271763</v>
      </c>
      <c r="AV212" s="41">
        <f t="shared" si="578"/>
        <v>361774.49992271763</v>
      </c>
      <c r="AW212" s="41">
        <f t="shared" si="578"/>
        <v>361774.49992271763</v>
      </c>
      <c r="AX212" s="41">
        <f t="shared" si="578"/>
        <v>361774.49992271763</v>
      </c>
      <c r="AY212" s="41">
        <f t="shared" si="578"/>
        <v>361774.49992271763</v>
      </c>
      <c r="AZ212" s="41">
        <f t="shared" ref="AZ212:CE212" si="579">IF($B212&gt;=AZ$2,0,$S212/$D212*((AY$6-$E212)&lt;$D212))</f>
        <v>361774.49992271763</v>
      </c>
      <c r="BA212" s="41">
        <f t="shared" si="579"/>
        <v>361774.49992271763</v>
      </c>
      <c r="BB212" s="41">
        <f t="shared" si="579"/>
        <v>361774.49992271763</v>
      </c>
      <c r="BC212" s="41">
        <f t="shared" si="579"/>
        <v>361774.49992271763</v>
      </c>
      <c r="BD212" s="41">
        <f t="shared" si="579"/>
        <v>361774.49992271763</v>
      </c>
      <c r="BE212" s="41">
        <f t="shared" si="579"/>
        <v>361774.49992271763</v>
      </c>
      <c r="BF212" s="41">
        <f t="shared" si="579"/>
        <v>361774.49992271763</v>
      </c>
      <c r="BG212" s="41">
        <f t="shared" si="579"/>
        <v>361774.49992271763</v>
      </c>
      <c r="BH212" s="41">
        <f t="shared" si="579"/>
        <v>361774.49992271763</v>
      </c>
      <c r="BI212" s="41">
        <f t="shared" si="579"/>
        <v>361774.49992271763</v>
      </c>
      <c r="BJ212" s="41">
        <f t="shared" si="579"/>
        <v>361774.49992271763</v>
      </c>
      <c r="BK212" s="41">
        <f t="shared" si="579"/>
        <v>361774.49992271763</v>
      </c>
      <c r="BL212" s="41">
        <f t="shared" si="579"/>
        <v>361774.49992271763</v>
      </c>
      <c r="BM212" s="41">
        <f t="shared" si="579"/>
        <v>361774.49992271763</v>
      </c>
      <c r="BN212" s="41">
        <f t="shared" si="579"/>
        <v>361774.49992271763</v>
      </c>
      <c r="BO212" s="41">
        <f t="shared" si="579"/>
        <v>361774.49992271763</v>
      </c>
      <c r="BP212" s="41">
        <f t="shared" si="579"/>
        <v>361774.49992271763</v>
      </c>
      <c r="BQ212" s="41">
        <f t="shared" si="579"/>
        <v>361774.49992271763</v>
      </c>
      <c r="BR212" s="41">
        <f t="shared" si="579"/>
        <v>361774.49992271763</v>
      </c>
      <c r="BS212" s="41">
        <f t="shared" si="579"/>
        <v>361774.49992271763</v>
      </c>
      <c r="BT212" s="41">
        <f t="shared" si="579"/>
        <v>361774.49992271763</v>
      </c>
      <c r="BU212" s="41">
        <f t="shared" si="579"/>
        <v>361774.49992271763</v>
      </c>
      <c r="BV212" s="41">
        <f t="shared" si="579"/>
        <v>361774.49992271763</v>
      </c>
      <c r="BW212" s="41">
        <f t="shared" si="579"/>
        <v>361774.49992271763</v>
      </c>
      <c r="BX212" s="41">
        <f t="shared" si="579"/>
        <v>361774.49992271763</v>
      </c>
      <c r="BY212" s="41">
        <f t="shared" si="579"/>
        <v>361774.49992271763</v>
      </c>
      <c r="BZ212" s="41">
        <f t="shared" si="579"/>
        <v>361774.49992271763</v>
      </c>
      <c r="CA212" s="41">
        <f t="shared" si="579"/>
        <v>361774.49992271763</v>
      </c>
      <c r="CB212" s="41">
        <f t="shared" si="579"/>
        <v>361774.49992271763</v>
      </c>
      <c r="CC212" s="41">
        <f t="shared" si="579"/>
        <v>361774.49992271763</v>
      </c>
      <c r="CD212" s="41">
        <f t="shared" si="579"/>
        <v>361774.49992271763</v>
      </c>
      <c r="CE212" s="41">
        <f t="shared" si="579"/>
        <v>361774.49992271763</v>
      </c>
      <c r="CF212" s="41">
        <f t="shared" ref="CF212:DK212" si="580">IF($B212&gt;=CF$2,0,$S212/$D212*((CE$6-$E212)&lt;$D212))</f>
        <v>361774.49992271763</v>
      </c>
      <c r="CG212" s="41">
        <f t="shared" si="580"/>
        <v>361774.49992271763</v>
      </c>
      <c r="CH212" s="41">
        <f t="shared" si="580"/>
        <v>361774.49992271763</v>
      </c>
      <c r="CI212" s="41">
        <f t="shared" si="580"/>
        <v>361774.49992271763</v>
      </c>
      <c r="CJ212" s="41">
        <f t="shared" si="580"/>
        <v>0</v>
      </c>
      <c r="CK212" s="41">
        <f t="shared" si="580"/>
        <v>0</v>
      </c>
      <c r="CL212" s="41">
        <f t="shared" si="580"/>
        <v>0</v>
      </c>
      <c r="CM212" s="41">
        <f t="shared" si="580"/>
        <v>0</v>
      </c>
      <c r="CN212" s="41">
        <f t="shared" si="580"/>
        <v>0</v>
      </c>
      <c r="CO212" s="41">
        <f t="shared" si="580"/>
        <v>0</v>
      </c>
      <c r="CP212" s="41">
        <f t="shared" si="580"/>
        <v>0</v>
      </c>
      <c r="CQ212" s="41">
        <f t="shared" si="580"/>
        <v>0</v>
      </c>
      <c r="CR212" s="41">
        <f t="shared" si="580"/>
        <v>0</v>
      </c>
      <c r="CS212" s="41">
        <f t="shared" si="580"/>
        <v>0</v>
      </c>
      <c r="CT212" s="41">
        <f t="shared" si="580"/>
        <v>0</v>
      </c>
      <c r="CU212" s="41">
        <f t="shared" si="580"/>
        <v>0</v>
      </c>
      <c r="CV212" s="41">
        <f t="shared" si="580"/>
        <v>0</v>
      </c>
      <c r="CW212" s="41">
        <f t="shared" si="580"/>
        <v>0</v>
      </c>
      <c r="CX212" s="41">
        <f t="shared" si="580"/>
        <v>0</v>
      </c>
      <c r="CY212" s="41">
        <f t="shared" si="580"/>
        <v>0</v>
      </c>
      <c r="CZ212" s="41">
        <f t="shared" si="580"/>
        <v>0</v>
      </c>
      <c r="DA212" s="41">
        <f t="shared" si="580"/>
        <v>0</v>
      </c>
      <c r="DB212" s="41">
        <f t="shared" si="580"/>
        <v>0</v>
      </c>
      <c r="DC212" s="41">
        <f t="shared" si="580"/>
        <v>0</v>
      </c>
      <c r="DD212" s="41">
        <f t="shared" si="580"/>
        <v>0</v>
      </c>
      <c r="DE212" s="41">
        <f t="shared" si="580"/>
        <v>0</v>
      </c>
      <c r="DF212" s="41">
        <f t="shared" si="580"/>
        <v>0</v>
      </c>
      <c r="DG212" s="41">
        <f t="shared" si="580"/>
        <v>0</v>
      </c>
      <c r="DH212" s="41">
        <f t="shared" si="580"/>
        <v>0</v>
      </c>
      <c r="DI212" s="41">
        <f t="shared" si="580"/>
        <v>0</v>
      </c>
      <c r="DJ212" s="41">
        <f t="shared" si="580"/>
        <v>0</v>
      </c>
      <c r="DK212" s="41">
        <f t="shared" si="580"/>
        <v>0</v>
      </c>
      <c r="DL212" s="41">
        <f t="shared" ref="DL212:EQ212" si="581">IF($B212&gt;=DL$2,0,$S212/$D212*((DK$6-$E212)&lt;$D212))</f>
        <v>0</v>
      </c>
      <c r="DM212" s="41">
        <f t="shared" si="581"/>
        <v>0</v>
      </c>
      <c r="DN212" s="41">
        <f t="shared" si="581"/>
        <v>0</v>
      </c>
      <c r="DO212" s="41">
        <f t="shared" si="581"/>
        <v>0</v>
      </c>
      <c r="DP212" s="41">
        <f t="shared" si="581"/>
        <v>0</v>
      </c>
      <c r="DQ212" s="41">
        <f t="shared" si="581"/>
        <v>0</v>
      </c>
      <c r="DR212" s="41">
        <f t="shared" si="581"/>
        <v>0</v>
      </c>
      <c r="DS212" s="41">
        <f t="shared" si="581"/>
        <v>0</v>
      </c>
      <c r="DT212" s="41">
        <f t="shared" si="581"/>
        <v>0</v>
      </c>
      <c r="DU212" s="41">
        <f t="shared" si="581"/>
        <v>0</v>
      </c>
      <c r="DV212" s="41">
        <f t="shared" si="581"/>
        <v>0</v>
      </c>
      <c r="DW212" s="41">
        <f t="shared" si="581"/>
        <v>0</v>
      </c>
      <c r="DX212" s="41">
        <f t="shared" si="581"/>
        <v>0</v>
      </c>
      <c r="DY212" s="41">
        <f t="shared" si="581"/>
        <v>0</v>
      </c>
      <c r="DZ212" s="41">
        <f t="shared" si="581"/>
        <v>0</v>
      </c>
      <c r="EA212" s="41">
        <f t="shared" si="581"/>
        <v>0</v>
      </c>
      <c r="EB212" s="41">
        <f t="shared" si="581"/>
        <v>0</v>
      </c>
      <c r="EC212" s="41">
        <f t="shared" si="581"/>
        <v>0</v>
      </c>
      <c r="ED212" s="41">
        <f t="shared" si="581"/>
        <v>0</v>
      </c>
      <c r="EE212" s="41">
        <f t="shared" si="581"/>
        <v>0</v>
      </c>
      <c r="EF212" s="41">
        <f t="shared" si="581"/>
        <v>0</v>
      </c>
      <c r="EG212" s="41">
        <f t="shared" si="581"/>
        <v>0</v>
      </c>
      <c r="EH212" s="41">
        <f t="shared" si="581"/>
        <v>0</v>
      </c>
      <c r="EI212" s="41">
        <f t="shared" si="581"/>
        <v>0</v>
      </c>
      <c r="EJ212" s="41">
        <f t="shared" si="581"/>
        <v>0</v>
      </c>
      <c r="EK212" s="41">
        <f t="shared" si="581"/>
        <v>0</v>
      </c>
      <c r="EL212" s="41">
        <f t="shared" si="581"/>
        <v>0</v>
      </c>
      <c r="EM212" s="41">
        <f t="shared" si="581"/>
        <v>0</v>
      </c>
      <c r="EN212" s="41">
        <f t="shared" si="581"/>
        <v>0</v>
      </c>
      <c r="EO212" s="41">
        <f t="shared" si="581"/>
        <v>0</v>
      </c>
      <c r="EP212" s="41">
        <f t="shared" si="581"/>
        <v>0</v>
      </c>
      <c r="EQ212" s="41">
        <f t="shared" si="581"/>
        <v>0</v>
      </c>
      <c r="ER212" s="41">
        <f t="shared" ref="ER212:FB212" si="582">IF($B212&gt;=ER$2,0,$S212/$D212*((EQ$6-$E212)&lt;$D212))</f>
        <v>0</v>
      </c>
      <c r="ES212" s="41">
        <f t="shared" si="582"/>
        <v>0</v>
      </c>
      <c r="ET212" s="41">
        <f t="shared" si="582"/>
        <v>0</v>
      </c>
      <c r="EU212" s="41">
        <f t="shared" si="582"/>
        <v>0</v>
      </c>
      <c r="EV212" s="41">
        <f t="shared" si="582"/>
        <v>0</v>
      </c>
      <c r="EW212" s="41">
        <f t="shared" si="582"/>
        <v>0</v>
      </c>
      <c r="EX212" s="41">
        <f t="shared" si="582"/>
        <v>0</v>
      </c>
      <c r="EY212" s="41">
        <f t="shared" si="582"/>
        <v>0</v>
      </c>
      <c r="EZ212" s="41">
        <f t="shared" si="582"/>
        <v>0</v>
      </c>
      <c r="FA212" s="41">
        <f t="shared" si="582"/>
        <v>0</v>
      </c>
      <c r="FB212" s="41">
        <f t="shared" si="582"/>
        <v>0</v>
      </c>
    </row>
    <row r="213" spans="2:158" s="38" customFormat="1" ht="11.25" hidden="1" customHeight="1" outlineLevel="1">
      <c r="B213" s="37">
        <v>2031</v>
      </c>
      <c r="C213" s="36">
        <f t="shared" si="565"/>
        <v>60</v>
      </c>
      <c r="D213" s="36">
        <f t="shared" si="565"/>
        <v>60</v>
      </c>
      <c r="E213" s="36">
        <f t="shared" si="566"/>
        <v>9</v>
      </c>
      <c r="F213" s="55"/>
      <c r="G213" s="3"/>
      <c r="H213" s="3"/>
      <c r="K213" s="39"/>
      <c r="L213" s="39"/>
      <c r="M213" s="39"/>
      <c r="N213" s="39"/>
      <c r="O213" s="39"/>
      <c r="P213" s="39"/>
      <c r="Q213" s="39"/>
      <c r="S213" s="40">
        <f t="shared" si="567"/>
        <v>22575433.883537143</v>
      </c>
      <c r="T213" s="41">
        <f t="shared" ref="T213:AY213" si="583">IF($B213&gt;=T$2,0,$S213/$D213*((S$6-$E213)&lt;$D213))</f>
        <v>0</v>
      </c>
      <c r="U213" s="41">
        <f t="shared" si="583"/>
        <v>0</v>
      </c>
      <c r="V213" s="41">
        <f t="shared" si="583"/>
        <v>0</v>
      </c>
      <c r="W213" s="41">
        <f t="shared" si="583"/>
        <v>0</v>
      </c>
      <c r="X213" s="41">
        <f t="shared" si="583"/>
        <v>0</v>
      </c>
      <c r="Y213" s="41">
        <f t="shared" si="583"/>
        <v>0</v>
      </c>
      <c r="Z213" s="41">
        <f t="shared" si="583"/>
        <v>0</v>
      </c>
      <c r="AA213" s="41">
        <f t="shared" si="583"/>
        <v>0</v>
      </c>
      <c r="AB213" s="41">
        <f t="shared" si="583"/>
        <v>0</v>
      </c>
      <c r="AC213" s="41">
        <f t="shared" si="583"/>
        <v>376257.23139228573</v>
      </c>
      <c r="AD213" s="41">
        <f t="shared" si="583"/>
        <v>376257.23139228573</v>
      </c>
      <c r="AE213" s="41">
        <f t="shared" si="583"/>
        <v>376257.23139228573</v>
      </c>
      <c r="AF213" s="41">
        <f t="shared" si="583"/>
        <v>376257.23139228573</v>
      </c>
      <c r="AG213" s="41">
        <f t="shared" si="583"/>
        <v>376257.23139228573</v>
      </c>
      <c r="AH213" s="41">
        <f t="shared" si="583"/>
        <v>376257.23139228573</v>
      </c>
      <c r="AI213" s="41">
        <f t="shared" si="583"/>
        <v>376257.23139228573</v>
      </c>
      <c r="AJ213" s="41">
        <f t="shared" si="583"/>
        <v>376257.23139228573</v>
      </c>
      <c r="AK213" s="41">
        <f t="shared" si="583"/>
        <v>376257.23139228573</v>
      </c>
      <c r="AL213" s="41">
        <f t="shared" si="583"/>
        <v>376257.23139228573</v>
      </c>
      <c r="AM213" s="41">
        <f t="shared" si="583"/>
        <v>376257.23139228573</v>
      </c>
      <c r="AN213" s="41">
        <f t="shared" si="583"/>
        <v>376257.23139228573</v>
      </c>
      <c r="AO213" s="41">
        <f t="shared" si="583"/>
        <v>376257.23139228573</v>
      </c>
      <c r="AP213" s="41">
        <f t="shared" si="583"/>
        <v>376257.23139228573</v>
      </c>
      <c r="AQ213" s="41">
        <f t="shared" si="583"/>
        <v>376257.23139228573</v>
      </c>
      <c r="AR213" s="41">
        <f t="shared" si="583"/>
        <v>376257.23139228573</v>
      </c>
      <c r="AS213" s="41">
        <f t="shared" si="583"/>
        <v>376257.23139228573</v>
      </c>
      <c r="AT213" s="41">
        <f t="shared" si="583"/>
        <v>376257.23139228573</v>
      </c>
      <c r="AU213" s="41">
        <f t="shared" si="583"/>
        <v>376257.23139228573</v>
      </c>
      <c r="AV213" s="41">
        <f t="shared" si="583"/>
        <v>376257.23139228573</v>
      </c>
      <c r="AW213" s="41">
        <f t="shared" si="583"/>
        <v>376257.23139228573</v>
      </c>
      <c r="AX213" s="41">
        <f t="shared" si="583"/>
        <v>376257.23139228573</v>
      </c>
      <c r="AY213" s="41">
        <f t="shared" si="583"/>
        <v>376257.23139228573</v>
      </c>
      <c r="AZ213" s="41">
        <f t="shared" ref="AZ213:CE213" si="584">IF($B213&gt;=AZ$2,0,$S213/$D213*((AY$6-$E213)&lt;$D213))</f>
        <v>376257.23139228573</v>
      </c>
      <c r="BA213" s="41">
        <f t="shared" si="584"/>
        <v>376257.23139228573</v>
      </c>
      <c r="BB213" s="41">
        <f t="shared" si="584"/>
        <v>376257.23139228573</v>
      </c>
      <c r="BC213" s="41">
        <f t="shared" si="584"/>
        <v>376257.23139228573</v>
      </c>
      <c r="BD213" s="41">
        <f t="shared" si="584"/>
        <v>376257.23139228573</v>
      </c>
      <c r="BE213" s="41">
        <f t="shared" si="584"/>
        <v>376257.23139228573</v>
      </c>
      <c r="BF213" s="41">
        <f t="shared" si="584"/>
        <v>376257.23139228573</v>
      </c>
      <c r="BG213" s="41">
        <f t="shared" si="584"/>
        <v>376257.23139228573</v>
      </c>
      <c r="BH213" s="41">
        <f t="shared" si="584"/>
        <v>376257.23139228573</v>
      </c>
      <c r="BI213" s="41">
        <f t="shared" si="584"/>
        <v>376257.23139228573</v>
      </c>
      <c r="BJ213" s="41">
        <f t="shared" si="584"/>
        <v>376257.23139228573</v>
      </c>
      <c r="BK213" s="41">
        <f t="shared" si="584"/>
        <v>376257.23139228573</v>
      </c>
      <c r="BL213" s="41">
        <f t="shared" si="584"/>
        <v>376257.23139228573</v>
      </c>
      <c r="BM213" s="41">
        <f t="shared" si="584"/>
        <v>376257.23139228573</v>
      </c>
      <c r="BN213" s="41">
        <f t="shared" si="584"/>
        <v>376257.23139228573</v>
      </c>
      <c r="BO213" s="41">
        <f t="shared" si="584"/>
        <v>376257.23139228573</v>
      </c>
      <c r="BP213" s="41">
        <f t="shared" si="584"/>
        <v>376257.23139228573</v>
      </c>
      <c r="BQ213" s="41">
        <f t="shared" si="584"/>
        <v>376257.23139228573</v>
      </c>
      <c r="BR213" s="41">
        <f t="shared" si="584"/>
        <v>376257.23139228573</v>
      </c>
      <c r="BS213" s="41">
        <f t="shared" si="584"/>
        <v>376257.23139228573</v>
      </c>
      <c r="BT213" s="41">
        <f t="shared" si="584"/>
        <v>376257.23139228573</v>
      </c>
      <c r="BU213" s="41">
        <f t="shared" si="584"/>
        <v>376257.23139228573</v>
      </c>
      <c r="BV213" s="41">
        <f t="shared" si="584"/>
        <v>376257.23139228573</v>
      </c>
      <c r="BW213" s="41">
        <f t="shared" si="584"/>
        <v>376257.23139228573</v>
      </c>
      <c r="BX213" s="41">
        <f t="shared" si="584"/>
        <v>376257.23139228573</v>
      </c>
      <c r="BY213" s="41">
        <f t="shared" si="584"/>
        <v>376257.23139228573</v>
      </c>
      <c r="BZ213" s="41">
        <f t="shared" si="584"/>
        <v>376257.23139228573</v>
      </c>
      <c r="CA213" s="41">
        <f t="shared" si="584"/>
        <v>376257.23139228573</v>
      </c>
      <c r="CB213" s="41">
        <f t="shared" si="584"/>
        <v>376257.23139228573</v>
      </c>
      <c r="CC213" s="41">
        <f t="shared" si="584"/>
        <v>376257.23139228573</v>
      </c>
      <c r="CD213" s="41">
        <f t="shared" si="584"/>
        <v>376257.23139228573</v>
      </c>
      <c r="CE213" s="41">
        <f t="shared" si="584"/>
        <v>376257.23139228573</v>
      </c>
      <c r="CF213" s="41">
        <f t="shared" ref="CF213:DK213" si="585">IF($B213&gt;=CF$2,0,$S213/$D213*((CE$6-$E213)&lt;$D213))</f>
        <v>376257.23139228573</v>
      </c>
      <c r="CG213" s="41">
        <f t="shared" si="585"/>
        <v>376257.23139228573</v>
      </c>
      <c r="CH213" s="41">
        <f t="shared" si="585"/>
        <v>376257.23139228573</v>
      </c>
      <c r="CI213" s="41">
        <f t="shared" si="585"/>
        <v>376257.23139228573</v>
      </c>
      <c r="CJ213" s="41">
        <f t="shared" si="585"/>
        <v>376257.23139228573</v>
      </c>
      <c r="CK213" s="41">
        <f t="shared" si="585"/>
        <v>0</v>
      </c>
      <c r="CL213" s="41">
        <f t="shared" si="585"/>
        <v>0</v>
      </c>
      <c r="CM213" s="41">
        <f t="shared" si="585"/>
        <v>0</v>
      </c>
      <c r="CN213" s="41">
        <f t="shared" si="585"/>
        <v>0</v>
      </c>
      <c r="CO213" s="41">
        <f t="shared" si="585"/>
        <v>0</v>
      </c>
      <c r="CP213" s="41">
        <f t="shared" si="585"/>
        <v>0</v>
      </c>
      <c r="CQ213" s="41">
        <f t="shared" si="585"/>
        <v>0</v>
      </c>
      <c r="CR213" s="41">
        <f t="shared" si="585"/>
        <v>0</v>
      </c>
      <c r="CS213" s="41">
        <f t="shared" si="585"/>
        <v>0</v>
      </c>
      <c r="CT213" s="41">
        <f t="shared" si="585"/>
        <v>0</v>
      </c>
      <c r="CU213" s="41">
        <f t="shared" si="585"/>
        <v>0</v>
      </c>
      <c r="CV213" s="41">
        <f t="shared" si="585"/>
        <v>0</v>
      </c>
      <c r="CW213" s="41">
        <f t="shared" si="585"/>
        <v>0</v>
      </c>
      <c r="CX213" s="41">
        <f t="shared" si="585"/>
        <v>0</v>
      </c>
      <c r="CY213" s="41">
        <f t="shared" si="585"/>
        <v>0</v>
      </c>
      <c r="CZ213" s="41">
        <f t="shared" si="585"/>
        <v>0</v>
      </c>
      <c r="DA213" s="41">
        <f t="shared" si="585"/>
        <v>0</v>
      </c>
      <c r="DB213" s="41">
        <f t="shared" si="585"/>
        <v>0</v>
      </c>
      <c r="DC213" s="41">
        <f t="shared" si="585"/>
        <v>0</v>
      </c>
      <c r="DD213" s="41">
        <f t="shared" si="585"/>
        <v>0</v>
      </c>
      <c r="DE213" s="41">
        <f t="shared" si="585"/>
        <v>0</v>
      </c>
      <c r="DF213" s="41">
        <f t="shared" si="585"/>
        <v>0</v>
      </c>
      <c r="DG213" s="41">
        <f t="shared" si="585"/>
        <v>0</v>
      </c>
      <c r="DH213" s="41">
        <f t="shared" si="585"/>
        <v>0</v>
      </c>
      <c r="DI213" s="41">
        <f t="shared" si="585"/>
        <v>0</v>
      </c>
      <c r="DJ213" s="41">
        <f t="shared" si="585"/>
        <v>0</v>
      </c>
      <c r="DK213" s="41">
        <f t="shared" si="585"/>
        <v>0</v>
      </c>
      <c r="DL213" s="41">
        <f t="shared" ref="DL213:EQ213" si="586">IF($B213&gt;=DL$2,0,$S213/$D213*((DK$6-$E213)&lt;$D213))</f>
        <v>0</v>
      </c>
      <c r="DM213" s="41">
        <f t="shared" si="586"/>
        <v>0</v>
      </c>
      <c r="DN213" s="41">
        <f t="shared" si="586"/>
        <v>0</v>
      </c>
      <c r="DO213" s="41">
        <f t="shared" si="586"/>
        <v>0</v>
      </c>
      <c r="DP213" s="41">
        <f t="shared" si="586"/>
        <v>0</v>
      </c>
      <c r="DQ213" s="41">
        <f t="shared" si="586"/>
        <v>0</v>
      </c>
      <c r="DR213" s="41">
        <f t="shared" si="586"/>
        <v>0</v>
      </c>
      <c r="DS213" s="41">
        <f t="shared" si="586"/>
        <v>0</v>
      </c>
      <c r="DT213" s="41">
        <f t="shared" si="586"/>
        <v>0</v>
      </c>
      <c r="DU213" s="41">
        <f t="shared" si="586"/>
        <v>0</v>
      </c>
      <c r="DV213" s="41">
        <f t="shared" si="586"/>
        <v>0</v>
      </c>
      <c r="DW213" s="41">
        <f t="shared" si="586"/>
        <v>0</v>
      </c>
      <c r="DX213" s="41">
        <f t="shared" si="586"/>
        <v>0</v>
      </c>
      <c r="DY213" s="41">
        <f t="shared" si="586"/>
        <v>0</v>
      </c>
      <c r="DZ213" s="41">
        <f t="shared" si="586"/>
        <v>0</v>
      </c>
      <c r="EA213" s="41">
        <f t="shared" si="586"/>
        <v>0</v>
      </c>
      <c r="EB213" s="41">
        <f t="shared" si="586"/>
        <v>0</v>
      </c>
      <c r="EC213" s="41">
        <f t="shared" si="586"/>
        <v>0</v>
      </c>
      <c r="ED213" s="41">
        <f t="shared" si="586"/>
        <v>0</v>
      </c>
      <c r="EE213" s="41">
        <f t="shared" si="586"/>
        <v>0</v>
      </c>
      <c r="EF213" s="41">
        <f t="shared" si="586"/>
        <v>0</v>
      </c>
      <c r="EG213" s="41">
        <f t="shared" si="586"/>
        <v>0</v>
      </c>
      <c r="EH213" s="41">
        <f t="shared" si="586"/>
        <v>0</v>
      </c>
      <c r="EI213" s="41">
        <f t="shared" si="586"/>
        <v>0</v>
      </c>
      <c r="EJ213" s="41">
        <f t="shared" si="586"/>
        <v>0</v>
      </c>
      <c r="EK213" s="41">
        <f t="shared" si="586"/>
        <v>0</v>
      </c>
      <c r="EL213" s="41">
        <f t="shared" si="586"/>
        <v>0</v>
      </c>
      <c r="EM213" s="41">
        <f t="shared" si="586"/>
        <v>0</v>
      </c>
      <c r="EN213" s="41">
        <f t="shared" si="586"/>
        <v>0</v>
      </c>
      <c r="EO213" s="41">
        <f t="shared" si="586"/>
        <v>0</v>
      </c>
      <c r="EP213" s="41">
        <f t="shared" si="586"/>
        <v>0</v>
      </c>
      <c r="EQ213" s="41">
        <f t="shared" si="586"/>
        <v>0</v>
      </c>
      <c r="ER213" s="41">
        <f t="shared" ref="ER213:FB213" si="587">IF($B213&gt;=ER$2,0,$S213/$D213*((EQ$6-$E213)&lt;$D213))</f>
        <v>0</v>
      </c>
      <c r="ES213" s="41">
        <f t="shared" si="587"/>
        <v>0</v>
      </c>
      <c r="ET213" s="41">
        <f t="shared" si="587"/>
        <v>0</v>
      </c>
      <c r="EU213" s="41">
        <f t="shared" si="587"/>
        <v>0</v>
      </c>
      <c r="EV213" s="41">
        <f t="shared" si="587"/>
        <v>0</v>
      </c>
      <c r="EW213" s="41">
        <f t="shared" si="587"/>
        <v>0</v>
      </c>
      <c r="EX213" s="41">
        <f t="shared" si="587"/>
        <v>0</v>
      </c>
      <c r="EY213" s="41">
        <f t="shared" si="587"/>
        <v>0</v>
      </c>
      <c r="EZ213" s="41">
        <f t="shared" si="587"/>
        <v>0</v>
      </c>
      <c r="FA213" s="41">
        <f t="shared" si="587"/>
        <v>0</v>
      </c>
      <c r="FB213" s="41">
        <f t="shared" si="587"/>
        <v>0</v>
      </c>
    </row>
    <row r="214" spans="2:158" s="38" customFormat="1" ht="11.25" hidden="1" customHeight="1" outlineLevel="1">
      <c r="B214" s="37">
        <v>2032</v>
      </c>
      <c r="C214" s="36">
        <f t="shared" ref="C214:D233" si="588">C28</f>
        <v>60</v>
      </c>
      <c r="D214" s="36">
        <f t="shared" si="588"/>
        <v>60</v>
      </c>
      <c r="E214" s="36">
        <f t="shared" si="566"/>
        <v>10</v>
      </c>
      <c r="F214" s="55"/>
      <c r="G214" s="3"/>
      <c r="H214" s="3"/>
      <c r="K214" s="39"/>
      <c r="L214" s="39"/>
      <c r="M214" s="39"/>
      <c r="N214" s="39"/>
      <c r="O214" s="39"/>
      <c r="P214" s="39"/>
      <c r="Q214" s="39"/>
      <c r="S214" s="40">
        <f t="shared" si="567"/>
        <v>5683214.1510611968</v>
      </c>
      <c r="T214" s="41">
        <f t="shared" ref="T214:AY214" si="589">IF($B214&gt;=T$2,0,$S214/$D214*((S$6-$E214)&lt;$D214))</f>
        <v>0</v>
      </c>
      <c r="U214" s="41">
        <f t="shared" si="589"/>
        <v>0</v>
      </c>
      <c r="V214" s="41">
        <f t="shared" si="589"/>
        <v>0</v>
      </c>
      <c r="W214" s="41">
        <f t="shared" si="589"/>
        <v>0</v>
      </c>
      <c r="X214" s="41">
        <f t="shared" si="589"/>
        <v>0</v>
      </c>
      <c r="Y214" s="41">
        <f t="shared" si="589"/>
        <v>0</v>
      </c>
      <c r="Z214" s="41">
        <f t="shared" si="589"/>
        <v>0</v>
      </c>
      <c r="AA214" s="41">
        <f t="shared" si="589"/>
        <v>0</v>
      </c>
      <c r="AB214" s="41">
        <f t="shared" si="589"/>
        <v>0</v>
      </c>
      <c r="AC214" s="41">
        <f t="shared" si="589"/>
        <v>0</v>
      </c>
      <c r="AD214" s="41">
        <f t="shared" si="589"/>
        <v>94720.235851019941</v>
      </c>
      <c r="AE214" s="41">
        <f t="shared" si="589"/>
        <v>94720.235851019941</v>
      </c>
      <c r="AF214" s="41">
        <f t="shared" si="589"/>
        <v>94720.235851019941</v>
      </c>
      <c r="AG214" s="41">
        <f t="shared" si="589"/>
        <v>94720.235851019941</v>
      </c>
      <c r="AH214" s="41">
        <f t="shared" si="589"/>
        <v>94720.235851019941</v>
      </c>
      <c r="AI214" s="41">
        <f t="shared" si="589"/>
        <v>94720.235851019941</v>
      </c>
      <c r="AJ214" s="41">
        <f t="shared" si="589"/>
        <v>94720.235851019941</v>
      </c>
      <c r="AK214" s="41">
        <f t="shared" si="589"/>
        <v>94720.235851019941</v>
      </c>
      <c r="AL214" s="41">
        <f t="shared" si="589"/>
        <v>94720.235851019941</v>
      </c>
      <c r="AM214" s="41">
        <f t="shared" si="589"/>
        <v>94720.235851019941</v>
      </c>
      <c r="AN214" s="41">
        <f t="shared" si="589"/>
        <v>94720.235851019941</v>
      </c>
      <c r="AO214" s="41">
        <f t="shared" si="589"/>
        <v>94720.235851019941</v>
      </c>
      <c r="AP214" s="41">
        <f t="shared" si="589"/>
        <v>94720.235851019941</v>
      </c>
      <c r="AQ214" s="41">
        <f t="shared" si="589"/>
        <v>94720.235851019941</v>
      </c>
      <c r="AR214" s="41">
        <f t="shared" si="589"/>
        <v>94720.235851019941</v>
      </c>
      <c r="AS214" s="41">
        <f t="shared" si="589"/>
        <v>94720.235851019941</v>
      </c>
      <c r="AT214" s="41">
        <f t="shared" si="589"/>
        <v>94720.235851019941</v>
      </c>
      <c r="AU214" s="41">
        <f t="shared" si="589"/>
        <v>94720.235851019941</v>
      </c>
      <c r="AV214" s="41">
        <f t="shared" si="589"/>
        <v>94720.235851019941</v>
      </c>
      <c r="AW214" s="41">
        <f t="shared" si="589"/>
        <v>94720.235851019941</v>
      </c>
      <c r="AX214" s="41">
        <f t="shared" si="589"/>
        <v>94720.235851019941</v>
      </c>
      <c r="AY214" s="41">
        <f t="shared" si="589"/>
        <v>94720.235851019941</v>
      </c>
      <c r="AZ214" s="41">
        <f t="shared" ref="AZ214:CE214" si="590">IF($B214&gt;=AZ$2,0,$S214/$D214*((AY$6-$E214)&lt;$D214))</f>
        <v>94720.235851019941</v>
      </c>
      <c r="BA214" s="41">
        <f t="shared" si="590"/>
        <v>94720.235851019941</v>
      </c>
      <c r="BB214" s="41">
        <f t="shared" si="590"/>
        <v>94720.235851019941</v>
      </c>
      <c r="BC214" s="41">
        <f t="shared" si="590"/>
        <v>94720.235851019941</v>
      </c>
      <c r="BD214" s="41">
        <f t="shared" si="590"/>
        <v>94720.235851019941</v>
      </c>
      <c r="BE214" s="41">
        <f t="shared" si="590"/>
        <v>94720.235851019941</v>
      </c>
      <c r="BF214" s="41">
        <f t="shared" si="590"/>
        <v>94720.235851019941</v>
      </c>
      <c r="BG214" s="41">
        <f t="shared" si="590"/>
        <v>94720.235851019941</v>
      </c>
      <c r="BH214" s="41">
        <f t="shared" si="590"/>
        <v>94720.235851019941</v>
      </c>
      <c r="BI214" s="41">
        <f t="shared" si="590"/>
        <v>94720.235851019941</v>
      </c>
      <c r="BJ214" s="41">
        <f t="shared" si="590"/>
        <v>94720.235851019941</v>
      </c>
      <c r="BK214" s="41">
        <f t="shared" si="590"/>
        <v>94720.235851019941</v>
      </c>
      <c r="BL214" s="41">
        <f t="shared" si="590"/>
        <v>94720.235851019941</v>
      </c>
      <c r="BM214" s="41">
        <f t="shared" si="590"/>
        <v>94720.235851019941</v>
      </c>
      <c r="BN214" s="41">
        <f t="shared" si="590"/>
        <v>94720.235851019941</v>
      </c>
      <c r="BO214" s="41">
        <f t="shared" si="590"/>
        <v>94720.235851019941</v>
      </c>
      <c r="BP214" s="41">
        <f t="shared" si="590"/>
        <v>94720.235851019941</v>
      </c>
      <c r="BQ214" s="41">
        <f t="shared" si="590"/>
        <v>94720.235851019941</v>
      </c>
      <c r="BR214" s="41">
        <f t="shared" si="590"/>
        <v>94720.235851019941</v>
      </c>
      <c r="BS214" s="41">
        <f t="shared" si="590"/>
        <v>94720.235851019941</v>
      </c>
      <c r="BT214" s="41">
        <f t="shared" si="590"/>
        <v>94720.235851019941</v>
      </c>
      <c r="BU214" s="41">
        <f t="shared" si="590"/>
        <v>94720.235851019941</v>
      </c>
      <c r="BV214" s="41">
        <f t="shared" si="590"/>
        <v>94720.235851019941</v>
      </c>
      <c r="BW214" s="41">
        <f t="shared" si="590"/>
        <v>94720.235851019941</v>
      </c>
      <c r="BX214" s="41">
        <f t="shared" si="590"/>
        <v>94720.235851019941</v>
      </c>
      <c r="BY214" s="41">
        <f t="shared" si="590"/>
        <v>94720.235851019941</v>
      </c>
      <c r="BZ214" s="41">
        <f t="shared" si="590"/>
        <v>94720.235851019941</v>
      </c>
      <c r="CA214" s="41">
        <f t="shared" si="590"/>
        <v>94720.235851019941</v>
      </c>
      <c r="CB214" s="41">
        <f t="shared" si="590"/>
        <v>94720.235851019941</v>
      </c>
      <c r="CC214" s="41">
        <f t="shared" si="590"/>
        <v>94720.235851019941</v>
      </c>
      <c r="CD214" s="41">
        <f t="shared" si="590"/>
        <v>94720.235851019941</v>
      </c>
      <c r="CE214" s="41">
        <f t="shared" si="590"/>
        <v>94720.235851019941</v>
      </c>
      <c r="CF214" s="41">
        <f t="shared" ref="CF214:DK214" si="591">IF($B214&gt;=CF$2,0,$S214/$D214*((CE$6-$E214)&lt;$D214))</f>
        <v>94720.235851019941</v>
      </c>
      <c r="CG214" s="41">
        <f t="shared" si="591"/>
        <v>94720.235851019941</v>
      </c>
      <c r="CH214" s="41">
        <f t="shared" si="591"/>
        <v>94720.235851019941</v>
      </c>
      <c r="CI214" s="41">
        <f t="shared" si="591"/>
        <v>94720.235851019941</v>
      </c>
      <c r="CJ214" s="41">
        <f t="shared" si="591"/>
        <v>94720.235851019941</v>
      </c>
      <c r="CK214" s="41">
        <f t="shared" si="591"/>
        <v>94720.235851019941</v>
      </c>
      <c r="CL214" s="41">
        <f t="shared" si="591"/>
        <v>0</v>
      </c>
      <c r="CM214" s="41">
        <f t="shared" si="591"/>
        <v>0</v>
      </c>
      <c r="CN214" s="41">
        <f t="shared" si="591"/>
        <v>0</v>
      </c>
      <c r="CO214" s="41">
        <f t="shared" si="591"/>
        <v>0</v>
      </c>
      <c r="CP214" s="41">
        <f t="shared" si="591"/>
        <v>0</v>
      </c>
      <c r="CQ214" s="41">
        <f t="shared" si="591"/>
        <v>0</v>
      </c>
      <c r="CR214" s="41">
        <f t="shared" si="591"/>
        <v>0</v>
      </c>
      <c r="CS214" s="41">
        <f t="shared" si="591"/>
        <v>0</v>
      </c>
      <c r="CT214" s="41">
        <f t="shared" si="591"/>
        <v>0</v>
      </c>
      <c r="CU214" s="41">
        <f t="shared" si="591"/>
        <v>0</v>
      </c>
      <c r="CV214" s="41">
        <f t="shared" si="591"/>
        <v>0</v>
      </c>
      <c r="CW214" s="41">
        <f t="shared" si="591"/>
        <v>0</v>
      </c>
      <c r="CX214" s="41">
        <f t="shared" si="591"/>
        <v>0</v>
      </c>
      <c r="CY214" s="41">
        <f t="shared" si="591"/>
        <v>0</v>
      </c>
      <c r="CZ214" s="41">
        <f t="shared" si="591"/>
        <v>0</v>
      </c>
      <c r="DA214" s="41">
        <f t="shared" si="591"/>
        <v>0</v>
      </c>
      <c r="DB214" s="41">
        <f t="shared" si="591"/>
        <v>0</v>
      </c>
      <c r="DC214" s="41">
        <f t="shared" si="591"/>
        <v>0</v>
      </c>
      <c r="DD214" s="41">
        <f t="shared" si="591"/>
        <v>0</v>
      </c>
      <c r="DE214" s="41">
        <f t="shared" si="591"/>
        <v>0</v>
      </c>
      <c r="DF214" s="41">
        <f t="shared" si="591"/>
        <v>0</v>
      </c>
      <c r="DG214" s="41">
        <f t="shared" si="591"/>
        <v>0</v>
      </c>
      <c r="DH214" s="41">
        <f t="shared" si="591"/>
        <v>0</v>
      </c>
      <c r="DI214" s="41">
        <f t="shared" si="591"/>
        <v>0</v>
      </c>
      <c r="DJ214" s="41">
        <f t="shared" si="591"/>
        <v>0</v>
      </c>
      <c r="DK214" s="41">
        <f t="shared" si="591"/>
        <v>0</v>
      </c>
      <c r="DL214" s="41">
        <f t="shared" ref="DL214:EQ214" si="592">IF($B214&gt;=DL$2,0,$S214/$D214*((DK$6-$E214)&lt;$D214))</f>
        <v>0</v>
      </c>
      <c r="DM214" s="41">
        <f t="shared" si="592"/>
        <v>0</v>
      </c>
      <c r="DN214" s="41">
        <f t="shared" si="592"/>
        <v>0</v>
      </c>
      <c r="DO214" s="41">
        <f t="shared" si="592"/>
        <v>0</v>
      </c>
      <c r="DP214" s="41">
        <f t="shared" si="592"/>
        <v>0</v>
      </c>
      <c r="DQ214" s="41">
        <f t="shared" si="592"/>
        <v>0</v>
      </c>
      <c r="DR214" s="41">
        <f t="shared" si="592"/>
        <v>0</v>
      </c>
      <c r="DS214" s="41">
        <f t="shared" si="592"/>
        <v>0</v>
      </c>
      <c r="DT214" s="41">
        <f t="shared" si="592"/>
        <v>0</v>
      </c>
      <c r="DU214" s="41">
        <f t="shared" si="592"/>
        <v>0</v>
      </c>
      <c r="DV214" s="41">
        <f t="shared" si="592"/>
        <v>0</v>
      </c>
      <c r="DW214" s="41">
        <f t="shared" si="592"/>
        <v>0</v>
      </c>
      <c r="DX214" s="41">
        <f t="shared" si="592"/>
        <v>0</v>
      </c>
      <c r="DY214" s="41">
        <f t="shared" si="592"/>
        <v>0</v>
      </c>
      <c r="DZ214" s="41">
        <f t="shared" si="592"/>
        <v>0</v>
      </c>
      <c r="EA214" s="41">
        <f t="shared" si="592"/>
        <v>0</v>
      </c>
      <c r="EB214" s="41">
        <f t="shared" si="592"/>
        <v>0</v>
      </c>
      <c r="EC214" s="41">
        <f t="shared" si="592"/>
        <v>0</v>
      </c>
      <c r="ED214" s="41">
        <f t="shared" si="592"/>
        <v>0</v>
      </c>
      <c r="EE214" s="41">
        <f t="shared" si="592"/>
        <v>0</v>
      </c>
      <c r="EF214" s="41">
        <f t="shared" si="592"/>
        <v>0</v>
      </c>
      <c r="EG214" s="41">
        <f t="shared" si="592"/>
        <v>0</v>
      </c>
      <c r="EH214" s="41">
        <f t="shared" si="592"/>
        <v>0</v>
      </c>
      <c r="EI214" s="41">
        <f t="shared" si="592"/>
        <v>0</v>
      </c>
      <c r="EJ214" s="41">
        <f t="shared" si="592"/>
        <v>0</v>
      </c>
      <c r="EK214" s="41">
        <f t="shared" si="592"/>
        <v>0</v>
      </c>
      <c r="EL214" s="41">
        <f t="shared" si="592"/>
        <v>0</v>
      </c>
      <c r="EM214" s="41">
        <f t="shared" si="592"/>
        <v>0</v>
      </c>
      <c r="EN214" s="41">
        <f t="shared" si="592"/>
        <v>0</v>
      </c>
      <c r="EO214" s="41">
        <f t="shared" si="592"/>
        <v>0</v>
      </c>
      <c r="EP214" s="41">
        <f t="shared" si="592"/>
        <v>0</v>
      </c>
      <c r="EQ214" s="41">
        <f t="shared" si="592"/>
        <v>0</v>
      </c>
      <c r="ER214" s="41">
        <f t="shared" ref="ER214:FB214" si="593">IF($B214&gt;=ER$2,0,$S214/$D214*((EQ$6-$E214)&lt;$D214))</f>
        <v>0</v>
      </c>
      <c r="ES214" s="41">
        <f t="shared" si="593"/>
        <v>0</v>
      </c>
      <c r="ET214" s="41">
        <f t="shared" si="593"/>
        <v>0</v>
      </c>
      <c r="EU214" s="41">
        <f t="shared" si="593"/>
        <v>0</v>
      </c>
      <c r="EV214" s="41">
        <f t="shared" si="593"/>
        <v>0</v>
      </c>
      <c r="EW214" s="41">
        <f t="shared" si="593"/>
        <v>0</v>
      </c>
      <c r="EX214" s="41">
        <f t="shared" si="593"/>
        <v>0</v>
      </c>
      <c r="EY214" s="41">
        <f t="shared" si="593"/>
        <v>0</v>
      </c>
      <c r="EZ214" s="41">
        <f t="shared" si="593"/>
        <v>0</v>
      </c>
      <c r="FA214" s="41">
        <f t="shared" si="593"/>
        <v>0</v>
      </c>
      <c r="FB214" s="41">
        <f t="shared" si="593"/>
        <v>0</v>
      </c>
    </row>
    <row r="215" spans="2:158" s="38" customFormat="1" ht="11.25" hidden="1" customHeight="1" outlineLevel="1">
      <c r="B215" s="37">
        <v>2033</v>
      </c>
      <c r="C215" s="36">
        <f t="shared" si="588"/>
        <v>60</v>
      </c>
      <c r="D215" s="36">
        <f t="shared" si="588"/>
        <v>60</v>
      </c>
      <c r="E215" s="36">
        <f t="shared" si="566"/>
        <v>11</v>
      </c>
      <c r="F215" s="55"/>
      <c r="G215" s="3"/>
      <c r="H215" s="3"/>
      <c r="K215" s="39"/>
      <c r="L215" s="39"/>
      <c r="M215" s="39"/>
      <c r="N215" s="39"/>
      <c r="O215" s="39"/>
      <c r="P215" s="39"/>
      <c r="Q215" s="39"/>
      <c r="S215" s="40">
        <f t="shared" si="567"/>
        <v>5614637.6209556498</v>
      </c>
      <c r="T215" s="41">
        <f t="shared" ref="T215:AY215" si="594">IF($B215&gt;=T$2,0,$S215/$D215*((S$6-$E215)&lt;$D215))</f>
        <v>0</v>
      </c>
      <c r="U215" s="41">
        <f t="shared" si="594"/>
        <v>0</v>
      </c>
      <c r="V215" s="41">
        <f t="shared" si="594"/>
        <v>0</v>
      </c>
      <c r="W215" s="41">
        <f t="shared" si="594"/>
        <v>0</v>
      </c>
      <c r="X215" s="41">
        <f t="shared" si="594"/>
        <v>0</v>
      </c>
      <c r="Y215" s="41">
        <f t="shared" si="594"/>
        <v>0</v>
      </c>
      <c r="Z215" s="41">
        <f t="shared" si="594"/>
        <v>0</v>
      </c>
      <c r="AA215" s="41">
        <f t="shared" si="594"/>
        <v>0</v>
      </c>
      <c r="AB215" s="41">
        <f t="shared" si="594"/>
        <v>0</v>
      </c>
      <c r="AC215" s="41">
        <f t="shared" si="594"/>
        <v>0</v>
      </c>
      <c r="AD215" s="41">
        <f t="shared" si="594"/>
        <v>0</v>
      </c>
      <c r="AE215" s="41">
        <f t="shared" si="594"/>
        <v>93577.293682594158</v>
      </c>
      <c r="AF215" s="41">
        <f t="shared" si="594"/>
        <v>93577.293682594158</v>
      </c>
      <c r="AG215" s="41">
        <f t="shared" si="594"/>
        <v>93577.293682594158</v>
      </c>
      <c r="AH215" s="41">
        <f t="shared" si="594"/>
        <v>93577.293682594158</v>
      </c>
      <c r="AI215" s="41">
        <f t="shared" si="594"/>
        <v>93577.293682594158</v>
      </c>
      <c r="AJ215" s="41">
        <f t="shared" si="594"/>
        <v>93577.293682594158</v>
      </c>
      <c r="AK215" s="41">
        <f t="shared" si="594"/>
        <v>93577.293682594158</v>
      </c>
      <c r="AL215" s="41">
        <f t="shared" si="594"/>
        <v>93577.293682594158</v>
      </c>
      <c r="AM215" s="41">
        <f t="shared" si="594"/>
        <v>93577.293682594158</v>
      </c>
      <c r="AN215" s="41">
        <f t="shared" si="594"/>
        <v>93577.293682594158</v>
      </c>
      <c r="AO215" s="41">
        <f t="shared" si="594"/>
        <v>93577.293682594158</v>
      </c>
      <c r="AP215" s="41">
        <f t="shared" si="594"/>
        <v>93577.293682594158</v>
      </c>
      <c r="AQ215" s="41">
        <f t="shared" si="594"/>
        <v>93577.293682594158</v>
      </c>
      <c r="AR215" s="41">
        <f t="shared" si="594"/>
        <v>93577.293682594158</v>
      </c>
      <c r="AS215" s="41">
        <f t="shared" si="594"/>
        <v>93577.293682594158</v>
      </c>
      <c r="AT215" s="41">
        <f t="shared" si="594"/>
        <v>93577.293682594158</v>
      </c>
      <c r="AU215" s="41">
        <f t="shared" si="594"/>
        <v>93577.293682594158</v>
      </c>
      <c r="AV215" s="41">
        <f t="shared" si="594"/>
        <v>93577.293682594158</v>
      </c>
      <c r="AW215" s="41">
        <f t="shared" si="594"/>
        <v>93577.293682594158</v>
      </c>
      <c r="AX215" s="41">
        <f t="shared" si="594"/>
        <v>93577.293682594158</v>
      </c>
      <c r="AY215" s="41">
        <f t="shared" si="594"/>
        <v>93577.293682594158</v>
      </c>
      <c r="AZ215" s="41">
        <f t="shared" ref="AZ215:CE215" si="595">IF($B215&gt;=AZ$2,0,$S215/$D215*((AY$6-$E215)&lt;$D215))</f>
        <v>93577.293682594158</v>
      </c>
      <c r="BA215" s="41">
        <f t="shared" si="595"/>
        <v>93577.293682594158</v>
      </c>
      <c r="BB215" s="41">
        <f t="shared" si="595"/>
        <v>93577.293682594158</v>
      </c>
      <c r="BC215" s="41">
        <f t="shared" si="595"/>
        <v>93577.293682594158</v>
      </c>
      <c r="BD215" s="41">
        <f t="shared" si="595"/>
        <v>93577.293682594158</v>
      </c>
      <c r="BE215" s="41">
        <f t="shared" si="595"/>
        <v>93577.293682594158</v>
      </c>
      <c r="BF215" s="41">
        <f t="shared" si="595"/>
        <v>93577.293682594158</v>
      </c>
      <c r="BG215" s="41">
        <f t="shared" si="595"/>
        <v>93577.293682594158</v>
      </c>
      <c r="BH215" s="41">
        <f t="shared" si="595"/>
        <v>93577.293682594158</v>
      </c>
      <c r="BI215" s="41">
        <f t="shared" si="595"/>
        <v>93577.293682594158</v>
      </c>
      <c r="BJ215" s="41">
        <f t="shared" si="595"/>
        <v>93577.293682594158</v>
      </c>
      <c r="BK215" s="41">
        <f t="shared" si="595"/>
        <v>93577.293682594158</v>
      </c>
      <c r="BL215" s="41">
        <f t="shared" si="595"/>
        <v>93577.293682594158</v>
      </c>
      <c r="BM215" s="41">
        <f t="shared" si="595"/>
        <v>93577.293682594158</v>
      </c>
      <c r="BN215" s="41">
        <f t="shared" si="595"/>
        <v>93577.293682594158</v>
      </c>
      <c r="BO215" s="41">
        <f t="shared" si="595"/>
        <v>93577.293682594158</v>
      </c>
      <c r="BP215" s="41">
        <f t="shared" si="595"/>
        <v>93577.293682594158</v>
      </c>
      <c r="BQ215" s="41">
        <f t="shared" si="595"/>
        <v>93577.293682594158</v>
      </c>
      <c r="BR215" s="41">
        <f t="shared" si="595"/>
        <v>93577.293682594158</v>
      </c>
      <c r="BS215" s="41">
        <f t="shared" si="595"/>
        <v>93577.293682594158</v>
      </c>
      <c r="BT215" s="41">
        <f t="shared" si="595"/>
        <v>93577.293682594158</v>
      </c>
      <c r="BU215" s="41">
        <f t="shared" si="595"/>
        <v>93577.293682594158</v>
      </c>
      <c r="BV215" s="41">
        <f t="shared" si="595"/>
        <v>93577.293682594158</v>
      </c>
      <c r="BW215" s="41">
        <f t="shared" si="595"/>
        <v>93577.293682594158</v>
      </c>
      <c r="BX215" s="41">
        <f t="shared" si="595"/>
        <v>93577.293682594158</v>
      </c>
      <c r="BY215" s="41">
        <f t="shared" si="595"/>
        <v>93577.293682594158</v>
      </c>
      <c r="BZ215" s="41">
        <f t="shared" si="595"/>
        <v>93577.293682594158</v>
      </c>
      <c r="CA215" s="41">
        <f t="shared" si="595"/>
        <v>93577.293682594158</v>
      </c>
      <c r="CB215" s="41">
        <f t="shared" si="595"/>
        <v>93577.293682594158</v>
      </c>
      <c r="CC215" s="41">
        <f t="shared" si="595"/>
        <v>93577.293682594158</v>
      </c>
      <c r="CD215" s="41">
        <f t="shared" si="595"/>
        <v>93577.293682594158</v>
      </c>
      <c r="CE215" s="41">
        <f t="shared" si="595"/>
        <v>93577.293682594158</v>
      </c>
      <c r="CF215" s="41">
        <f t="shared" ref="CF215:DK215" si="596">IF($B215&gt;=CF$2,0,$S215/$D215*((CE$6-$E215)&lt;$D215))</f>
        <v>93577.293682594158</v>
      </c>
      <c r="CG215" s="41">
        <f t="shared" si="596"/>
        <v>93577.293682594158</v>
      </c>
      <c r="CH215" s="41">
        <f t="shared" si="596"/>
        <v>93577.293682594158</v>
      </c>
      <c r="CI215" s="41">
        <f t="shared" si="596"/>
        <v>93577.293682594158</v>
      </c>
      <c r="CJ215" s="41">
        <f t="shared" si="596"/>
        <v>93577.293682594158</v>
      </c>
      <c r="CK215" s="41">
        <f t="shared" si="596"/>
        <v>93577.293682594158</v>
      </c>
      <c r="CL215" s="41">
        <f t="shared" si="596"/>
        <v>93577.293682594158</v>
      </c>
      <c r="CM215" s="41">
        <f t="shared" si="596"/>
        <v>0</v>
      </c>
      <c r="CN215" s="41">
        <f t="shared" si="596"/>
        <v>0</v>
      </c>
      <c r="CO215" s="41">
        <f t="shared" si="596"/>
        <v>0</v>
      </c>
      <c r="CP215" s="41">
        <f t="shared" si="596"/>
        <v>0</v>
      </c>
      <c r="CQ215" s="41">
        <f t="shared" si="596"/>
        <v>0</v>
      </c>
      <c r="CR215" s="41">
        <f t="shared" si="596"/>
        <v>0</v>
      </c>
      <c r="CS215" s="41">
        <f t="shared" si="596"/>
        <v>0</v>
      </c>
      <c r="CT215" s="41">
        <f t="shared" si="596"/>
        <v>0</v>
      </c>
      <c r="CU215" s="41">
        <f t="shared" si="596"/>
        <v>0</v>
      </c>
      <c r="CV215" s="41">
        <f t="shared" si="596"/>
        <v>0</v>
      </c>
      <c r="CW215" s="41">
        <f t="shared" si="596"/>
        <v>0</v>
      </c>
      <c r="CX215" s="41">
        <f t="shared" si="596"/>
        <v>0</v>
      </c>
      <c r="CY215" s="41">
        <f t="shared" si="596"/>
        <v>0</v>
      </c>
      <c r="CZ215" s="41">
        <f t="shared" si="596"/>
        <v>0</v>
      </c>
      <c r="DA215" s="41">
        <f t="shared" si="596"/>
        <v>0</v>
      </c>
      <c r="DB215" s="41">
        <f t="shared" si="596"/>
        <v>0</v>
      </c>
      <c r="DC215" s="41">
        <f t="shared" si="596"/>
        <v>0</v>
      </c>
      <c r="DD215" s="41">
        <f t="shared" si="596"/>
        <v>0</v>
      </c>
      <c r="DE215" s="41">
        <f t="shared" si="596"/>
        <v>0</v>
      </c>
      <c r="DF215" s="41">
        <f t="shared" si="596"/>
        <v>0</v>
      </c>
      <c r="DG215" s="41">
        <f t="shared" si="596"/>
        <v>0</v>
      </c>
      <c r="DH215" s="41">
        <f t="shared" si="596"/>
        <v>0</v>
      </c>
      <c r="DI215" s="41">
        <f t="shared" si="596"/>
        <v>0</v>
      </c>
      <c r="DJ215" s="41">
        <f t="shared" si="596"/>
        <v>0</v>
      </c>
      <c r="DK215" s="41">
        <f t="shared" si="596"/>
        <v>0</v>
      </c>
      <c r="DL215" s="41">
        <f t="shared" ref="DL215:EQ215" si="597">IF($B215&gt;=DL$2,0,$S215/$D215*((DK$6-$E215)&lt;$D215))</f>
        <v>0</v>
      </c>
      <c r="DM215" s="41">
        <f t="shared" si="597"/>
        <v>0</v>
      </c>
      <c r="DN215" s="41">
        <f t="shared" si="597"/>
        <v>0</v>
      </c>
      <c r="DO215" s="41">
        <f t="shared" si="597"/>
        <v>0</v>
      </c>
      <c r="DP215" s="41">
        <f t="shared" si="597"/>
        <v>0</v>
      </c>
      <c r="DQ215" s="41">
        <f t="shared" si="597"/>
        <v>0</v>
      </c>
      <c r="DR215" s="41">
        <f t="shared" si="597"/>
        <v>0</v>
      </c>
      <c r="DS215" s="41">
        <f t="shared" si="597"/>
        <v>0</v>
      </c>
      <c r="DT215" s="41">
        <f t="shared" si="597"/>
        <v>0</v>
      </c>
      <c r="DU215" s="41">
        <f t="shared" si="597"/>
        <v>0</v>
      </c>
      <c r="DV215" s="41">
        <f t="shared" si="597"/>
        <v>0</v>
      </c>
      <c r="DW215" s="41">
        <f t="shared" si="597"/>
        <v>0</v>
      </c>
      <c r="DX215" s="41">
        <f t="shared" si="597"/>
        <v>0</v>
      </c>
      <c r="DY215" s="41">
        <f t="shared" si="597"/>
        <v>0</v>
      </c>
      <c r="DZ215" s="41">
        <f t="shared" si="597"/>
        <v>0</v>
      </c>
      <c r="EA215" s="41">
        <f t="shared" si="597"/>
        <v>0</v>
      </c>
      <c r="EB215" s="41">
        <f t="shared" si="597"/>
        <v>0</v>
      </c>
      <c r="EC215" s="41">
        <f t="shared" si="597"/>
        <v>0</v>
      </c>
      <c r="ED215" s="41">
        <f t="shared" si="597"/>
        <v>0</v>
      </c>
      <c r="EE215" s="41">
        <f t="shared" si="597"/>
        <v>0</v>
      </c>
      <c r="EF215" s="41">
        <f t="shared" si="597"/>
        <v>0</v>
      </c>
      <c r="EG215" s="41">
        <f t="shared" si="597"/>
        <v>0</v>
      </c>
      <c r="EH215" s="41">
        <f t="shared" si="597"/>
        <v>0</v>
      </c>
      <c r="EI215" s="41">
        <f t="shared" si="597"/>
        <v>0</v>
      </c>
      <c r="EJ215" s="41">
        <f t="shared" si="597"/>
        <v>0</v>
      </c>
      <c r="EK215" s="41">
        <f t="shared" si="597"/>
        <v>0</v>
      </c>
      <c r="EL215" s="41">
        <f t="shared" si="597"/>
        <v>0</v>
      </c>
      <c r="EM215" s="41">
        <f t="shared" si="597"/>
        <v>0</v>
      </c>
      <c r="EN215" s="41">
        <f t="shared" si="597"/>
        <v>0</v>
      </c>
      <c r="EO215" s="41">
        <f t="shared" si="597"/>
        <v>0</v>
      </c>
      <c r="EP215" s="41">
        <f t="shared" si="597"/>
        <v>0</v>
      </c>
      <c r="EQ215" s="41">
        <f t="shared" si="597"/>
        <v>0</v>
      </c>
      <c r="ER215" s="41">
        <f t="shared" ref="ER215:FB215" si="598">IF($B215&gt;=ER$2,0,$S215/$D215*((EQ$6-$E215)&lt;$D215))</f>
        <v>0</v>
      </c>
      <c r="ES215" s="41">
        <f t="shared" si="598"/>
        <v>0</v>
      </c>
      <c r="ET215" s="41">
        <f t="shared" si="598"/>
        <v>0</v>
      </c>
      <c r="EU215" s="41">
        <f t="shared" si="598"/>
        <v>0</v>
      </c>
      <c r="EV215" s="41">
        <f t="shared" si="598"/>
        <v>0</v>
      </c>
      <c r="EW215" s="41">
        <f t="shared" si="598"/>
        <v>0</v>
      </c>
      <c r="EX215" s="41">
        <f t="shared" si="598"/>
        <v>0</v>
      </c>
      <c r="EY215" s="41">
        <f t="shared" si="598"/>
        <v>0</v>
      </c>
      <c r="EZ215" s="41">
        <f t="shared" si="598"/>
        <v>0</v>
      </c>
      <c r="FA215" s="41">
        <f t="shared" si="598"/>
        <v>0</v>
      </c>
      <c r="FB215" s="41">
        <f t="shared" si="598"/>
        <v>0</v>
      </c>
    </row>
    <row r="216" spans="2:158" s="38" customFormat="1" ht="11.25" hidden="1" customHeight="1" outlineLevel="1">
      <c r="B216" s="37">
        <v>2034</v>
      </c>
      <c r="C216" s="36">
        <f t="shared" si="588"/>
        <v>60</v>
      </c>
      <c r="D216" s="36">
        <f t="shared" si="588"/>
        <v>60</v>
      </c>
      <c r="E216" s="36">
        <f t="shared" si="566"/>
        <v>12</v>
      </c>
      <c r="F216" s="55"/>
      <c r="G216" s="3"/>
      <c r="H216" s="3"/>
      <c r="K216" s="39"/>
      <c r="L216" s="39"/>
      <c r="M216" s="39"/>
      <c r="N216" s="39"/>
      <c r="O216" s="39"/>
      <c r="P216" s="39"/>
      <c r="Q216" s="39"/>
      <c r="S216" s="40">
        <f t="shared" si="567"/>
        <v>5588279.5227356944</v>
      </c>
      <c r="T216" s="41">
        <f t="shared" ref="T216:AY216" si="599">IF($B216&gt;=T$2,0,$S216/$D216*((S$6-$E216)&lt;$D216))</f>
        <v>0</v>
      </c>
      <c r="U216" s="41">
        <f t="shared" si="599"/>
        <v>0</v>
      </c>
      <c r="V216" s="41">
        <f t="shared" si="599"/>
        <v>0</v>
      </c>
      <c r="W216" s="41">
        <f t="shared" si="599"/>
        <v>0</v>
      </c>
      <c r="X216" s="41">
        <f t="shared" si="599"/>
        <v>0</v>
      </c>
      <c r="Y216" s="41">
        <f t="shared" si="599"/>
        <v>0</v>
      </c>
      <c r="Z216" s="41">
        <f t="shared" si="599"/>
        <v>0</v>
      </c>
      <c r="AA216" s="41">
        <f t="shared" si="599"/>
        <v>0</v>
      </c>
      <c r="AB216" s="41">
        <f t="shared" si="599"/>
        <v>0</v>
      </c>
      <c r="AC216" s="41">
        <f t="shared" si="599"/>
        <v>0</v>
      </c>
      <c r="AD216" s="41">
        <f t="shared" si="599"/>
        <v>0</v>
      </c>
      <c r="AE216" s="41">
        <f t="shared" si="599"/>
        <v>0</v>
      </c>
      <c r="AF216" s="41">
        <f t="shared" si="599"/>
        <v>93137.992045594903</v>
      </c>
      <c r="AG216" s="41">
        <f t="shared" si="599"/>
        <v>93137.992045594903</v>
      </c>
      <c r="AH216" s="41">
        <f t="shared" si="599"/>
        <v>93137.992045594903</v>
      </c>
      <c r="AI216" s="41">
        <f t="shared" si="599"/>
        <v>93137.992045594903</v>
      </c>
      <c r="AJ216" s="41">
        <f t="shared" si="599"/>
        <v>93137.992045594903</v>
      </c>
      <c r="AK216" s="41">
        <f t="shared" si="599"/>
        <v>93137.992045594903</v>
      </c>
      <c r="AL216" s="41">
        <f t="shared" si="599"/>
        <v>93137.992045594903</v>
      </c>
      <c r="AM216" s="41">
        <f t="shared" si="599"/>
        <v>93137.992045594903</v>
      </c>
      <c r="AN216" s="41">
        <f t="shared" si="599"/>
        <v>93137.992045594903</v>
      </c>
      <c r="AO216" s="41">
        <f t="shared" si="599"/>
        <v>93137.992045594903</v>
      </c>
      <c r="AP216" s="41">
        <f t="shared" si="599"/>
        <v>93137.992045594903</v>
      </c>
      <c r="AQ216" s="41">
        <f t="shared" si="599"/>
        <v>93137.992045594903</v>
      </c>
      <c r="AR216" s="41">
        <f t="shared" si="599"/>
        <v>93137.992045594903</v>
      </c>
      <c r="AS216" s="41">
        <f t="shared" si="599"/>
        <v>93137.992045594903</v>
      </c>
      <c r="AT216" s="41">
        <f t="shared" si="599"/>
        <v>93137.992045594903</v>
      </c>
      <c r="AU216" s="41">
        <f t="shared" si="599"/>
        <v>93137.992045594903</v>
      </c>
      <c r="AV216" s="41">
        <f t="shared" si="599"/>
        <v>93137.992045594903</v>
      </c>
      <c r="AW216" s="41">
        <f t="shared" si="599"/>
        <v>93137.992045594903</v>
      </c>
      <c r="AX216" s="41">
        <f t="shared" si="599"/>
        <v>93137.992045594903</v>
      </c>
      <c r="AY216" s="41">
        <f t="shared" si="599"/>
        <v>93137.992045594903</v>
      </c>
      <c r="AZ216" s="41">
        <f t="shared" ref="AZ216:CE216" si="600">IF($B216&gt;=AZ$2,0,$S216/$D216*((AY$6-$E216)&lt;$D216))</f>
        <v>93137.992045594903</v>
      </c>
      <c r="BA216" s="41">
        <f t="shared" si="600"/>
        <v>93137.992045594903</v>
      </c>
      <c r="BB216" s="41">
        <f t="shared" si="600"/>
        <v>93137.992045594903</v>
      </c>
      <c r="BC216" s="41">
        <f t="shared" si="600"/>
        <v>93137.992045594903</v>
      </c>
      <c r="BD216" s="41">
        <f t="shared" si="600"/>
        <v>93137.992045594903</v>
      </c>
      <c r="BE216" s="41">
        <f t="shared" si="600"/>
        <v>93137.992045594903</v>
      </c>
      <c r="BF216" s="41">
        <f t="shared" si="600"/>
        <v>93137.992045594903</v>
      </c>
      <c r="BG216" s="41">
        <f t="shared" si="600"/>
        <v>93137.992045594903</v>
      </c>
      <c r="BH216" s="41">
        <f t="shared" si="600"/>
        <v>93137.992045594903</v>
      </c>
      <c r="BI216" s="41">
        <f t="shared" si="600"/>
        <v>93137.992045594903</v>
      </c>
      <c r="BJ216" s="41">
        <f t="shared" si="600"/>
        <v>93137.992045594903</v>
      </c>
      <c r="BK216" s="41">
        <f t="shared" si="600"/>
        <v>93137.992045594903</v>
      </c>
      <c r="BL216" s="41">
        <f t="shared" si="600"/>
        <v>93137.992045594903</v>
      </c>
      <c r="BM216" s="41">
        <f t="shared" si="600"/>
        <v>93137.992045594903</v>
      </c>
      <c r="BN216" s="41">
        <f t="shared" si="600"/>
        <v>93137.992045594903</v>
      </c>
      <c r="BO216" s="41">
        <f t="shared" si="600"/>
        <v>93137.992045594903</v>
      </c>
      <c r="BP216" s="41">
        <f t="shared" si="600"/>
        <v>93137.992045594903</v>
      </c>
      <c r="BQ216" s="41">
        <f t="shared" si="600"/>
        <v>93137.992045594903</v>
      </c>
      <c r="BR216" s="41">
        <f t="shared" si="600"/>
        <v>93137.992045594903</v>
      </c>
      <c r="BS216" s="41">
        <f t="shared" si="600"/>
        <v>93137.992045594903</v>
      </c>
      <c r="BT216" s="41">
        <f t="shared" si="600"/>
        <v>93137.992045594903</v>
      </c>
      <c r="BU216" s="41">
        <f t="shared" si="600"/>
        <v>93137.992045594903</v>
      </c>
      <c r="BV216" s="41">
        <f t="shared" si="600"/>
        <v>93137.992045594903</v>
      </c>
      <c r="BW216" s="41">
        <f t="shared" si="600"/>
        <v>93137.992045594903</v>
      </c>
      <c r="BX216" s="41">
        <f t="shared" si="600"/>
        <v>93137.992045594903</v>
      </c>
      <c r="BY216" s="41">
        <f t="shared" si="600"/>
        <v>93137.992045594903</v>
      </c>
      <c r="BZ216" s="41">
        <f t="shared" si="600"/>
        <v>93137.992045594903</v>
      </c>
      <c r="CA216" s="41">
        <f t="shared" si="600"/>
        <v>93137.992045594903</v>
      </c>
      <c r="CB216" s="41">
        <f t="shared" si="600"/>
        <v>93137.992045594903</v>
      </c>
      <c r="CC216" s="41">
        <f t="shared" si="600"/>
        <v>93137.992045594903</v>
      </c>
      <c r="CD216" s="41">
        <f t="shared" si="600"/>
        <v>93137.992045594903</v>
      </c>
      <c r="CE216" s="41">
        <f t="shared" si="600"/>
        <v>93137.992045594903</v>
      </c>
      <c r="CF216" s="41">
        <f t="shared" ref="CF216:DK216" si="601">IF($B216&gt;=CF$2,0,$S216/$D216*((CE$6-$E216)&lt;$D216))</f>
        <v>93137.992045594903</v>
      </c>
      <c r="CG216" s="41">
        <f t="shared" si="601"/>
        <v>93137.992045594903</v>
      </c>
      <c r="CH216" s="41">
        <f t="shared" si="601"/>
        <v>93137.992045594903</v>
      </c>
      <c r="CI216" s="41">
        <f t="shared" si="601"/>
        <v>93137.992045594903</v>
      </c>
      <c r="CJ216" s="41">
        <f t="shared" si="601"/>
        <v>93137.992045594903</v>
      </c>
      <c r="CK216" s="41">
        <f t="shared" si="601"/>
        <v>93137.992045594903</v>
      </c>
      <c r="CL216" s="41">
        <f t="shared" si="601"/>
        <v>93137.992045594903</v>
      </c>
      <c r="CM216" s="41">
        <f t="shared" si="601"/>
        <v>93137.992045594903</v>
      </c>
      <c r="CN216" s="41">
        <f t="shared" si="601"/>
        <v>0</v>
      </c>
      <c r="CO216" s="41">
        <f t="shared" si="601"/>
        <v>0</v>
      </c>
      <c r="CP216" s="41">
        <f t="shared" si="601"/>
        <v>0</v>
      </c>
      <c r="CQ216" s="41">
        <f t="shared" si="601"/>
        <v>0</v>
      </c>
      <c r="CR216" s="41">
        <f t="shared" si="601"/>
        <v>0</v>
      </c>
      <c r="CS216" s="41">
        <f t="shared" si="601"/>
        <v>0</v>
      </c>
      <c r="CT216" s="41">
        <f t="shared" si="601"/>
        <v>0</v>
      </c>
      <c r="CU216" s="41">
        <f t="shared" si="601"/>
        <v>0</v>
      </c>
      <c r="CV216" s="41">
        <f t="shared" si="601"/>
        <v>0</v>
      </c>
      <c r="CW216" s="41">
        <f t="shared" si="601"/>
        <v>0</v>
      </c>
      <c r="CX216" s="41">
        <f t="shared" si="601"/>
        <v>0</v>
      </c>
      <c r="CY216" s="41">
        <f t="shared" si="601"/>
        <v>0</v>
      </c>
      <c r="CZ216" s="41">
        <f t="shared" si="601"/>
        <v>0</v>
      </c>
      <c r="DA216" s="41">
        <f t="shared" si="601"/>
        <v>0</v>
      </c>
      <c r="DB216" s="41">
        <f t="shared" si="601"/>
        <v>0</v>
      </c>
      <c r="DC216" s="41">
        <f t="shared" si="601"/>
        <v>0</v>
      </c>
      <c r="DD216" s="41">
        <f t="shared" si="601"/>
        <v>0</v>
      </c>
      <c r="DE216" s="41">
        <f t="shared" si="601"/>
        <v>0</v>
      </c>
      <c r="DF216" s="41">
        <f t="shared" si="601"/>
        <v>0</v>
      </c>
      <c r="DG216" s="41">
        <f t="shared" si="601"/>
        <v>0</v>
      </c>
      <c r="DH216" s="41">
        <f t="shared" si="601"/>
        <v>0</v>
      </c>
      <c r="DI216" s="41">
        <f t="shared" si="601"/>
        <v>0</v>
      </c>
      <c r="DJ216" s="41">
        <f t="shared" si="601"/>
        <v>0</v>
      </c>
      <c r="DK216" s="41">
        <f t="shared" si="601"/>
        <v>0</v>
      </c>
      <c r="DL216" s="41">
        <f t="shared" ref="DL216:EQ216" si="602">IF($B216&gt;=DL$2,0,$S216/$D216*((DK$6-$E216)&lt;$D216))</f>
        <v>0</v>
      </c>
      <c r="DM216" s="41">
        <f t="shared" si="602"/>
        <v>0</v>
      </c>
      <c r="DN216" s="41">
        <f t="shared" si="602"/>
        <v>0</v>
      </c>
      <c r="DO216" s="41">
        <f t="shared" si="602"/>
        <v>0</v>
      </c>
      <c r="DP216" s="41">
        <f t="shared" si="602"/>
        <v>0</v>
      </c>
      <c r="DQ216" s="41">
        <f t="shared" si="602"/>
        <v>0</v>
      </c>
      <c r="DR216" s="41">
        <f t="shared" si="602"/>
        <v>0</v>
      </c>
      <c r="DS216" s="41">
        <f t="shared" si="602"/>
        <v>0</v>
      </c>
      <c r="DT216" s="41">
        <f t="shared" si="602"/>
        <v>0</v>
      </c>
      <c r="DU216" s="41">
        <f t="shared" si="602"/>
        <v>0</v>
      </c>
      <c r="DV216" s="41">
        <f t="shared" si="602"/>
        <v>0</v>
      </c>
      <c r="DW216" s="41">
        <f t="shared" si="602"/>
        <v>0</v>
      </c>
      <c r="DX216" s="41">
        <f t="shared" si="602"/>
        <v>0</v>
      </c>
      <c r="DY216" s="41">
        <f t="shared" si="602"/>
        <v>0</v>
      </c>
      <c r="DZ216" s="41">
        <f t="shared" si="602"/>
        <v>0</v>
      </c>
      <c r="EA216" s="41">
        <f t="shared" si="602"/>
        <v>0</v>
      </c>
      <c r="EB216" s="41">
        <f t="shared" si="602"/>
        <v>0</v>
      </c>
      <c r="EC216" s="41">
        <f t="shared" si="602"/>
        <v>0</v>
      </c>
      <c r="ED216" s="41">
        <f t="shared" si="602"/>
        <v>0</v>
      </c>
      <c r="EE216" s="41">
        <f t="shared" si="602"/>
        <v>0</v>
      </c>
      <c r="EF216" s="41">
        <f t="shared" si="602"/>
        <v>0</v>
      </c>
      <c r="EG216" s="41">
        <f t="shared" si="602"/>
        <v>0</v>
      </c>
      <c r="EH216" s="41">
        <f t="shared" si="602"/>
        <v>0</v>
      </c>
      <c r="EI216" s="41">
        <f t="shared" si="602"/>
        <v>0</v>
      </c>
      <c r="EJ216" s="41">
        <f t="shared" si="602"/>
        <v>0</v>
      </c>
      <c r="EK216" s="41">
        <f t="shared" si="602"/>
        <v>0</v>
      </c>
      <c r="EL216" s="41">
        <f t="shared" si="602"/>
        <v>0</v>
      </c>
      <c r="EM216" s="41">
        <f t="shared" si="602"/>
        <v>0</v>
      </c>
      <c r="EN216" s="41">
        <f t="shared" si="602"/>
        <v>0</v>
      </c>
      <c r="EO216" s="41">
        <f t="shared" si="602"/>
        <v>0</v>
      </c>
      <c r="EP216" s="41">
        <f t="shared" si="602"/>
        <v>0</v>
      </c>
      <c r="EQ216" s="41">
        <f t="shared" si="602"/>
        <v>0</v>
      </c>
      <c r="ER216" s="41">
        <f t="shared" ref="ER216:FB216" si="603">IF($B216&gt;=ER$2,0,$S216/$D216*((EQ$6-$E216)&lt;$D216))</f>
        <v>0</v>
      </c>
      <c r="ES216" s="41">
        <f t="shared" si="603"/>
        <v>0</v>
      </c>
      <c r="ET216" s="41">
        <f t="shared" si="603"/>
        <v>0</v>
      </c>
      <c r="EU216" s="41">
        <f t="shared" si="603"/>
        <v>0</v>
      </c>
      <c r="EV216" s="41">
        <f t="shared" si="603"/>
        <v>0</v>
      </c>
      <c r="EW216" s="41">
        <f t="shared" si="603"/>
        <v>0</v>
      </c>
      <c r="EX216" s="41">
        <f t="shared" si="603"/>
        <v>0</v>
      </c>
      <c r="EY216" s="41">
        <f t="shared" si="603"/>
        <v>0</v>
      </c>
      <c r="EZ216" s="41">
        <f t="shared" si="603"/>
        <v>0</v>
      </c>
      <c r="FA216" s="41">
        <f t="shared" si="603"/>
        <v>0</v>
      </c>
      <c r="FB216" s="41">
        <f t="shared" si="603"/>
        <v>0</v>
      </c>
    </row>
    <row r="217" spans="2:158" s="38" customFormat="1" ht="11.25" hidden="1" customHeight="1" outlineLevel="1">
      <c r="B217" s="37">
        <v>2035</v>
      </c>
      <c r="C217" s="36">
        <f t="shared" si="588"/>
        <v>60</v>
      </c>
      <c r="D217" s="36">
        <f t="shared" si="588"/>
        <v>60</v>
      </c>
      <c r="E217" s="36">
        <f t="shared" si="566"/>
        <v>13</v>
      </c>
      <c r="F217" s="55"/>
      <c r="G217" s="3"/>
      <c r="H217" s="3"/>
      <c r="K217" s="39"/>
      <c r="L217" s="39"/>
      <c r="M217" s="39"/>
      <c r="N217" s="39"/>
      <c r="O217" s="39"/>
      <c r="P217" s="39"/>
      <c r="Q217" s="39"/>
      <c r="S217" s="40">
        <f t="shared" si="567"/>
        <v>5562314.7091423348</v>
      </c>
      <c r="T217" s="41">
        <f t="shared" ref="T217:AY217" si="604">IF($B217&gt;=T$2,0,$S217/$D217*((S$6-$E217)&lt;$D217))</f>
        <v>0</v>
      </c>
      <c r="U217" s="41">
        <f t="shared" si="604"/>
        <v>0</v>
      </c>
      <c r="V217" s="41">
        <f t="shared" si="604"/>
        <v>0</v>
      </c>
      <c r="W217" s="41">
        <f t="shared" si="604"/>
        <v>0</v>
      </c>
      <c r="X217" s="41">
        <f t="shared" si="604"/>
        <v>0</v>
      </c>
      <c r="Y217" s="41">
        <f t="shared" si="604"/>
        <v>0</v>
      </c>
      <c r="Z217" s="41">
        <f t="shared" si="604"/>
        <v>0</v>
      </c>
      <c r="AA217" s="41">
        <f t="shared" si="604"/>
        <v>0</v>
      </c>
      <c r="AB217" s="41">
        <f t="shared" si="604"/>
        <v>0</v>
      </c>
      <c r="AC217" s="41">
        <f t="shared" si="604"/>
        <v>0</v>
      </c>
      <c r="AD217" s="41">
        <f t="shared" si="604"/>
        <v>0</v>
      </c>
      <c r="AE217" s="41">
        <f t="shared" si="604"/>
        <v>0</v>
      </c>
      <c r="AF217" s="41">
        <f t="shared" si="604"/>
        <v>0</v>
      </c>
      <c r="AG217" s="41">
        <f t="shared" si="604"/>
        <v>92705.245152372241</v>
      </c>
      <c r="AH217" s="41">
        <f t="shared" si="604"/>
        <v>92705.245152372241</v>
      </c>
      <c r="AI217" s="41">
        <f t="shared" si="604"/>
        <v>92705.245152372241</v>
      </c>
      <c r="AJ217" s="41">
        <f t="shared" si="604"/>
        <v>92705.245152372241</v>
      </c>
      <c r="AK217" s="41">
        <f t="shared" si="604"/>
        <v>92705.245152372241</v>
      </c>
      <c r="AL217" s="41">
        <f t="shared" si="604"/>
        <v>92705.245152372241</v>
      </c>
      <c r="AM217" s="41">
        <f t="shared" si="604"/>
        <v>92705.245152372241</v>
      </c>
      <c r="AN217" s="41">
        <f t="shared" si="604"/>
        <v>92705.245152372241</v>
      </c>
      <c r="AO217" s="41">
        <f t="shared" si="604"/>
        <v>92705.245152372241</v>
      </c>
      <c r="AP217" s="41">
        <f t="shared" si="604"/>
        <v>92705.245152372241</v>
      </c>
      <c r="AQ217" s="41">
        <f t="shared" si="604"/>
        <v>92705.245152372241</v>
      </c>
      <c r="AR217" s="41">
        <f t="shared" si="604"/>
        <v>92705.245152372241</v>
      </c>
      <c r="AS217" s="41">
        <f t="shared" si="604"/>
        <v>92705.245152372241</v>
      </c>
      <c r="AT217" s="41">
        <f t="shared" si="604"/>
        <v>92705.245152372241</v>
      </c>
      <c r="AU217" s="41">
        <f t="shared" si="604"/>
        <v>92705.245152372241</v>
      </c>
      <c r="AV217" s="41">
        <f t="shared" si="604"/>
        <v>92705.245152372241</v>
      </c>
      <c r="AW217" s="41">
        <f t="shared" si="604"/>
        <v>92705.245152372241</v>
      </c>
      <c r="AX217" s="41">
        <f t="shared" si="604"/>
        <v>92705.245152372241</v>
      </c>
      <c r="AY217" s="41">
        <f t="shared" si="604"/>
        <v>92705.245152372241</v>
      </c>
      <c r="AZ217" s="41">
        <f t="shared" ref="AZ217:CE217" si="605">IF($B217&gt;=AZ$2,0,$S217/$D217*((AY$6-$E217)&lt;$D217))</f>
        <v>92705.245152372241</v>
      </c>
      <c r="BA217" s="41">
        <f t="shared" si="605"/>
        <v>92705.245152372241</v>
      </c>
      <c r="BB217" s="41">
        <f t="shared" si="605"/>
        <v>92705.245152372241</v>
      </c>
      <c r="BC217" s="41">
        <f t="shared" si="605"/>
        <v>92705.245152372241</v>
      </c>
      <c r="BD217" s="41">
        <f t="shared" si="605"/>
        <v>92705.245152372241</v>
      </c>
      <c r="BE217" s="41">
        <f t="shared" si="605"/>
        <v>92705.245152372241</v>
      </c>
      <c r="BF217" s="41">
        <f t="shared" si="605"/>
        <v>92705.245152372241</v>
      </c>
      <c r="BG217" s="41">
        <f t="shared" si="605"/>
        <v>92705.245152372241</v>
      </c>
      <c r="BH217" s="41">
        <f t="shared" si="605"/>
        <v>92705.245152372241</v>
      </c>
      <c r="BI217" s="41">
        <f t="shared" si="605"/>
        <v>92705.245152372241</v>
      </c>
      <c r="BJ217" s="41">
        <f t="shared" si="605"/>
        <v>92705.245152372241</v>
      </c>
      <c r="BK217" s="41">
        <f t="shared" si="605"/>
        <v>92705.245152372241</v>
      </c>
      <c r="BL217" s="41">
        <f t="shared" si="605"/>
        <v>92705.245152372241</v>
      </c>
      <c r="BM217" s="41">
        <f t="shared" si="605"/>
        <v>92705.245152372241</v>
      </c>
      <c r="BN217" s="41">
        <f t="shared" si="605"/>
        <v>92705.245152372241</v>
      </c>
      <c r="BO217" s="41">
        <f t="shared" si="605"/>
        <v>92705.245152372241</v>
      </c>
      <c r="BP217" s="41">
        <f t="shared" si="605"/>
        <v>92705.245152372241</v>
      </c>
      <c r="BQ217" s="41">
        <f t="shared" si="605"/>
        <v>92705.245152372241</v>
      </c>
      <c r="BR217" s="41">
        <f t="shared" si="605"/>
        <v>92705.245152372241</v>
      </c>
      <c r="BS217" s="41">
        <f t="shared" si="605"/>
        <v>92705.245152372241</v>
      </c>
      <c r="BT217" s="41">
        <f t="shared" si="605"/>
        <v>92705.245152372241</v>
      </c>
      <c r="BU217" s="41">
        <f t="shared" si="605"/>
        <v>92705.245152372241</v>
      </c>
      <c r="BV217" s="41">
        <f t="shared" si="605"/>
        <v>92705.245152372241</v>
      </c>
      <c r="BW217" s="41">
        <f t="shared" si="605"/>
        <v>92705.245152372241</v>
      </c>
      <c r="BX217" s="41">
        <f t="shared" si="605"/>
        <v>92705.245152372241</v>
      </c>
      <c r="BY217" s="41">
        <f t="shared" si="605"/>
        <v>92705.245152372241</v>
      </c>
      <c r="BZ217" s="41">
        <f t="shared" si="605"/>
        <v>92705.245152372241</v>
      </c>
      <c r="CA217" s="41">
        <f t="shared" si="605"/>
        <v>92705.245152372241</v>
      </c>
      <c r="CB217" s="41">
        <f t="shared" si="605"/>
        <v>92705.245152372241</v>
      </c>
      <c r="CC217" s="41">
        <f t="shared" si="605"/>
        <v>92705.245152372241</v>
      </c>
      <c r="CD217" s="41">
        <f t="shared" si="605"/>
        <v>92705.245152372241</v>
      </c>
      <c r="CE217" s="41">
        <f t="shared" si="605"/>
        <v>92705.245152372241</v>
      </c>
      <c r="CF217" s="41">
        <f t="shared" ref="CF217:DK217" si="606">IF($B217&gt;=CF$2,0,$S217/$D217*((CE$6-$E217)&lt;$D217))</f>
        <v>92705.245152372241</v>
      </c>
      <c r="CG217" s="41">
        <f t="shared" si="606"/>
        <v>92705.245152372241</v>
      </c>
      <c r="CH217" s="41">
        <f t="shared" si="606"/>
        <v>92705.245152372241</v>
      </c>
      <c r="CI217" s="41">
        <f t="shared" si="606"/>
        <v>92705.245152372241</v>
      </c>
      <c r="CJ217" s="41">
        <f t="shared" si="606"/>
        <v>92705.245152372241</v>
      </c>
      <c r="CK217" s="41">
        <f t="shared" si="606"/>
        <v>92705.245152372241</v>
      </c>
      <c r="CL217" s="41">
        <f t="shared" si="606"/>
        <v>92705.245152372241</v>
      </c>
      <c r="CM217" s="41">
        <f t="shared" si="606"/>
        <v>92705.245152372241</v>
      </c>
      <c r="CN217" s="41">
        <f t="shared" si="606"/>
        <v>92705.245152372241</v>
      </c>
      <c r="CO217" s="41">
        <f t="shared" si="606"/>
        <v>0</v>
      </c>
      <c r="CP217" s="41">
        <f t="shared" si="606"/>
        <v>0</v>
      </c>
      <c r="CQ217" s="41">
        <f t="shared" si="606"/>
        <v>0</v>
      </c>
      <c r="CR217" s="41">
        <f t="shared" si="606"/>
        <v>0</v>
      </c>
      <c r="CS217" s="41">
        <f t="shared" si="606"/>
        <v>0</v>
      </c>
      <c r="CT217" s="41">
        <f t="shared" si="606"/>
        <v>0</v>
      </c>
      <c r="CU217" s="41">
        <f t="shared" si="606"/>
        <v>0</v>
      </c>
      <c r="CV217" s="41">
        <f t="shared" si="606"/>
        <v>0</v>
      </c>
      <c r="CW217" s="41">
        <f t="shared" si="606"/>
        <v>0</v>
      </c>
      <c r="CX217" s="41">
        <f t="shared" si="606"/>
        <v>0</v>
      </c>
      <c r="CY217" s="41">
        <f t="shared" si="606"/>
        <v>0</v>
      </c>
      <c r="CZ217" s="41">
        <f t="shared" si="606"/>
        <v>0</v>
      </c>
      <c r="DA217" s="41">
        <f t="shared" si="606"/>
        <v>0</v>
      </c>
      <c r="DB217" s="41">
        <f t="shared" si="606"/>
        <v>0</v>
      </c>
      <c r="DC217" s="41">
        <f t="shared" si="606"/>
        <v>0</v>
      </c>
      <c r="DD217" s="41">
        <f t="shared" si="606"/>
        <v>0</v>
      </c>
      <c r="DE217" s="41">
        <f t="shared" si="606"/>
        <v>0</v>
      </c>
      <c r="DF217" s="41">
        <f t="shared" si="606"/>
        <v>0</v>
      </c>
      <c r="DG217" s="41">
        <f t="shared" si="606"/>
        <v>0</v>
      </c>
      <c r="DH217" s="41">
        <f t="shared" si="606"/>
        <v>0</v>
      </c>
      <c r="DI217" s="41">
        <f t="shared" si="606"/>
        <v>0</v>
      </c>
      <c r="DJ217" s="41">
        <f t="shared" si="606"/>
        <v>0</v>
      </c>
      <c r="DK217" s="41">
        <f t="shared" si="606"/>
        <v>0</v>
      </c>
      <c r="DL217" s="41">
        <f t="shared" ref="DL217:EQ217" si="607">IF($B217&gt;=DL$2,0,$S217/$D217*((DK$6-$E217)&lt;$D217))</f>
        <v>0</v>
      </c>
      <c r="DM217" s="41">
        <f t="shared" si="607"/>
        <v>0</v>
      </c>
      <c r="DN217" s="41">
        <f t="shared" si="607"/>
        <v>0</v>
      </c>
      <c r="DO217" s="41">
        <f t="shared" si="607"/>
        <v>0</v>
      </c>
      <c r="DP217" s="41">
        <f t="shared" si="607"/>
        <v>0</v>
      </c>
      <c r="DQ217" s="41">
        <f t="shared" si="607"/>
        <v>0</v>
      </c>
      <c r="DR217" s="41">
        <f t="shared" si="607"/>
        <v>0</v>
      </c>
      <c r="DS217" s="41">
        <f t="shared" si="607"/>
        <v>0</v>
      </c>
      <c r="DT217" s="41">
        <f t="shared" si="607"/>
        <v>0</v>
      </c>
      <c r="DU217" s="41">
        <f t="shared" si="607"/>
        <v>0</v>
      </c>
      <c r="DV217" s="41">
        <f t="shared" si="607"/>
        <v>0</v>
      </c>
      <c r="DW217" s="41">
        <f t="shared" si="607"/>
        <v>0</v>
      </c>
      <c r="DX217" s="41">
        <f t="shared" si="607"/>
        <v>0</v>
      </c>
      <c r="DY217" s="41">
        <f t="shared" si="607"/>
        <v>0</v>
      </c>
      <c r="DZ217" s="41">
        <f t="shared" si="607"/>
        <v>0</v>
      </c>
      <c r="EA217" s="41">
        <f t="shared" si="607"/>
        <v>0</v>
      </c>
      <c r="EB217" s="41">
        <f t="shared" si="607"/>
        <v>0</v>
      </c>
      <c r="EC217" s="41">
        <f t="shared" si="607"/>
        <v>0</v>
      </c>
      <c r="ED217" s="41">
        <f t="shared" si="607"/>
        <v>0</v>
      </c>
      <c r="EE217" s="41">
        <f t="shared" si="607"/>
        <v>0</v>
      </c>
      <c r="EF217" s="41">
        <f t="shared" si="607"/>
        <v>0</v>
      </c>
      <c r="EG217" s="41">
        <f t="shared" si="607"/>
        <v>0</v>
      </c>
      <c r="EH217" s="41">
        <f t="shared" si="607"/>
        <v>0</v>
      </c>
      <c r="EI217" s="41">
        <f t="shared" si="607"/>
        <v>0</v>
      </c>
      <c r="EJ217" s="41">
        <f t="shared" si="607"/>
        <v>0</v>
      </c>
      <c r="EK217" s="41">
        <f t="shared" si="607"/>
        <v>0</v>
      </c>
      <c r="EL217" s="41">
        <f t="shared" si="607"/>
        <v>0</v>
      </c>
      <c r="EM217" s="41">
        <f t="shared" si="607"/>
        <v>0</v>
      </c>
      <c r="EN217" s="41">
        <f t="shared" si="607"/>
        <v>0</v>
      </c>
      <c r="EO217" s="41">
        <f t="shared" si="607"/>
        <v>0</v>
      </c>
      <c r="EP217" s="41">
        <f t="shared" si="607"/>
        <v>0</v>
      </c>
      <c r="EQ217" s="41">
        <f t="shared" si="607"/>
        <v>0</v>
      </c>
      <c r="ER217" s="41">
        <f t="shared" ref="ER217:FB217" si="608">IF($B217&gt;=ER$2,0,$S217/$D217*((EQ$6-$E217)&lt;$D217))</f>
        <v>0</v>
      </c>
      <c r="ES217" s="41">
        <f t="shared" si="608"/>
        <v>0</v>
      </c>
      <c r="ET217" s="41">
        <f t="shared" si="608"/>
        <v>0</v>
      </c>
      <c r="EU217" s="41">
        <f t="shared" si="608"/>
        <v>0</v>
      </c>
      <c r="EV217" s="41">
        <f t="shared" si="608"/>
        <v>0</v>
      </c>
      <c r="EW217" s="41">
        <f t="shared" si="608"/>
        <v>0</v>
      </c>
      <c r="EX217" s="41">
        <f t="shared" si="608"/>
        <v>0</v>
      </c>
      <c r="EY217" s="41">
        <f t="shared" si="608"/>
        <v>0</v>
      </c>
      <c r="EZ217" s="41">
        <f t="shared" si="608"/>
        <v>0</v>
      </c>
      <c r="FA217" s="41">
        <f t="shared" si="608"/>
        <v>0</v>
      </c>
      <c r="FB217" s="41">
        <f t="shared" si="608"/>
        <v>0</v>
      </c>
    </row>
    <row r="218" spans="2:158" s="38" customFormat="1" ht="11.25" hidden="1" customHeight="1" outlineLevel="1">
      <c r="B218" s="37">
        <v>2036</v>
      </c>
      <c r="C218" s="36">
        <f t="shared" si="588"/>
        <v>60</v>
      </c>
      <c r="D218" s="36">
        <f t="shared" si="588"/>
        <v>60</v>
      </c>
      <c r="E218" s="36">
        <f t="shared" si="566"/>
        <v>14</v>
      </c>
      <c r="F218" s="55"/>
      <c r="G218" s="3"/>
      <c r="H218" s="3"/>
      <c r="K218" s="39"/>
      <c r="L218" s="39"/>
      <c r="M218" s="39"/>
      <c r="N218" s="39"/>
      <c r="O218" s="39"/>
      <c r="P218" s="39"/>
      <c r="Q218" s="39"/>
      <c r="S218" s="40">
        <f t="shared" si="567"/>
        <v>5543132.616924989</v>
      </c>
      <c r="T218" s="41">
        <f t="shared" ref="T218:AY218" si="609">IF($B218&gt;=T$2,0,$S218/$D218*((S$6-$E218)&lt;$D218))</f>
        <v>0</v>
      </c>
      <c r="U218" s="41">
        <f t="shared" si="609"/>
        <v>0</v>
      </c>
      <c r="V218" s="41">
        <f t="shared" si="609"/>
        <v>0</v>
      </c>
      <c r="W218" s="41">
        <f t="shared" si="609"/>
        <v>0</v>
      </c>
      <c r="X218" s="41">
        <f t="shared" si="609"/>
        <v>0</v>
      </c>
      <c r="Y218" s="41">
        <f t="shared" si="609"/>
        <v>0</v>
      </c>
      <c r="Z218" s="41">
        <f t="shared" si="609"/>
        <v>0</v>
      </c>
      <c r="AA218" s="41">
        <f t="shared" si="609"/>
        <v>0</v>
      </c>
      <c r="AB218" s="41">
        <f t="shared" si="609"/>
        <v>0</v>
      </c>
      <c r="AC218" s="41">
        <f t="shared" si="609"/>
        <v>0</v>
      </c>
      <c r="AD218" s="41">
        <f t="shared" si="609"/>
        <v>0</v>
      </c>
      <c r="AE218" s="41">
        <f t="shared" si="609"/>
        <v>0</v>
      </c>
      <c r="AF218" s="41">
        <f t="shared" si="609"/>
        <v>0</v>
      </c>
      <c r="AG218" s="41">
        <f t="shared" si="609"/>
        <v>0</v>
      </c>
      <c r="AH218" s="41">
        <f t="shared" si="609"/>
        <v>92385.543615416478</v>
      </c>
      <c r="AI218" s="41">
        <f t="shared" si="609"/>
        <v>92385.543615416478</v>
      </c>
      <c r="AJ218" s="41">
        <f t="shared" si="609"/>
        <v>92385.543615416478</v>
      </c>
      <c r="AK218" s="41">
        <f t="shared" si="609"/>
        <v>92385.543615416478</v>
      </c>
      <c r="AL218" s="41">
        <f t="shared" si="609"/>
        <v>92385.543615416478</v>
      </c>
      <c r="AM218" s="41">
        <f t="shared" si="609"/>
        <v>92385.543615416478</v>
      </c>
      <c r="AN218" s="41">
        <f t="shared" si="609"/>
        <v>92385.543615416478</v>
      </c>
      <c r="AO218" s="41">
        <f t="shared" si="609"/>
        <v>92385.543615416478</v>
      </c>
      <c r="AP218" s="41">
        <f t="shared" si="609"/>
        <v>92385.543615416478</v>
      </c>
      <c r="AQ218" s="41">
        <f t="shared" si="609"/>
        <v>92385.543615416478</v>
      </c>
      <c r="AR218" s="41">
        <f t="shared" si="609"/>
        <v>92385.543615416478</v>
      </c>
      <c r="AS218" s="41">
        <f t="shared" si="609"/>
        <v>92385.543615416478</v>
      </c>
      <c r="AT218" s="41">
        <f t="shared" si="609"/>
        <v>92385.543615416478</v>
      </c>
      <c r="AU218" s="41">
        <f t="shared" si="609"/>
        <v>92385.543615416478</v>
      </c>
      <c r="AV218" s="41">
        <f t="shared" si="609"/>
        <v>92385.543615416478</v>
      </c>
      <c r="AW218" s="41">
        <f t="shared" si="609"/>
        <v>92385.543615416478</v>
      </c>
      <c r="AX218" s="41">
        <f t="shared" si="609"/>
        <v>92385.543615416478</v>
      </c>
      <c r="AY218" s="41">
        <f t="shared" si="609"/>
        <v>92385.543615416478</v>
      </c>
      <c r="AZ218" s="41">
        <f t="shared" ref="AZ218:CE218" si="610">IF($B218&gt;=AZ$2,0,$S218/$D218*((AY$6-$E218)&lt;$D218))</f>
        <v>92385.543615416478</v>
      </c>
      <c r="BA218" s="41">
        <f t="shared" si="610"/>
        <v>92385.543615416478</v>
      </c>
      <c r="BB218" s="41">
        <f t="shared" si="610"/>
        <v>92385.543615416478</v>
      </c>
      <c r="BC218" s="41">
        <f t="shared" si="610"/>
        <v>92385.543615416478</v>
      </c>
      <c r="BD218" s="41">
        <f t="shared" si="610"/>
        <v>92385.543615416478</v>
      </c>
      <c r="BE218" s="41">
        <f t="shared" si="610"/>
        <v>92385.543615416478</v>
      </c>
      <c r="BF218" s="41">
        <f t="shared" si="610"/>
        <v>92385.543615416478</v>
      </c>
      <c r="BG218" s="41">
        <f t="shared" si="610"/>
        <v>92385.543615416478</v>
      </c>
      <c r="BH218" s="41">
        <f t="shared" si="610"/>
        <v>92385.543615416478</v>
      </c>
      <c r="BI218" s="41">
        <f t="shared" si="610"/>
        <v>92385.543615416478</v>
      </c>
      <c r="BJ218" s="41">
        <f t="shared" si="610"/>
        <v>92385.543615416478</v>
      </c>
      <c r="BK218" s="41">
        <f t="shared" si="610"/>
        <v>92385.543615416478</v>
      </c>
      <c r="BL218" s="41">
        <f t="shared" si="610"/>
        <v>92385.543615416478</v>
      </c>
      <c r="BM218" s="41">
        <f t="shared" si="610"/>
        <v>92385.543615416478</v>
      </c>
      <c r="BN218" s="41">
        <f t="shared" si="610"/>
        <v>92385.543615416478</v>
      </c>
      <c r="BO218" s="41">
        <f t="shared" si="610"/>
        <v>92385.543615416478</v>
      </c>
      <c r="BP218" s="41">
        <f t="shared" si="610"/>
        <v>92385.543615416478</v>
      </c>
      <c r="BQ218" s="41">
        <f t="shared" si="610"/>
        <v>92385.543615416478</v>
      </c>
      <c r="BR218" s="41">
        <f t="shared" si="610"/>
        <v>92385.543615416478</v>
      </c>
      <c r="BS218" s="41">
        <f t="shared" si="610"/>
        <v>92385.543615416478</v>
      </c>
      <c r="BT218" s="41">
        <f t="shared" si="610"/>
        <v>92385.543615416478</v>
      </c>
      <c r="BU218" s="41">
        <f t="shared" si="610"/>
        <v>92385.543615416478</v>
      </c>
      <c r="BV218" s="41">
        <f t="shared" si="610"/>
        <v>92385.543615416478</v>
      </c>
      <c r="BW218" s="41">
        <f t="shared" si="610"/>
        <v>92385.543615416478</v>
      </c>
      <c r="BX218" s="41">
        <f t="shared" si="610"/>
        <v>92385.543615416478</v>
      </c>
      <c r="BY218" s="41">
        <f t="shared" si="610"/>
        <v>92385.543615416478</v>
      </c>
      <c r="BZ218" s="41">
        <f t="shared" si="610"/>
        <v>92385.543615416478</v>
      </c>
      <c r="CA218" s="41">
        <f t="shared" si="610"/>
        <v>92385.543615416478</v>
      </c>
      <c r="CB218" s="41">
        <f t="shared" si="610"/>
        <v>92385.543615416478</v>
      </c>
      <c r="CC218" s="41">
        <f t="shared" si="610"/>
        <v>92385.543615416478</v>
      </c>
      <c r="CD218" s="41">
        <f t="shared" si="610"/>
        <v>92385.543615416478</v>
      </c>
      <c r="CE218" s="41">
        <f t="shared" si="610"/>
        <v>92385.543615416478</v>
      </c>
      <c r="CF218" s="41">
        <f t="shared" ref="CF218:DK218" si="611">IF($B218&gt;=CF$2,0,$S218/$D218*((CE$6-$E218)&lt;$D218))</f>
        <v>92385.543615416478</v>
      </c>
      <c r="CG218" s="41">
        <f t="shared" si="611"/>
        <v>92385.543615416478</v>
      </c>
      <c r="CH218" s="41">
        <f t="shared" si="611"/>
        <v>92385.543615416478</v>
      </c>
      <c r="CI218" s="41">
        <f t="shared" si="611"/>
        <v>92385.543615416478</v>
      </c>
      <c r="CJ218" s="41">
        <f t="shared" si="611"/>
        <v>92385.543615416478</v>
      </c>
      <c r="CK218" s="41">
        <f t="shared" si="611"/>
        <v>92385.543615416478</v>
      </c>
      <c r="CL218" s="41">
        <f t="shared" si="611"/>
        <v>92385.543615416478</v>
      </c>
      <c r="CM218" s="41">
        <f t="shared" si="611"/>
        <v>92385.543615416478</v>
      </c>
      <c r="CN218" s="41">
        <f t="shared" si="611"/>
        <v>92385.543615416478</v>
      </c>
      <c r="CO218" s="41">
        <f t="shared" si="611"/>
        <v>92385.543615416478</v>
      </c>
      <c r="CP218" s="41">
        <f t="shared" si="611"/>
        <v>0</v>
      </c>
      <c r="CQ218" s="41">
        <f t="shared" si="611"/>
        <v>0</v>
      </c>
      <c r="CR218" s="41">
        <f t="shared" si="611"/>
        <v>0</v>
      </c>
      <c r="CS218" s="41">
        <f t="shared" si="611"/>
        <v>0</v>
      </c>
      <c r="CT218" s="41">
        <f t="shared" si="611"/>
        <v>0</v>
      </c>
      <c r="CU218" s="41">
        <f t="shared" si="611"/>
        <v>0</v>
      </c>
      <c r="CV218" s="41">
        <f t="shared" si="611"/>
        <v>0</v>
      </c>
      <c r="CW218" s="41">
        <f t="shared" si="611"/>
        <v>0</v>
      </c>
      <c r="CX218" s="41">
        <f t="shared" si="611"/>
        <v>0</v>
      </c>
      <c r="CY218" s="41">
        <f t="shared" si="611"/>
        <v>0</v>
      </c>
      <c r="CZ218" s="41">
        <f t="shared" si="611"/>
        <v>0</v>
      </c>
      <c r="DA218" s="41">
        <f t="shared" si="611"/>
        <v>0</v>
      </c>
      <c r="DB218" s="41">
        <f t="shared" si="611"/>
        <v>0</v>
      </c>
      <c r="DC218" s="41">
        <f t="shared" si="611"/>
        <v>0</v>
      </c>
      <c r="DD218" s="41">
        <f t="shared" si="611"/>
        <v>0</v>
      </c>
      <c r="DE218" s="41">
        <f t="shared" si="611"/>
        <v>0</v>
      </c>
      <c r="DF218" s="41">
        <f t="shared" si="611"/>
        <v>0</v>
      </c>
      <c r="DG218" s="41">
        <f t="shared" si="611"/>
        <v>0</v>
      </c>
      <c r="DH218" s="41">
        <f t="shared" si="611"/>
        <v>0</v>
      </c>
      <c r="DI218" s="41">
        <f t="shared" si="611"/>
        <v>0</v>
      </c>
      <c r="DJ218" s="41">
        <f t="shared" si="611"/>
        <v>0</v>
      </c>
      <c r="DK218" s="41">
        <f t="shared" si="611"/>
        <v>0</v>
      </c>
      <c r="DL218" s="41">
        <f t="shared" ref="DL218:EQ218" si="612">IF($B218&gt;=DL$2,0,$S218/$D218*((DK$6-$E218)&lt;$D218))</f>
        <v>0</v>
      </c>
      <c r="DM218" s="41">
        <f t="shared" si="612"/>
        <v>0</v>
      </c>
      <c r="DN218" s="41">
        <f t="shared" si="612"/>
        <v>0</v>
      </c>
      <c r="DO218" s="41">
        <f t="shared" si="612"/>
        <v>0</v>
      </c>
      <c r="DP218" s="41">
        <f t="shared" si="612"/>
        <v>0</v>
      </c>
      <c r="DQ218" s="41">
        <f t="shared" si="612"/>
        <v>0</v>
      </c>
      <c r="DR218" s="41">
        <f t="shared" si="612"/>
        <v>0</v>
      </c>
      <c r="DS218" s="41">
        <f t="shared" si="612"/>
        <v>0</v>
      </c>
      <c r="DT218" s="41">
        <f t="shared" si="612"/>
        <v>0</v>
      </c>
      <c r="DU218" s="41">
        <f t="shared" si="612"/>
        <v>0</v>
      </c>
      <c r="DV218" s="41">
        <f t="shared" si="612"/>
        <v>0</v>
      </c>
      <c r="DW218" s="41">
        <f t="shared" si="612"/>
        <v>0</v>
      </c>
      <c r="DX218" s="41">
        <f t="shared" si="612"/>
        <v>0</v>
      </c>
      <c r="DY218" s="41">
        <f t="shared" si="612"/>
        <v>0</v>
      </c>
      <c r="DZ218" s="41">
        <f t="shared" si="612"/>
        <v>0</v>
      </c>
      <c r="EA218" s="41">
        <f t="shared" si="612"/>
        <v>0</v>
      </c>
      <c r="EB218" s="41">
        <f t="shared" si="612"/>
        <v>0</v>
      </c>
      <c r="EC218" s="41">
        <f t="shared" si="612"/>
        <v>0</v>
      </c>
      <c r="ED218" s="41">
        <f t="shared" si="612"/>
        <v>0</v>
      </c>
      <c r="EE218" s="41">
        <f t="shared" si="612"/>
        <v>0</v>
      </c>
      <c r="EF218" s="41">
        <f t="shared" si="612"/>
        <v>0</v>
      </c>
      <c r="EG218" s="41">
        <f t="shared" si="612"/>
        <v>0</v>
      </c>
      <c r="EH218" s="41">
        <f t="shared" si="612"/>
        <v>0</v>
      </c>
      <c r="EI218" s="41">
        <f t="shared" si="612"/>
        <v>0</v>
      </c>
      <c r="EJ218" s="41">
        <f t="shared" si="612"/>
        <v>0</v>
      </c>
      <c r="EK218" s="41">
        <f t="shared" si="612"/>
        <v>0</v>
      </c>
      <c r="EL218" s="41">
        <f t="shared" si="612"/>
        <v>0</v>
      </c>
      <c r="EM218" s="41">
        <f t="shared" si="612"/>
        <v>0</v>
      </c>
      <c r="EN218" s="41">
        <f t="shared" si="612"/>
        <v>0</v>
      </c>
      <c r="EO218" s="41">
        <f t="shared" si="612"/>
        <v>0</v>
      </c>
      <c r="EP218" s="41">
        <f t="shared" si="612"/>
        <v>0</v>
      </c>
      <c r="EQ218" s="41">
        <f t="shared" si="612"/>
        <v>0</v>
      </c>
      <c r="ER218" s="41">
        <f t="shared" ref="ER218:FB218" si="613">IF($B218&gt;=ER$2,0,$S218/$D218*((EQ$6-$E218)&lt;$D218))</f>
        <v>0</v>
      </c>
      <c r="ES218" s="41">
        <f t="shared" si="613"/>
        <v>0</v>
      </c>
      <c r="ET218" s="41">
        <f t="shared" si="613"/>
        <v>0</v>
      </c>
      <c r="EU218" s="41">
        <f t="shared" si="613"/>
        <v>0</v>
      </c>
      <c r="EV218" s="41">
        <f t="shared" si="613"/>
        <v>0</v>
      </c>
      <c r="EW218" s="41">
        <f t="shared" si="613"/>
        <v>0</v>
      </c>
      <c r="EX218" s="41">
        <f t="shared" si="613"/>
        <v>0</v>
      </c>
      <c r="EY218" s="41">
        <f t="shared" si="613"/>
        <v>0</v>
      </c>
      <c r="EZ218" s="41">
        <f t="shared" si="613"/>
        <v>0</v>
      </c>
      <c r="FA218" s="41">
        <f t="shared" si="613"/>
        <v>0</v>
      </c>
      <c r="FB218" s="41">
        <f t="shared" si="613"/>
        <v>0</v>
      </c>
    </row>
    <row r="219" spans="2:158" s="38" customFormat="1" ht="11.25" hidden="1" customHeight="1" outlineLevel="1">
      <c r="B219" s="37">
        <v>2037</v>
      </c>
      <c r="C219" s="36">
        <f t="shared" si="588"/>
        <v>60</v>
      </c>
      <c r="D219" s="36">
        <f t="shared" si="588"/>
        <v>60</v>
      </c>
      <c r="E219" s="36">
        <f t="shared" si="566"/>
        <v>15</v>
      </c>
      <c r="F219" s="55"/>
      <c r="G219" s="3"/>
      <c r="H219" s="3"/>
      <c r="K219" s="39"/>
      <c r="L219" s="39"/>
      <c r="M219" s="39"/>
      <c r="N219" s="39"/>
      <c r="O219" s="39"/>
      <c r="P219" s="39"/>
      <c r="Q219" s="39"/>
      <c r="S219" s="40">
        <f t="shared" si="567"/>
        <v>5514237.3644577004</v>
      </c>
      <c r="T219" s="41">
        <f t="shared" ref="T219:AY219" si="614">IF($B219&gt;=T$2,0,$S219/$D219*((S$6-$E219)&lt;$D219))</f>
        <v>0</v>
      </c>
      <c r="U219" s="41">
        <f t="shared" si="614"/>
        <v>0</v>
      </c>
      <c r="V219" s="41">
        <f t="shared" si="614"/>
        <v>0</v>
      </c>
      <c r="W219" s="41">
        <f t="shared" si="614"/>
        <v>0</v>
      </c>
      <c r="X219" s="41">
        <f t="shared" si="614"/>
        <v>0</v>
      </c>
      <c r="Y219" s="41">
        <f t="shared" si="614"/>
        <v>0</v>
      </c>
      <c r="Z219" s="41">
        <f t="shared" si="614"/>
        <v>0</v>
      </c>
      <c r="AA219" s="41">
        <f t="shared" si="614"/>
        <v>0</v>
      </c>
      <c r="AB219" s="41">
        <f t="shared" si="614"/>
        <v>0</v>
      </c>
      <c r="AC219" s="41">
        <f t="shared" si="614"/>
        <v>0</v>
      </c>
      <c r="AD219" s="41">
        <f t="shared" si="614"/>
        <v>0</v>
      </c>
      <c r="AE219" s="41">
        <f t="shared" si="614"/>
        <v>0</v>
      </c>
      <c r="AF219" s="41">
        <f t="shared" si="614"/>
        <v>0</v>
      </c>
      <c r="AG219" s="41">
        <f t="shared" si="614"/>
        <v>0</v>
      </c>
      <c r="AH219" s="41">
        <f t="shared" si="614"/>
        <v>0</v>
      </c>
      <c r="AI219" s="41">
        <f t="shared" si="614"/>
        <v>91903.956074295013</v>
      </c>
      <c r="AJ219" s="41">
        <f t="shared" si="614"/>
        <v>91903.956074295013</v>
      </c>
      <c r="AK219" s="41">
        <f t="shared" si="614"/>
        <v>91903.956074295013</v>
      </c>
      <c r="AL219" s="41">
        <f t="shared" si="614"/>
        <v>91903.956074295013</v>
      </c>
      <c r="AM219" s="41">
        <f t="shared" si="614"/>
        <v>91903.956074295013</v>
      </c>
      <c r="AN219" s="41">
        <f t="shared" si="614"/>
        <v>91903.956074295013</v>
      </c>
      <c r="AO219" s="41">
        <f t="shared" si="614"/>
        <v>91903.956074295013</v>
      </c>
      <c r="AP219" s="41">
        <f t="shared" si="614"/>
        <v>91903.956074295013</v>
      </c>
      <c r="AQ219" s="41">
        <f t="shared" si="614"/>
        <v>91903.956074295013</v>
      </c>
      <c r="AR219" s="41">
        <f t="shared" si="614"/>
        <v>91903.956074295013</v>
      </c>
      <c r="AS219" s="41">
        <f t="shared" si="614"/>
        <v>91903.956074295013</v>
      </c>
      <c r="AT219" s="41">
        <f t="shared" si="614"/>
        <v>91903.956074295013</v>
      </c>
      <c r="AU219" s="41">
        <f t="shared" si="614"/>
        <v>91903.956074295013</v>
      </c>
      <c r="AV219" s="41">
        <f t="shared" si="614"/>
        <v>91903.956074295013</v>
      </c>
      <c r="AW219" s="41">
        <f t="shared" si="614"/>
        <v>91903.956074295013</v>
      </c>
      <c r="AX219" s="41">
        <f t="shared" si="614"/>
        <v>91903.956074295013</v>
      </c>
      <c r="AY219" s="41">
        <f t="shared" si="614"/>
        <v>91903.956074295013</v>
      </c>
      <c r="AZ219" s="41">
        <f t="shared" ref="AZ219:CE219" si="615">IF($B219&gt;=AZ$2,0,$S219/$D219*((AY$6-$E219)&lt;$D219))</f>
        <v>91903.956074295013</v>
      </c>
      <c r="BA219" s="41">
        <f t="shared" si="615"/>
        <v>91903.956074295013</v>
      </c>
      <c r="BB219" s="41">
        <f t="shared" si="615"/>
        <v>91903.956074295013</v>
      </c>
      <c r="BC219" s="41">
        <f t="shared" si="615"/>
        <v>91903.956074295013</v>
      </c>
      <c r="BD219" s="41">
        <f t="shared" si="615"/>
        <v>91903.956074295013</v>
      </c>
      <c r="BE219" s="41">
        <f t="shared" si="615"/>
        <v>91903.956074295013</v>
      </c>
      <c r="BF219" s="41">
        <f t="shared" si="615"/>
        <v>91903.956074295013</v>
      </c>
      <c r="BG219" s="41">
        <f t="shared" si="615"/>
        <v>91903.956074295013</v>
      </c>
      <c r="BH219" s="41">
        <f t="shared" si="615"/>
        <v>91903.956074295013</v>
      </c>
      <c r="BI219" s="41">
        <f t="shared" si="615"/>
        <v>91903.956074295013</v>
      </c>
      <c r="BJ219" s="41">
        <f t="shared" si="615"/>
        <v>91903.956074295013</v>
      </c>
      <c r="BK219" s="41">
        <f t="shared" si="615"/>
        <v>91903.956074295013</v>
      </c>
      <c r="BL219" s="41">
        <f t="shared" si="615"/>
        <v>91903.956074295013</v>
      </c>
      <c r="BM219" s="41">
        <f t="shared" si="615"/>
        <v>91903.956074295013</v>
      </c>
      <c r="BN219" s="41">
        <f t="shared" si="615"/>
        <v>91903.956074295013</v>
      </c>
      <c r="BO219" s="41">
        <f t="shared" si="615"/>
        <v>91903.956074295013</v>
      </c>
      <c r="BP219" s="41">
        <f t="shared" si="615"/>
        <v>91903.956074295013</v>
      </c>
      <c r="BQ219" s="41">
        <f t="shared" si="615"/>
        <v>91903.956074295013</v>
      </c>
      <c r="BR219" s="41">
        <f t="shared" si="615"/>
        <v>91903.956074295013</v>
      </c>
      <c r="BS219" s="41">
        <f t="shared" si="615"/>
        <v>91903.956074295013</v>
      </c>
      <c r="BT219" s="41">
        <f t="shared" si="615"/>
        <v>91903.956074295013</v>
      </c>
      <c r="BU219" s="41">
        <f t="shared" si="615"/>
        <v>91903.956074295013</v>
      </c>
      <c r="BV219" s="41">
        <f t="shared" si="615"/>
        <v>91903.956074295013</v>
      </c>
      <c r="BW219" s="41">
        <f t="shared" si="615"/>
        <v>91903.956074295013</v>
      </c>
      <c r="BX219" s="41">
        <f t="shared" si="615"/>
        <v>91903.956074295013</v>
      </c>
      <c r="BY219" s="41">
        <f t="shared" si="615"/>
        <v>91903.956074295013</v>
      </c>
      <c r="BZ219" s="41">
        <f t="shared" si="615"/>
        <v>91903.956074295013</v>
      </c>
      <c r="CA219" s="41">
        <f t="shared" si="615"/>
        <v>91903.956074295013</v>
      </c>
      <c r="CB219" s="41">
        <f t="shared" si="615"/>
        <v>91903.956074295013</v>
      </c>
      <c r="CC219" s="41">
        <f t="shared" si="615"/>
        <v>91903.956074295013</v>
      </c>
      <c r="CD219" s="41">
        <f t="shared" si="615"/>
        <v>91903.956074295013</v>
      </c>
      <c r="CE219" s="41">
        <f t="shared" si="615"/>
        <v>91903.956074295013</v>
      </c>
      <c r="CF219" s="41">
        <f t="shared" ref="CF219:DK219" si="616">IF($B219&gt;=CF$2,0,$S219/$D219*((CE$6-$E219)&lt;$D219))</f>
        <v>91903.956074295013</v>
      </c>
      <c r="CG219" s="41">
        <f t="shared" si="616"/>
        <v>91903.956074295013</v>
      </c>
      <c r="CH219" s="41">
        <f t="shared" si="616"/>
        <v>91903.956074295013</v>
      </c>
      <c r="CI219" s="41">
        <f t="shared" si="616"/>
        <v>91903.956074295013</v>
      </c>
      <c r="CJ219" s="41">
        <f t="shared" si="616"/>
        <v>91903.956074295013</v>
      </c>
      <c r="CK219" s="41">
        <f t="shared" si="616"/>
        <v>91903.956074295013</v>
      </c>
      <c r="CL219" s="41">
        <f t="shared" si="616"/>
        <v>91903.956074295013</v>
      </c>
      <c r="CM219" s="41">
        <f t="shared" si="616"/>
        <v>91903.956074295013</v>
      </c>
      <c r="CN219" s="41">
        <f t="shared" si="616"/>
        <v>91903.956074295013</v>
      </c>
      <c r="CO219" s="41">
        <f t="shared" si="616"/>
        <v>91903.956074295013</v>
      </c>
      <c r="CP219" s="41">
        <f t="shared" si="616"/>
        <v>91903.956074295013</v>
      </c>
      <c r="CQ219" s="41">
        <f t="shared" si="616"/>
        <v>0</v>
      </c>
      <c r="CR219" s="41">
        <f t="shared" si="616"/>
        <v>0</v>
      </c>
      <c r="CS219" s="41">
        <f t="shared" si="616"/>
        <v>0</v>
      </c>
      <c r="CT219" s="41">
        <f t="shared" si="616"/>
        <v>0</v>
      </c>
      <c r="CU219" s="41">
        <f t="shared" si="616"/>
        <v>0</v>
      </c>
      <c r="CV219" s="41">
        <f t="shared" si="616"/>
        <v>0</v>
      </c>
      <c r="CW219" s="41">
        <f t="shared" si="616"/>
        <v>0</v>
      </c>
      <c r="CX219" s="41">
        <f t="shared" si="616"/>
        <v>0</v>
      </c>
      <c r="CY219" s="41">
        <f t="shared" si="616"/>
        <v>0</v>
      </c>
      <c r="CZ219" s="41">
        <f t="shared" si="616"/>
        <v>0</v>
      </c>
      <c r="DA219" s="41">
        <f t="shared" si="616"/>
        <v>0</v>
      </c>
      <c r="DB219" s="41">
        <f t="shared" si="616"/>
        <v>0</v>
      </c>
      <c r="DC219" s="41">
        <f t="shared" si="616"/>
        <v>0</v>
      </c>
      <c r="DD219" s="41">
        <f t="shared" si="616"/>
        <v>0</v>
      </c>
      <c r="DE219" s="41">
        <f t="shared" si="616"/>
        <v>0</v>
      </c>
      <c r="DF219" s="41">
        <f t="shared" si="616"/>
        <v>0</v>
      </c>
      <c r="DG219" s="41">
        <f t="shared" si="616"/>
        <v>0</v>
      </c>
      <c r="DH219" s="41">
        <f t="shared" si="616"/>
        <v>0</v>
      </c>
      <c r="DI219" s="41">
        <f t="shared" si="616"/>
        <v>0</v>
      </c>
      <c r="DJ219" s="41">
        <f t="shared" si="616"/>
        <v>0</v>
      </c>
      <c r="DK219" s="41">
        <f t="shared" si="616"/>
        <v>0</v>
      </c>
      <c r="DL219" s="41">
        <f t="shared" ref="DL219:EQ219" si="617">IF($B219&gt;=DL$2,0,$S219/$D219*((DK$6-$E219)&lt;$D219))</f>
        <v>0</v>
      </c>
      <c r="DM219" s="41">
        <f t="shared" si="617"/>
        <v>0</v>
      </c>
      <c r="DN219" s="41">
        <f t="shared" si="617"/>
        <v>0</v>
      </c>
      <c r="DO219" s="41">
        <f t="shared" si="617"/>
        <v>0</v>
      </c>
      <c r="DP219" s="41">
        <f t="shared" si="617"/>
        <v>0</v>
      </c>
      <c r="DQ219" s="41">
        <f t="shared" si="617"/>
        <v>0</v>
      </c>
      <c r="DR219" s="41">
        <f t="shared" si="617"/>
        <v>0</v>
      </c>
      <c r="DS219" s="41">
        <f t="shared" si="617"/>
        <v>0</v>
      </c>
      <c r="DT219" s="41">
        <f t="shared" si="617"/>
        <v>0</v>
      </c>
      <c r="DU219" s="41">
        <f t="shared" si="617"/>
        <v>0</v>
      </c>
      <c r="DV219" s="41">
        <f t="shared" si="617"/>
        <v>0</v>
      </c>
      <c r="DW219" s="41">
        <f t="shared" si="617"/>
        <v>0</v>
      </c>
      <c r="DX219" s="41">
        <f t="shared" si="617"/>
        <v>0</v>
      </c>
      <c r="DY219" s="41">
        <f t="shared" si="617"/>
        <v>0</v>
      </c>
      <c r="DZ219" s="41">
        <f t="shared" si="617"/>
        <v>0</v>
      </c>
      <c r="EA219" s="41">
        <f t="shared" si="617"/>
        <v>0</v>
      </c>
      <c r="EB219" s="41">
        <f t="shared" si="617"/>
        <v>0</v>
      </c>
      <c r="EC219" s="41">
        <f t="shared" si="617"/>
        <v>0</v>
      </c>
      <c r="ED219" s="41">
        <f t="shared" si="617"/>
        <v>0</v>
      </c>
      <c r="EE219" s="41">
        <f t="shared" si="617"/>
        <v>0</v>
      </c>
      <c r="EF219" s="41">
        <f t="shared" si="617"/>
        <v>0</v>
      </c>
      <c r="EG219" s="41">
        <f t="shared" si="617"/>
        <v>0</v>
      </c>
      <c r="EH219" s="41">
        <f t="shared" si="617"/>
        <v>0</v>
      </c>
      <c r="EI219" s="41">
        <f t="shared" si="617"/>
        <v>0</v>
      </c>
      <c r="EJ219" s="41">
        <f t="shared" si="617"/>
        <v>0</v>
      </c>
      <c r="EK219" s="41">
        <f t="shared" si="617"/>
        <v>0</v>
      </c>
      <c r="EL219" s="41">
        <f t="shared" si="617"/>
        <v>0</v>
      </c>
      <c r="EM219" s="41">
        <f t="shared" si="617"/>
        <v>0</v>
      </c>
      <c r="EN219" s="41">
        <f t="shared" si="617"/>
        <v>0</v>
      </c>
      <c r="EO219" s="41">
        <f t="shared" si="617"/>
        <v>0</v>
      </c>
      <c r="EP219" s="41">
        <f t="shared" si="617"/>
        <v>0</v>
      </c>
      <c r="EQ219" s="41">
        <f t="shared" si="617"/>
        <v>0</v>
      </c>
      <c r="ER219" s="41">
        <f t="shared" ref="ER219:FB219" si="618">IF($B219&gt;=ER$2,0,$S219/$D219*((EQ$6-$E219)&lt;$D219))</f>
        <v>0</v>
      </c>
      <c r="ES219" s="41">
        <f t="shared" si="618"/>
        <v>0</v>
      </c>
      <c r="ET219" s="41">
        <f t="shared" si="618"/>
        <v>0</v>
      </c>
      <c r="EU219" s="41">
        <f t="shared" si="618"/>
        <v>0</v>
      </c>
      <c r="EV219" s="41">
        <f t="shared" si="618"/>
        <v>0</v>
      </c>
      <c r="EW219" s="41">
        <f t="shared" si="618"/>
        <v>0</v>
      </c>
      <c r="EX219" s="41">
        <f t="shared" si="618"/>
        <v>0</v>
      </c>
      <c r="EY219" s="41">
        <f t="shared" si="618"/>
        <v>0</v>
      </c>
      <c r="EZ219" s="41">
        <f t="shared" si="618"/>
        <v>0</v>
      </c>
      <c r="FA219" s="41">
        <f t="shared" si="618"/>
        <v>0</v>
      </c>
      <c r="FB219" s="41">
        <f t="shared" si="618"/>
        <v>0</v>
      </c>
    </row>
    <row r="220" spans="2:158" s="38" customFormat="1" ht="11.25" hidden="1" customHeight="1" outlineLevel="1">
      <c r="B220" s="37">
        <v>2038</v>
      </c>
      <c r="C220" s="36">
        <f t="shared" si="588"/>
        <v>60</v>
      </c>
      <c r="D220" s="36">
        <f t="shared" si="588"/>
        <v>60</v>
      </c>
      <c r="E220" s="36">
        <f t="shared" si="566"/>
        <v>16</v>
      </c>
      <c r="F220" s="55"/>
      <c r="G220" s="3"/>
      <c r="H220" s="3"/>
      <c r="K220" s="39"/>
      <c r="L220" s="39"/>
      <c r="M220" s="39"/>
      <c r="N220" s="39"/>
      <c r="O220" s="39"/>
      <c r="P220" s="39"/>
      <c r="Q220" s="39"/>
      <c r="S220" s="40">
        <f t="shared" si="567"/>
        <v>5485097.3876789678</v>
      </c>
      <c r="T220" s="41">
        <f t="shared" ref="T220:AY220" si="619">IF($B220&gt;=T$2,0,$S220/$D220*((S$6-$E220)&lt;$D220))</f>
        <v>0</v>
      </c>
      <c r="U220" s="41">
        <f t="shared" si="619"/>
        <v>0</v>
      </c>
      <c r="V220" s="41">
        <f t="shared" si="619"/>
        <v>0</v>
      </c>
      <c r="W220" s="41">
        <f t="shared" si="619"/>
        <v>0</v>
      </c>
      <c r="X220" s="41">
        <f t="shared" si="619"/>
        <v>0</v>
      </c>
      <c r="Y220" s="41">
        <f t="shared" si="619"/>
        <v>0</v>
      </c>
      <c r="Z220" s="41">
        <f t="shared" si="619"/>
        <v>0</v>
      </c>
      <c r="AA220" s="41">
        <f t="shared" si="619"/>
        <v>0</v>
      </c>
      <c r="AB220" s="41">
        <f t="shared" si="619"/>
        <v>0</v>
      </c>
      <c r="AC220" s="41">
        <f t="shared" si="619"/>
        <v>0</v>
      </c>
      <c r="AD220" s="41">
        <f t="shared" si="619"/>
        <v>0</v>
      </c>
      <c r="AE220" s="41">
        <f t="shared" si="619"/>
        <v>0</v>
      </c>
      <c r="AF220" s="41">
        <f t="shared" si="619"/>
        <v>0</v>
      </c>
      <c r="AG220" s="41">
        <f t="shared" si="619"/>
        <v>0</v>
      </c>
      <c r="AH220" s="41">
        <f t="shared" si="619"/>
        <v>0</v>
      </c>
      <c r="AI220" s="41">
        <f t="shared" si="619"/>
        <v>0</v>
      </c>
      <c r="AJ220" s="41">
        <f t="shared" si="619"/>
        <v>91418.289794649463</v>
      </c>
      <c r="AK220" s="41">
        <f t="shared" si="619"/>
        <v>91418.289794649463</v>
      </c>
      <c r="AL220" s="41">
        <f t="shared" si="619"/>
        <v>91418.289794649463</v>
      </c>
      <c r="AM220" s="41">
        <f t="shared" si="619"/>
        <v>91418.289794649463</v>
      </c>
      <c r="AN220" s="41">
        <f t="shared" si="619"/>
        <v>91418.289794649463</v>
      </c>
      <c r="AO220" s="41">
        <f t="shared" si="619"/>
        <v>91418.289794649463</v>
      </c>
      <c r="AP220" s="41">
        <f t="shared" si="619"/>
        <v>91418.289794649463</v>
      </c>
      <c r="AQ220" s="41">
        <f t="shared" si="619"/>
        <v>91418.289794649463</v>
      </c>
      <c r="AR220" s="41">
        <f t="shared" si="619"/>
        <v>91418.289794649463</v>
      </c>
      <c r="AS220" s="41">
        <f t="shared" si="619"/>
        <v>91418.289794649463</v>
      </c>
      <c r="AT220" s="41">
        <f t="shared" si="619"/>
        <v>91418.289794649463</v>
      </c>
      <c r="AU220" s="41">
        <f t="shared" si="619"/>
        <v>91418.289794649463</v>
      </c>
      <c r="AV220" s="41">
        <f t="shared" si="619"/>
        <v>91418.289794649463</v>
      </c>
      <c r="AW220" s="41">
        <f t="shared" si="619"/>
        <v>91418.289794649463</v>
      </c>
      <c r="AX220" s="41">
        <f t="shared" si="619"/>
        <v>91418.289794649463</v>
      </c>
      <c r="AY220" s="41">
        <f t="shared" si="619"/>
        <v>91418.289794649463</v>
      </c>
      <c r="AZ220" s="41">
        <f t="shared" ref="AZ220:CE220" si="620">IF($B220&gt;=AZ$2,0,$S220/$D220*((AY$6-$E220)&lt;$D220))</f>
        <v>91418.289794649463</v>
      </c>
      <c r="BA220" s="41">
        <f t="shared" si="620"/>
        <v>91418.289794649463</v>
      </c>
      <c r="BB220" s="41">
        <f t="shared" si="620"/>
        <v>91418.289794649463</v>
      </c>
      <c r="BC220" s="41">
        <f t="shared" si="620"/>
        <v>91418.289794649463</v>
      </c>
      <c r="BD220" s="41">
        <f t="shared" si="620"/>
        <v>91418.289794649463</v>
      </c>
      <c r="BE220" s="41">
        <f t="shared" si="620"/>
        <v>91418.289794649463</v>
      </c>
      <c r="BF220" s="41">
        <f t="shared" si="620"/>
        <v>91418.289794649463</v>
      </c>
      <c r="BG220" s="41">
        <f t="shared" si="620"/>
        <v>91418.289794649463</v>
      </c>
      <c r="BH220" s="41">
        <f t="shared" si="620"/>
        <v>91418.289794649463</v>
      </c>
      <c r="BI220" s="41">
        <f t="shared" si="620"/>
        <v>91418.289794649463</v>
      </c>
      <c r="BJ220" s="41">
        <f t="shared" si="620"/>
        <v>91418.289794649463</v>
      </c>
      <c r="BK220" s="41">
        <f t="shared" si="620"/>
        <v>91418.289794649463</v>
      </c>
      <c r="BL220" s="41">
        <f t="shared" si="620"/>
        <v>91418.289794649463</v>
      </c>
      <c r="BM220" s="41">
        <f t="shared" si="620"/>
        <v>91418.289794649463</v>
      </c>
      <c r="BN220" s="41">
        <f t="shared" si="620"/>
        <v>91418.289794649463</v>
      </c>
      <c r="BO220" s="41">
        <f t="shared" si="620"/>
        <v>91418.289794649463</v>
      </c>
      <c r="BP220" s="41">
        <f t="shared" si="620"/>
        <v>91418.289794649463</v>
      </c>
      <c r="BQ220" s="41">
        <f t="shared" si="620"/>
        <v>91418.289794649463</v>
      </c>
      <c r="BR220" s="41">
        <f t="shared" si="620"/>
        <v>91418.289794649463</v>
      </c>
      <c r="BS220" s="41">
        <f t="shared" si="620"/>
        <v>91418.289794649463</v>
      </c>
      <c r="BT220" s="41">
        <f t="shared" si="620"/>
        <v>91418.289794649463</v>
      </c>
      <c r="BU220" s="41">
        <f t="shared" si="620"/>
        <v>91418.289794649463</v>
      </c>
      <c r="BV220" s="41">
        <f t="shared" si="620"/>
        <v>91418.289794649463</v>
      </c>
      <c r="BW220" s="41">
        <f t="shared" si="620"/>
        <v>91418.289794649463</v>
      </c>
      <c r="BX220" s="41">
        <f t="shared" si="620"/>
        <v>91418.289794649463</v>
      </c>
      <c r="BY220" s="41">
        <f t="shared" si="620"/>
        <v>91418.289794649463</v>
      </c>
      <c r="BZ220" s="41">
        <f t="shared" si="620"/>
        <v>91418.289794649463</v>
      </c>
      <c r="CA220" s="41">
        <f t="shared" si="620"/>
        <v>91418.289794649463</v>
      </c>
      <c r="CB220" s="41">
        <f t="shared" si="620"/>
        <v>91418.289794649463</v>
      </c>
      <c r="CC220" s="41">
        <f t="shared" si="620"/>
        <v>91418.289794649463</v>
      </c>
      <c r="CD220" s="41">
        <f t="shared" si="620"/>
        <v>91418.289794649463</v>
      </c>
      <c r="CE220" s="41">
        <f t="shared" si="620"/>
        <v>91418.289794649463</v>
      </c>
      <c r="CF220" s="41">
        <f t="shared" ref="CF220:DK220" si="621">IF($B220&gt;=CF$2,0,$S220/$D220*((CE$6-$E220)&lt;$D220))</f>
        <v>91418.289794649463</v>
      </c>
      <c r="CG220" s="41">
        <f t="shared" si="621"/>
        <v>91418.289794649463</v>
      </c>
      <c r="CH220" s="41">
        <f t="shared" si="621"/>
        <v>91418.289794649463</v>
      </c>
      <c r="CI220" s="41">
        <f t="shared" si="621"/>
        <v>91418.289794649463</v>
      </c>
      <c r="CJ220" s="41">
        <f t="shared" si="621"/>
        <v>91418.289794649463</v>
      </c>
      <c r="CK220" s="41">
        <f t="shared" si="621"/>
        <v>91418.289794649463</v>
      </c>
      <c r="CL220" s="41">
        <f t="shared" si="621"/>
        <v>91418.289794649463</v>
      </c>
      <c r="CM220" s="41">
        <f t="shared" si="621"/>
        <v>91418.289794649463</v>
      </c>
      <c r="CN220" s="41">
        <f t="shared" si="621"/>
        <v>91418.289794649463</v>
      </c>
      <c r="CO220" s="41">
        <f t="shared" si="621"/>
        <v>91418.289794649463</v>
      </c>
      <c r="CP220" s="41">
        <f t="shared" si="621"/>
        <v>91418.289794649463</v>
      </c>
      <c r="CQ220" s="41">
        <f t="shared" si="621"/>
        <v>91418.289794649463</v>
      </c>
      <c r="CR220" s="41">
        <f t="shared" si="621"/>
        <v>0</v>
      </c>
      <c r="CS220" s="41">
        <f t="shared" si="621"/>
        <v>0</v>
      </c>
      <c r="CT220" s="41">
        <f t="shared" si="621"/>
        <v>0</v>
      </c>
      <c r="CU220" s="41">
        <f t="shared" si="621"/>
        <v>0</v>
      </c>
      <c r="CV220" s="41">
        <f t="shared" si="621"/>
        <v>0</v>
      </c>
      <c r="CW220" s="41">
        <f t="shared" si="621"/>
        <v>0</v>
      </c>
      <c r="CX220" s="41">
        <f t="shared" si="621"/>
        <v>0</v>
      </c>
      <c r="CY220" s="41">
        <f t="shared" si="621"/>
        <v>0</v>
      </c>
      <c r="CZ220" s="41">
        <f t="shared" si="621"/>
        <v>0</v>
      </c>
      <c r="DA220" s="41">
        <f t="shared" si="621"/>
        <v>0</v>
      </c>
      <c r="DB220" s="41">
        <f t="shared" si="621"/>
        <v>0</v>
      </c>
      <c r="DC220" s="41">
        <f t="shared" si="621"/>
        <v>0</v>
      </c>
      <c r="DD220" s="41">
        <f t="shared" si="621"/>
        <v>0</v>
      </c>
      <c r="DE220" s="41">
        <f t="shared" si="621"/>
        <v>0</v>
      </c>
      <c r="DF220" s="41">
        <f t="shared" si="621"/>
        <v>0</v>
      </c>
      <c r="DG220" s="41">
        <f t="shared" si="621"/>
        <v>0</v>
      </c>
      <c r="DH220" s="41">
        <f t="shared" si="621"/>
        <v>0</v>
      </c>
      <c r="DI220" s="41">
        <f t="shared" si="621"/>
        <v>0</v>
      </c>
      <c r="DJ220" s="41">
        <f t="shared" si="621"/>
        <v>0</v>
      </c>
      <c r="DK220" s="41">
        <f t="shared" si="621"/>
        <v>0</v>
      </c>
      <c r="DL220" s="41">
        <f t="shared" ref="DL220:EQ220" si="622">IF($B220&gt;=DL$2,0,$S220/$D220*((DK$6-$E220)&lt;$D220))</f>
        <v>0</v>
      </c>
      <c r="DM220" s="41">
        <f t="shared" si="622"/>
        <v>0</v>
      </c>
      <c r="DN220" s="41">
        <f t="shared" si="622"/>
        <v>0</v>
      </c>
      <c r="DO220" s="41">
        <f t="shared" si="622"/>
        <v>0</v>
      </c>
      <c r="DP220" s="41">
        <f t="shared" si="622"/>
        <v>0</v>
      </c>
      <c r="DQ220" s="41">
        <f t="shared" si="622"/>
        <v>0</v>
      </c>
      <c r="DR220" s="41">
        <f t="shared" si="622"/>
        <v>0</v>
      </c>
      <c r="DS220" s="41">
        <f t="shared" si="622"/>
        <v>0</v>
      </c>
      <c r="DT220" s="41">
        <f t="shared" si="622"/>
        <v>0</v>
      </c>
      <c r="DU220" s="41">
        <f t="shared" si="622"/>
        <v>0</v>
      </c>
      <c r="DV220" s="41">
        <f t="shared" si="622"/>
        <v>0</v>
      </c>
      <c r="DW220" s="41">
        <f t="shared" si="622"/>
        <v>0</v>
      </c>
      <c r="DX220" s="41">
        <f t="shared" si="622"/>
        <v>0</v>
      </c>
      <c r="DY220" s="41">
        <f t="shared" si="622"/>
        <v>0</v>
      </c>
      <c r="DZ220" s="41">
        <f t="shared" si="622"/>
        <v>0</v>
      </c>
      <c r="EA220" s="41">
        <f t="shared" si="622"/>
        <v>0</v>
      </c>
      <c r="EB220" s="41">
        <f t="shared" si="622"/>
        <v>0</v>
      </c>
      <c r="EC220" s="41">
        <f t="shared" si="622"/>
        <v>0</v>
      </c>
      <c r="ED220" s="41">
        <f t="shared" si="622"/>
        <v>0</v>
      </c>
      <c r="EE220" s="41">
        <f t="shared" si="622"/>
        <v>0</v>
      </c>
      <c r="EF220" s="41">
        <f t="shared" si="622"/>
        <v>0</v>
      </c>
      <c r="EG220" s="41">
        <f t="shared" si="622"/>
        <v>0</v>
      </c>
      <c r="EH220" s="41">
        <f t="shared" si="622"/>
        <v>0</v>
      </c>
      <c r="EI220" s="41">
        <f t="shared" si="622"/>
        <v>0</v>
      </c>
      <c r="EJ220" s="41">
        <f t="shared" si="622"/>
        <v>0</v>
      </c>
      <c r="EK220" s="41">
        <f t="shared" si="622"/>
        <v>0</v>
      </c>
      <c r="EL220" s="41">
        <f t="shared" si="622"/>
        <v>0</v>
      </c>
      <c r="EM220" s="41">
        <f t="shared" si="622"/>
        <v>0</v>
      </c>
      <c r="EN220" s="41">
        <f t="shared" si="622"/>
        <v>0</v>
      </c>
      <c r="EO220" s="41">
        <f t="shared" si="622"/>
        <v>0</v>
      </c>
      <c r="EP220" s="41">
        <f t="shared" si="622"/>
        <v>0</v>
      </c>
      <c r="EQ220" s="41">
        <f t="shared" si="622"/>
        <v>0</v>
      </c>
      <c r="ER220" s="41">
        <f t="shared" ref="ER220:FB220" si="623">IF($B220&gt;=ER$2,0,$S220/$D220*((EQ$6-$E220)&lt;$D220))</f>
        <v>0</v>
      </c>
      <c r="ES220" s="41">
        <f t="shared" si="623"/>
        <v>0</v>
      </c>
      <c r="ET220" s="41">
        <f t="shared" si="623"/>
        <v>0</v>
      </c>
      <c r="EU220" s="41">
        <f t="shared" si="623"/>
        <v>0</v>
      </c>
      <c r="EV220" s="41">
        <f t="shared" si="623"/>
        <v>0</v>
      </c>
      <c r="EW220" s="41">
        <f t="shared" si="623"/>
        <v>0</v>
      </c>
      <c r="EX220" s="41">
        <f t="shared" si="623"/>
        <v>0</v>
      </c>
      <c r="EY220" s="41">
        <f t="shared" si="623"/>
        <v>0</v>
      </c>
      <c r="EZ220" s="41">
        <f t="shared" si="623"/>
        <v>0</v>
      </c>
      <c r="FA220" s="41">
        <f t="shared" si="623"/>
        <v>0</v>
      </c>
      <c r="FB220" s="41">
        <f t="shared" si="623"/>
        <v>0</v>
      </c>
    </row>
    <row r="221" spans="2:158" s="38" customFormat="1" ht="11.25" hidden="1" customHeight="1" outlineLevel="1">
      <c r="B221" s="37">
        <v>2039</v>
      </c>
      <c r="C221" s="36">
        <f t="shared" si="588"/>
        <v>60</v>
      </c>
      <c r="D221" s="36">
        <f t="shared" si="588"/>
        <v>60</v>
      </c>
      <c r="E221" s="36">
        <f t="shared" si="566"/>
        <v>17</v>
      </c>
      <c r="F221" s="55"/>
      <c r="G221" s="3"/>
      <c r="H221" s="3"/>
      <c r="K221" s="39"/>
      <c r="L221" s="39"/>
      <c r="M221" s="39"/>
      <c r="N221" s="39"/>
      <c r="O221" s="39"/>
      <c r="P221" s="39"/>
      <c r="Q221" s="39"/>
      <c r="S221" s="40">
        <f t="shared" si="567"/>
        <v>5451578.6541139446</v>
      </c>
      <c r="T221" s="41">
        <f t="shared" ref="T221:AY221" si="624">IF($B221&gt;=T$2,0,$S221/$D221*((S$6-$E221)&lt;$D221))</f>
        <v>0</v>
      </c>
      <c r="U221" s="41">
        <f t="shared" si="624"/>
        <v>0</v>
      </c>
      <c r="V221" s="41">
        <f t="shared" si="624"/>
        <v>0</v>
      </c>
      <c r="W221" s="41">
        <f t="shared" si="624"/>
        <v>0</v>
      </c>
      <c r="X221" s="41">
        <f t="shared" si="624"/>
        <v>0</v>
      </c>
      <c r="Y221" s="41">
        <f t="shared" si="624"/>
        <v>0</v>
      </c>
      <c r="Z221" s="41">
        <f t="shared" si="624"/>
        <v>0</v>
      </c>
      <c r="AA221" s="41">
        <f t="shared" si="624"/>
        <v>0</v>
      </c>
      <c r="AB221" s="41">
        <f t="shared" si="624"/>
        <v>0</v>
      </c>
      <c r="AC221" s="41">
        <f t="shared" si="624"/>
        <v>0</v>
      </c>
      <c r="AD221" s="41">
        <f t="shared" si="624"/>
        <v>0</v>
      </c>
      <c r="AE221" s="41">
        <f t="shared" si="624"/>
        <v>0</v>
      </c>
      <c r="AF221" s="41">
        <f t="shared" si="624"/>
        <v>0</v>
      </c>
      <c r="AG221" s="41">
        <f t="shared" si="624"/>
        <v>0</v>
      </c>
      <c r="AH221" s="41">
        <f t="shared" si="624"/>
        <v>0</v>
      </c>
      <c r="AI221" s="41">
        <f t="shared" si="624"/>
        <v>0</v>
      </c>
      <c r="AJ221" s="41">
        <f t="shared" si="624"/>
        <v>0</v>
      </c>
      <c r="AK221" s="41">
        <f t="shared" si="624"/>
        <v>90859.644235232408</v>
      </c>
      <c r="AL221" s="41">
        <f t="shared" si="624"/>
        <v>90859.644235232408</v>
      </c>
      <c r="AM221" s="41">
        <f t="shared" si="624"/>
        <v>90859.644235232408</v>
      </c>
      <c r="AN221" s="41">
        <f t="shared" si="624"/>
        <v>90859.644235232408</v>
      </c>
      <c r="AO221" s="41">
        <f t="shared" si="624"/>
        <v>90859.644235232408</v>
      </c>
      <c r="AP221" s="41">
        <f t="shared" si="624"/>
        <v>90859.644235232408</v>
      </c>
      <c r="AQ221" s="41">
        <f t="shared" si="624"/>
        <v>90859.644235232408</v>
      </c>
      <c r="AR221" s="41">
        <f t="shared" si="624"/>
        <v>90859.644235232408</v>
      </c>
      <c r="AS221" s="41">
        <f t="shared" si="624"/>
        <v>90859.644235232408</v>
      </c>
      <c r="AT221" s="41">
        <f t="shared" si="624"/>
        <v>90859.644235232408</v>
      </c>
      <c r="AU221" s="41">
        <f t="shared" si="624"/>
        <v>90859.644235232408</v>
      </c>
      <c r="AV221" s="41">
        <f t="shared" si="624"/>
        <v>90859.644235232408</v>
      </c>
      <c r="AW221" s="41">
        <f t="shared" si="624"/>
        <v>90859.644235232408</v>
      </c>
      <c r="AX221" s="41">
        <f t="shared" si="624"/>
        <v>90859.644235232408</v>
      </c>
      <c r="AY221" s="41">
        <f t="shared" si="624"/>
        <v>90859.644235232408</v>
      </c>
      <c r="AZ221" s="41">
        <f t="shared" ref="AZ221:CE221" si="625">IF($B221&gt;=AZ$2,0,$S221/$D221*((AY$6-$E221)&lt;$D221))</f>
        <v>90859.644235232408</v>
      </c>
      <c r="BA221" s="41">
        <f t="shared" si="625"/>
        <v>90859.644235232408</v>
      </c>
      <c r="BB221" s="41">
        <f t="shared" si="625"/>
        <v>90859.644235232408</v>
      </c>
      <c r="BC221" s="41">
        <f t="shared" si="625"/>
        <v>90859.644235232408</v>
      </c>
      <c r="BD221" s="41">
        <f t="shared" si="625"/>
        <v>90859.644235232408</v>
      </c>
      <c r="BE221" s="41">
        <f t="shared" si="625"/>
        <v>90859.644235232408</v>
      </c>
      <c r="BF221" s="41">
        <f t="shared" si="625"/>
        <v>90859.644235232408</v>
      </c>
      <c r="BG221" s="41">
        <f t="shared" si="625"/>
        <v>90859.644235232408</v>
      </c>
      <c r="BH221" s="41">
        <f t="shared" si="625"/>
        <v>90859.644235232408</v>
      </c>
      <c r="BI221" s="41">
        <f t="shared" si="625"/>
        <v>90859.644235232408</v>
      </c>
      <c r="BJ221" s="41">
        <f t="shared" si="625"/>
        <v>90859.644235232408</v>
      </c>
      <c r="BK221" s="41">
        <f t="shared" si="625"/>
        <v>90859.644235232408</v>
      </c>
      <c r="BL221" s="41">
        <f t="shared" si="625"/>
        <v>90859.644235232408</v>
      </c>
      <c r="BM221" s="41">
        <f t="shared" si="625"/>
        <v>90859.644235232408</v>
      </c>
      <c r="BN221" s="41">
        <f t="shared" si="625"/>
        <v>90859.644235232408</v>
      </c>
      <c r="BO221" s="41">
        <f t="shared" si="625"/>
        <v>90859.644235232408</v>
      </c>
      <c r="BP221" s="41">
        <f t="shared" si="625"/>
        <v>90859.644235232408</v>
      </c>
      <c r="BQ221" s="41">
        <f t="shared" si="625"/>
        <v>90859.644235232408</v>
      </c>
      <c r="BR221" s="41">
        <f t="shared" si="625"/>
        <v>90859.644235232408</v>
      </c>
      <c r="BS221" s="41">
        <f t="shared" si="625"/>
        <v>90859.644235232408</v>
      </c>
      <c r="BT221" s="41">
        <f t="shared" si="625"/>
        <v>90859.644235232408</v>
      </c>
      <c r="BU221" s="41">
        <f t="shared" si="625"/>
        <v>90859.644235232408</v>
      </c>
      <c r="BV221" s="41">
        <f t="shared" si="625"/>
        <v>90859.644235232408</v>
      </c>
      <c r="BW221" s="41">
        <f t="shared" si="625"/>
        <v>90859.644235232408</v>
      </c>
      <c r="BX221" s="41">
        <f t="shared" si="625"/>
        <v>90859.644235232408</v>
      </c>
      <c r="BY221" s="41">
        <f t="shared" si="625"/>
        <v>90859.644235232408</v>
      </c>
      <c r="BZ221" s="41">
        <f t="shared" si="625"/>
        <v>90859.644235232408</v>
      </c>
      <c r="CA221" s="41">
        <f t="shared" si="625"/>
        <v>90859.644235232408</v>
      </c>
      <c r="CB221" s="41">
        <f t="shared" si="625"/>
        <v>90859.644235232408</v>
      </c>
      <c r="CC221" s="41">
        <f t="shared" si="625"/>
        <v>90859.644235232408</v>
      </c>
      <c r="CD221" s="41">
        <f t="shared" si="625"/>
        <v>90859.644235232408</v>
      </c>
      <c r="CE221" s="41">
        <f t="shared" si="625"/>
        <v>90859.644235232408</v>
      </c>
      <c r="CF221" s="41">
        <f t="shared" ref="CF221:DK221" si="626">IF($B221&gt;=CF$2,0,$S221/$D221*((CE$6-$E221)&lt;$D221))</f>
        <v>90859.644235232408</v>
      </c>
      <c r="CG221" s="41">
        <f t="shared" si="626"/>
        <v>90859.644235232408</v>
      </c>
      <c r="CH221" s="41">
        <f t="shared" si="626"/>
        <v>90859.644235232408</v>
      </c>
      <c r="CI221" s="41">
        <f t="shared" si="626"/>
        <v>90859.644235232408</v>
      </c>
      <c r="CJ221" s="41">
        <f t="shared" si="626"/>
        <v>90859.644235232408</v>
      </c>
      <c r="CK221" s="41">
        <f t="shared" si="626"/>
        <v>90859.644235232408</v>
      </c>
      <c r="CL221" s="41">
        <f t="shared" si="626"/>
        <v>90859.644235232408</v>
      </c>
      <c r="CM221" s="41">
        <f t="shared" si="626"/>
        <v>90859.644235232408</v>
      </c>
      <c r="CN221" s="41">
        <f t="shared" si="626"/>
        <v>90859.644235232408</v>
      </c>
      <c r="CO221" s="41">
        <f t="shared" si="626"/>
        <v>90859.644235232408</v>
      </c>
      <c r="CP221" s="41">
        <f t="shared" si="626"/>
        <v>90859.644235232408</v>
      </c>
      <c r="CQ221" s="41">
        <f t="shared" si="626"/>
        <v>90859.644235232408</v>
      </c>
      <c r="CR221" s="41">
        <f t="shared" si="626"/>
        <v>90859.644235232408</v>
      </c>
      <c r="CS221" s="41">
        <f t="shared" si="626"/>
        <v>0</v>
      </c>
      <c r="CT221" s="41">
        <f t="shared" si="626"/>
        <v>0</v>
      </c>
      <c r="CU221" s="41">
        <f t="shared" si="626"/>
        <v>0</v>
      </c>
      <c r="CV221" s="41">
        <f t="shared" si="626"/>
        <v>0</v>
      </c>
      <c r="CW221" s="41">
        <f t="shared" si="626"/>
        <v>0</v>
      </c>
      <c r="CX221" s="41">
        <f t="shared" si="626"/>
        <v>0</v>
      </c>
      <c r="CY221" s="41">
        <f t="shared" si="626"/>
        <v>0</v>
      </c>
      <c r="CZ221" s="41">
        <f t="shared" si="626"/>
        <v>0</v>
      </c>
      <c r="DA221" s="41">
        <f t="shared" si="626"/>
        <v>0</v>
      </c>
      <c r="DB221" s="41">
        <f t="shared" si="626"/>
        <v>0</v>
      </c>
      <c r="DC221" s="41">
        <f t="shared" si="626"/>
        <v>0</v>
      </c>
      <c r="DD221" s="41">
        <f t="shared" si="626"/>
        <v>0</v>
      </c>
      <c r="DE221" s="41">
        <f t="shared" si="626"/>
        <v>0</v>
      </c>
      <c r="DF221" s="41">
        <f t="shared" si="626"/>
        <v>0</v>
      </c>
      <c r="DG221" s="41">
        <f t="shared" si="626"/>
        <v>0</v>
      </c>
      <c r="DH221" s="41">
        <f t="shared" si="626"/>
        <v>0</v>
      </c>
      <c r="DI221" s="41">
        <f t="shared" si="626"/>
        <v>0</v>
      </c>
      <c r="DJ221" s="41">
        <f t="shared" si="626"/>
        <v>0</v>
      </c>
      <c r="DK221" s="41">
        <f t="shared" si="626"/>
        <v>0</v>
      </c>
      <c r="DL221" s="41">
        <f t="shared" ref="DL221:EQ221" si="627">IF($B221&gt;=DL$2,0,$S221/$D221*((DK$6-$E221)&lt;$D221))</f>
        <v>0</v>
      </c>
      <c r="DM221" s="41">
        <f t="shared" si="627"/>
        <v>0</v>
      </c>
      <c r="DN221" s="41">
        <f t="shared" si="627"/>
        <v>0</v>
      </c>
      <c r="DO221" s="41">
        <f t="shared" si="627"/>
        <v>0</v>
      </c>
      <c r="DP221" s="41">
        <f t="shared" si="627"/>
        <v>0</v>
      </c>
      <c r="DQ221" s="41">
        <f t="shared" si="627"/>
        <v>0</v>
      </c>
      <c r="DR221" s="41">
        <f t="shared" si="627"/>
        <v>0</v>
      </c>
      <c r="DS221" s="41">
        <f t="shared" si="627"/>
        <v>0</v>
      </c>
      <c r="DT221" s="41">
        <f t="shared" si="627"/>
        <v>0</v>
      </c>
      <c r="DU221" s="41">
        <f t="shared" si="627"/>
        <v>0</v>
      </c>
      <c r="DV221" s="41">
        <f t="shared" si="627"/>
        <v>0</v>
      </c>
      <c r="DW221" s="41">
        <f t="shared" si="627"/>
        <v>0</v>
      </c>
      <c r="DX221" s="41">
        <f t="shared" si="627"/>
        <v>0</v>
      </c>
      <c r="DY221" s="41">
        <f t="shared" si="627"/>
        <v>0</v>
      </c>
      <c r="DZ221" s="41">
        <f t="shared" si="627"/>
        <v>0</v>
      </c>
      <c r="EA221" s="41">
        <f t="shared" si="627"/>
        <v>0</v>
      </c>
      <c r="EB221" s="41">
        <f t="shared" si="627"/>
        <v>0</v>
      </c>
      <c r="EC221" s="41">
        <f t="shared" si="627"/>
        <v>0</v>
      </c>
      <c r="ED221" s="41">
        <f t="shared" si="627"/>
        <v>0</v>
      </c>
      <c r="EE221" s="41">
        <f t="shared" si="627"/>
        <v>0</v>
      </c>
      <c r="EF221" s="41">
        <f t="shared" si="627"/>
        <v>0</v>
      </c>
      <c r="EG221" s="41">
        <f t="shared" si="627"/>
        <v>0</v>
      </c>
      <c r="EH221" s="41">
        <f t="shared" si="627"/>
        <v>0</v>
      </c>
      <c r="EI221" s="41">
        <f t="shared" si="627"/>
        <v>0</v>
      </c>
      <c r="EJ221" s="41">
        <f t="shared" si="627"/>
        <v>0</v>
      </c>
      <c r="EK221" s="41">
        <f t="shared" si="627"/>
        <v>0</v>
      </c>
      <c r="EL221" s="41">
        <f t="shared" si="627"/>
        <v>0</v>
      </c>
      <c r="EM221" s="41">
        <f t="shared" si="627"/>
        <v>0</v>
      </c>
      <c r="EN221" s="41">
        <f t="shared" si="627"/>
        <v>0</v>
      </c>
      <c r="EO221" s="41">
        <f t="shared" si="627"/>
        <v>0</v>
      </c>
      <c r="EP221" s="41">
        <f t="shared" si="627"/>
        <v>0</v>
      </c>
      <c r="EQ221" s="41">
        <f t="shared" si="627"/>
        <v>0</v>
      </c>
      <c r="ER221" s="41">
        <f t="shared" ref="ER221:FB221" si="628">IF($B221&gt;=ER$2,0,$S221/$D221*((EQ$6-$E221)&lt;$D221))</f>
        <v>0</v>
      </c>
      <c r="ES221" s="41">
        <f t="shared" si="628"/>
        <v>0</v>
      </c>
      <c r="ET221" s="41">
        <f t="shared" si="628"/>
        <v>0</v>
      </c>
      <c r="EU221" s="41">
        <f t="shared" si="628"/>
        <v>0</v>
      </c>
      <c r="EV221" s="41">
        <f t="shared" si="628"/>
        <v>0</v>
      </c>
      <c r="EW221" s="41">
        <f t="shared" si="628"/>
        <v>0</v>
      </c>
      <c r="EX221" s="41">
        <f t="shared" si="628"/>
        <v>0</v>
      </c>
      <c r="EY221" s="41">
        <f t="shared" si="628"/>
        <v>0</v>
      </c>
      <c r="EZ221" s="41">
        <f t="shared" si="628"/>
        <v>0</v>
      </c>
      <c r="FA221" s="41">
        <f t="shared" si="628"/>
        <v>0</v>
      </c>
      <c r="FB221" s="41">
        <f t="shared" si="628"/>
        <v>0</v>
      </c>
    </row>
    <row r="222" spans="2:158" s="38" customFormat="1" ht="11.25" hidden="1" customHeight="1" outlineLevel="1">
      <c r="B222" s="37">
        <v>2040</v>
      </c>
      <c r="C222" s="36">
        <f t="shared" si="588"/>
        <v>60</v>
      </c>
      <c r="D222" s="36">
        <f t="shared" si="588"/>
        <v>60</v>
      </c>
      <c r="E222" s="36">
        <f t="shared" si="566"/>
        <v>18</v>
      </c>
      <c r="F222" s="55"/>
      <c r="G222" s="3"/>
      <c r="H222" s="3"/>
      <c r="K222" s="39"/>
      <c r="L222" s="39"/>
      <c r="M222" s="39"/>
      <c r="N222" s="39"/>
      <c r="O222" s="39"/>
      <c r="P222" s="39"/>
      <c r="Q222" s="39"/>
      <c r="S222" s="40">
        <f t="shared" si="567"/>
        <v>5404946.0446365345</v>
      </c>
      <c r="T222" s="41">
        <f t="shared" ref="T222:AY222" si="629">IF($B222&gt;=T$2,0,$S222/$D222*((S$6-$E222)&lt;$D222))</f>
        <v>0</v>
      </c>
      <c r="U222" s="41">
        <f t="shared" si="629"/>
        <v>0</v>
      </c>
      <c r="V222" s="41">
        <f t="shared" si="629"/>
        <v>0</v>
      </c>
      <c r="W222" s="41">
        <f t="shared" si="629"/>
        <v>0</v>
      </c>
      <c r="X222" s="41">
        <f t="shared" si="629"/>
        <v>0</v>
      </c>
      <c r="Y222" s="41">
        <f t="shared" si="629"/>
        <v>0</v>
      </c>
      <c r="Z222" s="41">
        <f t="shared" si="629"/>
        <v>0</v>
      </c>
      <c r="AA222" s="41">
        <f t="shared" si="629"/>
        <v>0</v>
      </c>
      <c r="AB222" s="41">
        <f t="shared" si="629"/>
        <v>0</v>
      </c>
      <c r="AC222" s="41">
        <f t="shared" si="629"/>
        <v>0</v>
      </c>
      <c r="AD222" s="41">
        <f t="shared" si="629"/>
        <v>0</v>
      </c>
      <c r="AE222" s="41">
        <f t="shared" si="629"/>
        <v>0</v>
      </c>
      <c r="AF222" s="41">
        <f t="shared" si="629"/>
        <v>0</v>
      </c>
      <c r="AG222" s="41">
        <f t="shared" si="629"/>
        <v>0</v>
      </c>
      <c r="AH222" s="41">
        <f t="shared" si="629"/>
        <v>0</v>
      </c>
      <c r="AI222" s="41">
        <f t="shared" si="629"/>
        <v>0</v>
      </c>
      <c r="AJ222" s="41">
        <f t="shared" si="629"/>
        <v>0</v>
      </c>
      <c r="AK222" s="41">
        <f t="shared" si="629"/>
        <v>0</v>
      </c>
      <c r="AL222" s="41">
        <f t="shared" si="629"/>
        <v>90082.434077275582</v>
      </c>
      <c r="AM222" s="41">
        <f t="shared" si="629"/>
        <v>90082.434077275582</v>
      </c>
      <c r="AN222" s="41">
        <f t="shared" si="629"/>
        <v>90082.434077275582</v>
      </c>
      <c r="AO222" s="41">
        <f t="shared" si="629"/>
        <v>90082.434077275582</v>
      </c>
      <c r="AP222" s="41">
        <f t="shared" si="629"/>
        <v>90082.434077275582</v>
      </c>
      <c r="AQ222" s="41">
        <f t="shared" si="629"/>
        <v>90082.434077275582</v>
      </c>
      <c r="AR222" s="41">
        <f t="shared" si="629"/>
        <v>90082.434077275582</v>
      </c>
      <c r="AS222" s="41">
        <f t="shared" si="629"/>
        <v>90082.434077275582</v>
      </c>
      <c r="AT222" s="41">
        <f t="shared" si="629"/>
        <v>90082.434077275582</v>
      </c>
      <c r="AU222" s="41">
        <f t="shared" si="629"/>
        <v>90082.434077275582</v>
      </c>
      <c r="AV222" s="41">
        <f t="shared" si="629"/>
        <v>90082.434077275582</v>
      </c>
      <c r="AW222" s="41">
        <f t="shared" si="629"/>
        <v>90082.434077275582</v>
      </c>
      <c r="AX222" s="41">
        <f t="shared" si="629"/>
        <v>90082.434077275582</v>
      </c>
      <c r="AY222" s="41">
        <f t="shared" si="629"/>
        <v>90082.434077275582</v>
      </c>
      <c r="AZ222" s="41">
        <f t="shared" ref="AZ222:CE222" si="630">IF($B222&gt;=AZ$2,0,$S222/$D222*((AY$6-$E222)&lt;$D222))</f>
        <v>90082.434077275582</v>
      </c>
      <c r="BA222" s="41">
        <f t="shared" si="630"/>
        <v>90082.434077275582</v>
      </c>
      <c r="BB222" s="41">
        <f t="shared" si="630"/>
        <v>90082.434077275582</v>
      </c>
      <c r="BC222" s="41">
        <f t="shared" si="630"/>
        <v>90082.434077275582</v>
      </c>
      <c r="BD222" s="41">
        <f t="shared" si="630"/>
        <v>90082.434077275582</v>
      </c>
      <c r="BE222" s="41">
        <f t="shared" si="630"/>
        <v>90082.434077275582</v>
      </c>
      <c r="BF222" s="41">
        <f t="shared" si="630"/>
        <v>90082.434077275582</v>
      </c>
      <c r="BG222" s="41">
        <f t="shared" si="630"/>
        <v>90082.434077275582</v>
      </c>
      <c r="BH222" s="41">
        <f t="shared" si="630"/>
        <v>90082.434077275582</v>
      </c>
      <c r="BI222" s="41">
        <f t="shared" si="630"/>
        <v>90082.434077275582</v>
      </c>
      <c r="BJ222" s="41">
        <f t="shared" si="630"/>
        <v>90082.434077275582</v>
      </c>
      <c r="BK222" s="41">
        <f t="shared" si="630"/>
        <v>90082.434077275582</v>
      </c>
      <c r="BL222" s="41">
        <f t="shared" si="630"/>
        <v>90082.434077275582</v>
      </c>
      <c r="BM222" s="41">
        <f t="shared" si="630"/>
        <v>90082.434077275582</v>
      </c>
      <c r="BN222" s="41">
        <f t="shared" si="630"/>
        <v>90082.434077275582</v>
      </c>
      <c r="BO222" s="41">
        <f t="shared" si="630"/>
        <v>90082.434077275582</v>
      </c>
      <c r="BP222" s="41">
        <f t="shared" si="630"/>
        <v>90082.434077275582</v>
      </c>
      <c r="BQ222" s="41">
        <f t="shared" si="630"/>
        <v>90082.434077275582</v>
      </c>
      <c r="BR222" s="41">
        <f t="shared" si="630"/>
        <v>90082.434077275582</v>
      </c>
      <c r="BS222" s="41">
        <f t="shared" si="630"/>
        <v>90082.434077275582</v>
      </c>
      <c r="BT222" s="41">
        <f t="shared" si="630"/>
        <v>90082.434077275582</v>
      </c>
      <c r="BU222" s="41">
        <f t="shared" si="630"/>
        <v>90082.434077275582</v>
      </c>
      <c r="BV222" s="41">
        <f t="shared" si="630"/>
        <v>90082.434077275582</v>
      </c>
      <c r="BW222" s="41">
        <f t="shared" si="630"/>
        <v>90082.434077275582</v>
      </c>
      <c r="BX222" s="41">
        <f t="shared" si="630"/>
        <v>90082.434077275582</v>
      </c>
      <c r="BY222" s="41">
        <f t="shared" si="630"/>
        <v>90082.434077275582</v>
      </c>
      <c r="BZ222" s="41">
        <f t="shared" si="630"/>
        <v>90082.434077275582</v>
      </c>
      <c r="CA222" s="41">
        <f t="shared" si="630"/>
        <v>90082.434077275582</v>
      </c>
      <c r="CB222" s="41">
        <f t="shared" si="630"/>
        <v>90082.434077275582</v>
      </c>
      <c r="CC222" s="41">
        <f t="shared" si="630"/>
        <v>90082.434077275582</v>
      </c>
      <c r="CD222" s="41">
        <f t="shared" si="630"/>
        <v>90082.434077275582</v>
      </c>
      <c r="CE222" s="41">
        <f t="shared" si="630"/>
        <v>90082.434077275582</v>
      </c>
      <c r="CF222" s="41">
        <f t="shared" ref="CF222:DK222" si="631">IF($B222&gt;=CF$2,0,$S222/$D222*((CE$6-$E222)&lt;$D222))</f>
        <v>90082.434077275582</v>
      </c>
      <c r="CG222" s="41">
        <f t="shared" si="631"/>
        <v>90082.434077275582</v>
      </c>
      <c r="CH222" s="41">
        <f t="shared" si="631"/>
        <v>90082.434077275582</v>
      </c>
      <c r="CI222" s="41">
        <f t="shared" si="631"/>
        <v>90082.434077275582</v>
      </c>
      <c r="CJ222" s="41">
        <f t="shared" si="631"/>
        <v>90082.434077275582</v>
      </c>
      <c r="CK222" s="41">
        <f t="shared" si="631"/>
        <v>90082.434077275582</v>
      </c>
      <c r="CL222" s="41">
        <f t="shared" si="631"/>
        <v>90082.434077275582</v>
      </c>
      <c r="CM222" s="41">
        <f t="shared" si="631"/>
        <v>90082.434077275582</v>
      </c>
      <c r="CN222" s="41">
        <f t="shared" si="631"/>
        <v>90082.434077275582</v>
      </c>
      <c r="CO222" s="41">
        <f t="shared" si="631"/>
        <v>90082.434077275582</v>
      </c>
      <c r="CP222" s="41">
        <f t="shared" si="631"/>
        <v>90082.434077275582</v>
      </c>
      <c r="CQ222" s="41">
        <f t="shared" si="631"/>
        <v>90082.434077275582</v>
      </c>
      <c r="CR222" s="41">
        <f t="shared" si="631"/>
        <v>90082.434077275582</v>
      </c>
      <c r="CS222" s="41">
        <f t="shared" si="631"/>
        <v>90082.434077275582</v>
      </c>
      <c r="CT222" s="41">
        <f t="shared" si="631"/>
        <v>0</v>
      </c>
      <c r="CU222" s="41">
        <f t="shared" si="631"/>
        <v>0</v>
      </c>
      <c r="CV222" s="41">
        <f t="shared" si="631"/>
        <v>0</v>
      </c>
      <c r="CW222" s="41">
        <f t="shared" si="631"/>
        <v>0</v>
      </c>
      <c r="CX222" s="41">
        <f t="shared" si="631"/>
        <v>0</v>
      </c>
      <c r="CY222" s="41">
        <f t="shared" si="631"/>
        <v>0</v>
      </c>
      <c r="CZ222" s="41">
        <f t="shared" si="631"/>
        <v>0</v>
      </c>
      <c r="DA222" s="41">
        <f t="shared" si="631"/>
        <v>0</v>
      </c>
      <c r="DB222" s="41">
        <f t="shared" si="631"/>
        <v>0</v>
      </c>
      <c r="DC222" s="41">
        <f t="shared" si="631"/>
        <v>0</v>
      </c>
      <c r="DD222" s="41">
        <f t="shared" si="631"/>
        <v>0</v>
      </c>
      <c r="DE222" s="41">
        <f t="shared" si="631"/>
        <v>0</v>
      </c>
      <c r="DF222" s="41">
        <f t="shared" si="631"/>
        <v>0</v>
      </c>
      <c r="DG222" s="41">
        <f t="shared" si="631"/>
        <v>0</v>
      </c>
      <c r="DH222" s="41">
        <f t="shared" si="631"/>
        <v>0</v>
      </c>
      <c r="DI222" s="41">
        <f t="shared" si="631"/>
        <v>0</v>
      </c>
      <c r="DJ222" s="41">
        <f t="shared" si="631"/>
        <v>0</v>
      </c>
      <c r="DK222" s="41">
        <f t="shared" si="631"/>
        <v>0</v>
      </c>
      <c r="DL222" s="41">
        <f t="shared" ref="DL222:EQ222" si="632">IF($B222&gt;=DL$2,0,$S222/$D222*((DK$6-$E222)&lt;$D222))</f>
        <v>0</v>
      </c>
      <c r="DM222" s="41">
        <f t="shared" si="632"/>
        <v>0</v>
      </c>
      <c r="DN222" s="41">
        <f t="shared" si="632"/>
        <v>0</v>
      </c>
      <c r="DO222" s="41">
        <f t="shared" si="632"/>
        <v>0</v>
      </c>
      <c r="DP222" s="41">
        <f t="shared" si="632"/>
        <v>0</v>
      </c>
      <c r="DQ222" s="41">
        <f t="shared" si="632"/>
        <v>0</v>
      </c>
      <c r="DR222" s="41">
        <f t="shared" si="632"/>
        <v>0</v>
      </c>
      <c r="DS222" s="41">
        <f t="shared" si="632"/>
        <v>0</v>
      </c>
      <c r="DT222" s="41">
        <f t="shared" si="632"/>
        <v>0</v>
      </c>
      <c r="DU222" s="41">
        <f t="shared" si="632"/>
        <v>0</v>
      </c>
      <c r="DV222" s="41">
        <f t="shared" si="632"/>
        <v>0</v>
      </c>
      <c r="DW222" s="41">
        <f t="shared" si="632"/>
        <v>0</v>
      </c>
      <c r="DX222" s="41">
        <f t="shared" si="632"/>
        <v>0</v>
      </c>
      <c r="DY222" s="41">
        <f t="shared" si="632"/>
        <v>0</v>
      </c>
      <c r="DZ222" s="41">
        <f t="shared" si="632"/>
        <v>0</v>
      </c>
      <c r="EA222" s="41">
        <f t="shared" si="632"/>
        <v>0</v>
      </c>
      <c r="EB222" s="41">
        <f t="shared" si="632"/>
        <v>0</v>
      </c>
      <c r="EC222" s="41">
        <f t="shared" si="632"/>
        <v>0</v>
      </c>
      <c r="ED222" s="41">
        <f t="shared" si="632"/>
        <v>0</v>
      </c>
      <c r="EE222" s="41">
        <f t="shared" si="632"/>
        <v>0</v>
      </c>
      <c r="EF222" s="41">
        <f t="shared" si="632"/>
        <v>0</v>
      </c>
      <c r="EG222" s="41">
        <f t="shared" si="632"/>
        <v>0</v>
      </c>
      <c r="EH222" s="41">
        <f t="shared" si="632"/>
        <v>0</v>
      </c>
      <c r="EI222" s="41">
        <f t="shared" si="632"/>
        <v>0</v>
      </c>
      <c r="EJ222" s="41">
        <f t="shared" si="632"/>
        <v>0</v>
      </c>
      <c r="EK222" s="41">
        <f t="shared" si="632"/>
        <v>0</v>
      </c>
      <c r="EL222" s="41">
        <f t="shared" si="632"/>
        <v>0</v>
      </c>
      <c r="EM222" s="41">
        <f t="shared" si="632"/>
        <v>0</v>
      </c>
      <c r="EN222" s="41">
        <f t="shared" si="632"/>
        <v>0</v>
      </c>
      <c r="EO222" s="41">
        <f t="shared" si="632"/>
        <v>0</v>
      </c>
      <c r="EP222" s="41">
        <f t="shared" si="632"/>
        <v>0</v>
      </c>
      <c r="EQ222" s="41">
        <f t="shared" si="632"/>
        <v>0</v>
      </c>
      <c r="ER222" s="41">
        <f t="shared" ref="ER222:FB222" si="633">IF($B222&gt;=ER$2,0,$S222/$D222*((EQ$6-$E222)&lt;$D222))</f>
        <v>0</v>
      </c>
      <c r="ES222" s="41">
        <f t="shared" si="633"/>
        <v>0</v>
      </c>
      <c r="ET222" s="41">
        <f t="shared" si="633"/>
        <v>0</v>
      </c>
      <c r="EU222" s="41">
        <f t="shared" si="633"/>
        <v>0</v>
      </c>
      <c r="EV222" s="41">
        <f t="shared" si="633"/>
        <v>0</v>
      </c>
      <c r="EW222" s="41">
        <f t="shared" si="633"/>
        <v>0</v>
      </c>
      <c r="EX222" s="41">
        <f t="shared" si="633"/>
        <v>0</v>
      </c>
      <c r="EY222" s="41">
        <f t="shared" si="633"/>
        <v>0</v>
      </c>
      <c r="EZ222" s="41">
        <f t="shared" si="633"/>
        <v>0</v>
      </c>
      <c r="FA222" s="41">
        <f t="shared" si="633"/>
        <v>0</v>
      </c>
      <c r="FB222" s="41">
        <f t="shared" si="633"/>
        <v>0</v>
      </c>
    </row>
    <row r="223" spans="2:158" s="38" customFormat="1" ht="11.25" hidden="1" customHeight="1" outlineLevel="1">
      <c r="B223" s="37">
        <v>2041</v>
      </c>
      <c r="C223" s="36">
        <f t="shared" si="588"/>
        <v>60</v>
      </c>
      <c r="D223" s="36">
        <f t="shared" si="588"/>
        <v>60</v>
      </c>
      <c r="E223" s="36">
        <f t="shared" si="566"/>
        <v>19</v>
      </c>
      <c r="F223" s="55"/>
      <c r="G223" s="3"/>
      <c r="H223" s="3"/>
      <c r="K223" s="39"/>
      <c r="L223" s="39"/>
      <c r="M223" s="39"/>
      <c r="N223" s="39"/>
      <c r="O223" s="39"/>
      <c r="P223" s="39"/>
      <c r="Q223" s="39"/>
      <c r="S223" s="40">
        <f t="shared" si="567"/>
        <v>5340017.0021392349</v>
      </c>
      <c r="T223" s="41">
        <f t="shared" ref="T223:AY223" si="634">IF($B223&gt;=T$2,0,$S223/$D223*((S$6-$E223)&lt;$D223))</f>
        <v>0</v>
      </c>
      <c r="U223" s="41">
        <f t="shared" si="634"/>
        <v>0</v>
      </c>
      <c r="V223" s="41">
        <f t="shared" si="634"/>
        <v>0</v>
      </c>
      <c r="W223" s="41">
        <f t="shared" si="634"/>
        <v>0</v>
      </c>
      <c r="X223" s="41">
        <f t="shared" si="634"/>
        <v>0</v>
      </c>
      <c r="Y223" s="41">
        <f t="shared" si="634"/>
        <v>0</v>
      </c>
      <c r="Z223" s="41">
        <f t="shared" si="634"/>
        <v>0</v>
      </c>
      <c r="AA223" s="41">
        <f t="shared" si="634"/>
        <v>0</v>
      </c>
      <c r="AB223" s="41">
        <f t="shared" si="634"/>
        <v>0</v>
      </c>
      <c r="AC223" s="41">
        <f t="shared" si="634"/>
        <v>0</v>
      </c>
      <c r="AD223" s="41">
        <f t="shared" si="634"/>
        <v>0</v>
      </c>
      <c r="AE223" s="41">
        <f t="shared" si="634"/>
        <v>0</v>
      </c>
      <c r="AF223" s="41">
        <f t="shared" si="634"/>
        <v>0</v>
      </c>
      <c r="AG223" s="41">
        <f t="shared" si="634"/>
        <v>0</v>
      </c>
      <c r="AH223" s="41">
        <f t="shared" si="634"/>
        <v>0</v>
      </c>
      <c r="AI223" s="41">
        <f t="shared" si="634"/>
        <v>0</v>
      </c>
      <c r="AJ223" s="41">
        <f t="shared" si="634"/>
        <v>0</v>
      </c>
      <c r="AK223" s="41">
        <f t="shared" si="634"/>
        <v>0</v>
      </c>
      <c r="AL223" s="41">
        <f t="shared" si="634"/>
        <v>0</v>
      </c>
      <c r="AM223" s="41">
        <f t="shared" si="634"/>
        <v>89000.28336898725</v>
      </c>
      <c r="AN223" s="41">
        <f t="shared" si="634"/>
        <v>89000.28336898725</v>
      </c>
      <c r="AO223" s="41">
        <f t="shared" si="634"/>
        <v>89000.28336898725</v>
      </c>
      <c r="AP223" s="41">
        <f t="shared" si="634"/>
        <v>89000.28336898725</v>
      </c>
      <c r="AQ223" s="41">
        <f t="shared" si="634"/>
        <v>89000.28336898725</v>
      </c>
      <c r="AR223" s="41">
        <f t="shared" si="634"/>
        <v>89000.28336898725</v>
      </c>
      <c r="AS223" s="41">
        <f t="shared" si="634"/>
        <v>89000.28336898725</v>
      </c>
      <c r="AT223" s="41">
        <f t="shared" si="634"/>
        <v>89000.28336898725</v>
      </c>
      <c r="AU223" s="41">
        <f t="shared" si="634"/>
        <v>89000.28336898725</v>
      </c>
      <c r="AV223" s="41">
        <f t="shared" si="634"/>
        <v>89000.28336898725</v>
      </c>
      <c r="AW223" s="41">
        <f t="shared" si="634"/>
        <v>89000.28336898725</v>
      </c>
      <c r="AX223" s="41">
        <f t="shared" si="634"/>
        <v>89000.28336898725</v>
      </c>
      <c r="AY223" s="41">
        <f t="shared" si="634"/>
        <v>89000.28336898725</v>
      </c>
      <c r="AZ223" s="41">
        <f t="shared" ref="AZ223:CE223" si="635">IF($B223&gt;=AZ$2,0,$S223/$D223*((AY$6-$E223)&lt;$D223))</f>
        <v>89000.28336898725</v>
      </c>
      <c r="BA223" s="41">
        <f t="shared" si="635"/>
        <v>89000.28336898725</v>
      </c>
      <c r="BB223" s="41">
        <f t="shared" si="635"/>
        <v>89000.28336898725</v>
      </c>
      <c r="BC223" s="41">
        <f t="shared" si="635"/>
        <v>89000.28336898725</v>
      </c>
      <c r="BD223" s="41">
        <f t="shared" si="635"/>
        <v>89000.28336898725</v>
      </c>
      <c r="BE223" s="41">
        <f t="shared" si="635"/>
        <v>89000.28336898725</v>
      </c>
      <c r="BF223" s="41">
        <f t="shared" si="635"/>
        <v>89000.28336898725</v>
      </c>
      <c r="BG223" s="41">
        <f t="shared" si="635"/>
        <v>89000.28336898725</v>
      </c>
      <c r="BH223" s="41">
        <f t="shared" si="635"/>
        <v>89000.28336898725</v>
      </c>
      <c r="BI223" s="41">
        <f t="shared" si="635"/>
        <v>89000.28336898725</v>
      </c>
      <c r="BJ223" s="41">
        <f t="shared" si="635"/>
        <v>89000.28336898725</v>
      </c>
      <c r="BK223" s="41">
        <f t="shared" si="635"/>
        <v>89000.28336898725</v>
      </c>
      <c r="BL223" s="41">
        <f t="shared" si="635"/>
        <v>89000.28336898725</v>
      </c>
      <c r="BM223" s="41">
        <f t="shared" si="635"/>
        <v>89000.28336898725</v>
      </c>
      <c r="BN223" s="41">
        <f t="shared" si="635"/>
        <v>89000.28336898725</v>
      </c>
      <c r="BO223" s="41">
        <f t="shared" si="635"/>
        <v>89000.28336898725</v>
      </c>
      <c r="BP223" s="41">
        <f t="shared" si="635"/>
        <v>89000.28336898725</v>
      </c>
      <c r="BQ223" s="41">
        <f t="shared" si="635"/>
        <v>89000.28336898725</v>
      </c>
      <c r="BR223" s="41">
        <f t="shared" si="635"/>
        <v>89000.28336898725</v>
      </c>
      <c r="BS223" s="41">
        <f t="shared" si="635"/>
        <v>89000.28336898725</v>
      </c>
      <c r="BT223" s="41">
        <f t="shared" si="635"/>
        <v>89000.28336898725</v>
      </c>
      <c r="BU223" s="41">
        <f t="shared" si="635"/>
        <v>89000.28336898725</v>
      </c>
      <c r="BV223" s="41">
        <f t="shared" si="635"/>
        <v>89000.28336898725</v>
      </c>
      <c r="BW223" s="41">
        <f t="shared" si="635"/>
        <v>89000.28336898725</v>
      </c>
      <c r="BX223" s="41">
        <f t="shared" si="635"/>
        <v>89000.28336898725</v>
      </c>
      <c r="BY223" s="41">
        <f t="shared" si="635"/>
        <v>89000.28336898725</v>
      </c>
      <c r="BZ223" s="41">
        <f t="shared" si="635"/>
        <v>89000.28336898725</v>
      </c>
      <c r="CA223" s="41">
        <f t="shared" si="635"/>
        <v>89000.28336898725</v>
      </c>
      <c r="CB223" s="41">
        <f t="shared" si="635"/>
        <v>89000.28336898725</v>
      </c>
      <c r="CC223" s="41">
        <f t="shared" si="635"/>
        <v>89000.28336898725</v>
      </c>
      <c r="CD223" s="41">
        <f t="shared" si="635"/>
        <v>89000.28336898725</v>
      </c>
      <c r="CE223" s="41">
        <f t="shared" si="635"/>
        <v>89000.28336898725</v>
      </c>
      <c r="CF223" s="41">
        <f t="shared" ref="CF223:DK223" si="636">IF($B223&gt;=CF$2,0,$S223/$D223*((CE$6-$E223)&lt;$D223))</f>
        <v>89000.28336898725</v>
      </c>
      <c r="CG223" s="41">
        <f t="shared" si="636"/>
        <v>89000.28336898725</v>
      </c>
      <c r="CH223" s="41">
        <f t="shared" si="636"/>
        <v>89000.28336898725</v>
      </c>
      <c r="CI223" s="41">
        <f t="shared" si="636"/>
        <v>89000.28336898725</v>
      </c>
      <c r="CJ223" s="41">
        <f t="shared" si="636"/>
        <v>89000.28336898725</v>
      </c>
      <c r="CK223" s="41">
        <f t="shared" si="636"/>
        <v>89000.28336898725</v>
      </c>
      <c r="CL223" s="41">
        <f t="shared" si="636"/>
        <v>89000.28336898725</v>
      </c>
      <c r="CM223" s="41">
        <f t="shared" si="636"/>
        <v>89000.28336898725</v>
      </c>
      <c r="CN223" s="41">
        <f t="shared" si="636"/>
        <v>89000.28336898725</v>
      </c>
      <c r="CO223" s="41">
        <f t="shared" si="636"/>
        <v>89000.28336898725</v>
      </c>
      <c r="CP223" s="41">
        <f t="shared" si="636"/>
        <v>89000.28336898725</v>
      </c>
      <c r="CQ223" s="41">
        <f t="shared" si="636"/>
        <v>89000.28336898725</v>
      </c>
      <c r="CR223" s="41">
        <f t="shared" si="636"/>
        <v>89000.28336898725</v>
      </c>
      <c r="CS223" s="41">
        <f t="shared" si="636"/>
        <v>89000.28336898725</v>
      </c>
      <c r="CT223" s="41">
        <f t="shared" si="636"/>
        <v>89000.28336898725</v>
      </c>
      <c r="CU223" s="41">
        <f t="shared" si="636"/>
        <v>0</v>
      </c>
      <c r="CV223" s="41">
        <f t="shared" si="636"/>
        <v>0</v>
      </c>
      <c r="CW223" s="41">
        <f t="shared" si="636"/>
        <v>0</v>
      </c>
      <c r="CX223" s="41">
        <f t="shared" si="636"/>
        <v>0</v>
      </c>
      <c r="CY223" s="41">
        <f t="shared" si="636"/>
        <v>0</v>
      </c>
      <c r="CZ223" s="41">
        <f t="shared" si="636"/>
        <v>0</v>
      </c>
      <c r="DA223" s="41">
        <f t="shared" si="636"/>
        <v>0</v>
      </c>
      <c r="DB223" s="41">
        <f t="shared" si="636"/>
        <v>0</v>
      </c>
      <c r="DC223" s="41">
        <f t="shared" si="636"/>
        <v>0</v>
      </c>
      <c r="DD223" s="41">
        <f t="shared" si="636"/>
        <v>0</v>
      </c>
      <c r="DE223" s="41">
        <f t="shared" si="636"/>
        <v>0</v>
      </c>
      <c r="DF223" s="41">
        <f t="shared" si="636"/>
        <v>0</v>
      </c>
      <c r="DG223" s="41">
        <f t="shared" si="636"/>
        <v>0</v>
      </c>
      <c r="DH223" s="41">
        <f t="shared" si="636"/>
        <v>0</v>
      </c>
      <c r="DI223" s="41">
        <f t="shared" si="636"/>
        <v>0</v>
      </c>
      <c r="DJ223" s="41">
        <f t="shared" si="636"/>
        <v>0</v>
      </c>
      <c r="DK223" s="41">
        <f t="shared" si="636"/>
        <v>0</v>
      </c>
      <c r="DL223" s="41">
        <f t="shared" ref="DL223:EQ223" si="637">IF($B223&gt;=DL$2,0,$S223/$D223*((DK$6-$E223)&lt;$D223))</f>
        <v>0</v>
      </c>
      <c r="DM223" s="41">
        <f t="shared" si="637"/>
        <v>0</v>
      </c>
      <c r="DN223" s="41">
        <f t="shared" si="637"/>
        <v>0</v>
      </c>
      <c r="DO223" s="41">
        <f t="shared" si="637"/>
        <v>0</v>
      </c>
      <c r="DP223" s="41">
        <f t="shared" si="637"/>
        <v>0</v>
      </c>
      <c r="DQ223" s="41">
        <f t="shared" si="637"/>
        <v>0</v>
      </c>
      <c r="DR223" s="41">
        <f t="shared" si="637"/>
        <v>0</v>
      </c>
      <c r="DS223" s="41">
        <f t="shared" si="637"/>
        <v>0</v>
      </c>
      <c r="DT223" s="41">
        <f t="shared" si="637"/>
        <v>0</v>
      </c>
      <c r="DU223" s="41">
        <f t="shared" si="637"/>
        <v>0</v>
      </c>
      <c r="DV223" s="41">
        <f t="shared" si="637"/>
        <v>0</v>
      </c>
      <c r="DW223" s="41">
        <f t="shared" si="637"/>
        <v>0</v>
      </c>
      <c r="DX223" s="41">
        <f t="shared" si="637"/>
        <v>0</v>
      </c>
      <c r="DY223" s="41">
        <f t="shared" si="637"/>
        <v>0</v>
      </c>
      <c r="DZ223" s="41">
        <f t="shared" si="637"/>
        <v>0</v>
      </c>
      <c r="EA223" s="41">
        <f t="shared" si="637"/>
        <v>0</v>
      </c>
      <c r="EB223" s="41">
        <f t="shared" si="637"/>
        <v>0</v>
      </c>
      <c r="EC223" s="41">
        <f t="shared" si="637"/>
        <v>0</v>
      </c>
      <c r="ED223" s="41">
        <f t="shared" si="637"/>
        <v>0</v>
      </c>
      <c r="EE223" s="41">
        <f t="shared" si="637"/>
        <v>0</v>
      </c>
      <c r="EF223" s="41">
        <f t="shared" si="637"/>
        <v>0</v>
      </c>
      <c r="EG223" s="41">
        <f t="shared" si="637"/>
        <v>0</v>
      </c>
      <c r="EH223" s="41">
        <f t="shared" si="637"/>
        <v>0</v>
      </c>
      <c r="EI223" s="41">
        <f t="shared" si="637"/>
        <v>0</v>
      </c>
      <c r="EJ223" s="41">
        <f t="shared" si="637"/>
        <v>0</v>
      </c>
      <c r="EK223" s="41">
        <f t="shared" si="637"/>
        <v>0</v>
      </c>
      <c r="EL223" s="41">
        <f t="shared" si="637"/>
        <v>0</v>
      </c>
      <c r="EM223" s="41">
        <f t="shared" si="637"/>
        <v>0</v>
      </c>
      <c r="EN223" s="41">
        <f t="shared" si="637"/>
        <v>0</v>
      </c>
      <c r="EO223" s="41">
        <f t="shared" si="637"/>
        <v>0</v>
      </c>
      <c r="EP223" s="41">
        <f t="shared" si="637"/>
        <v>0</v>
      </c>
      <c r="EQ223" s="41">
        <f t="shared" si="637"/>
        <v>0</v>
      </c>
      <c r="ER223" s="41">
        <f t="shared" ref="ER223:FB223" si="638">IF($B223&gt;=ER$2,0,$S223/$D223*((EQ$6-$E223)&lt;$D223))</f>
        <v>0</v>
      </c>
      <c r="ES223" s="41">
        <f t="shared" si="638"/>
        <v>0</v>
      </c>
      <c r="ET223" s="41">
        <f t="shared" si="638"/>
        <v>0</v>
      </c>
      <c r="EU223" s="41">
        <f t="shared" si="638"/>
        <v>0</v>
      </c>
      <c r="EV223" s="41">
        <f t="shared" si="638"/>
        <v>0</v>
      </c>
      <c r="EW223" s="41">
        <f t="shared" si="638"/>
        <v>0</v>
      </c>
      <c r="EX223" s="41">
        <f t="shared" si="638"/>
        <v>0</v>
      </c>
      <c r="EY223" s="41">
        <f t="shared" si="638"/>
        <v>0</v>
      </c>
      <c r="EZ223" s="41">
        <f t="shared" si="638"/>
        <v>0</v>
      </c>
      <c r="FA223" s="41">
        <f t="shared" si="638"/>
        <v>0</v>
      </c>
      <c r="FB223" s="41">
        <f t="shared" si="638"/>
        <v>0</v>
      </c>
    </row>
    <row r="224" spans="2:158" s="38" customFormat="1" ht="11.25" hidden="1" customHeight="1" outlineLevel="1">
      <c r="B224" s="37">
        <v>2042</v>
      </c>
      <c r="C224" s="36">
        <f t="shared" si="588"/>
        <v>60</v>
      </c>
      <c r="D224" s="36">
        <f t="shared" si="588"/>
        <v>60</v>
      </c>
      <c r="E224" s="36">
        <f t="shared" si="566"/>
        <v>20</v>
      </c>
      <c r="F224" s="55"/>
      <c r="G224" s="3"/>
      <c r="H224" s="3"/>
      <c r="K224" s="39"/>
      <c r="L224" s="39"/>
      <c r="M224" s="39"/>
      <c r="N224" s="39"/>
      <c r="O224" s="39"/>
      <c r="P224" s="39"/>
      <c r="Q224" s="39"/>
      <c r="S224" s="40">
        <f t="shared" si="567"/>
        <v>5267160.3364385171</v>
      </c>
      <c r="T224" s="41">
        <f t="shared" ref="T224:AY224" si="639">IF($B224&gt;=T$2,0,$S224/$D224*((S$6-$E224)&lt;$D224))</f>
        <v>0</v>
      </c>
      <c r="U224" s="41">
        <f t="shared" si="639"/>
        <v>0</v>
      </c>
      <c r="V224" s="41">
        <f t="shared" si="639"/>
        <v>0</v>
      </c>
      <c r="W224" s="41">
        <f t="shared" si="639"/>
        <v>0</v>
      </c>
      <c r="X224" s="41">
        <f t="shared" si="639"/>
        <v>0</v>
      </c>
      <c r="Y224" s="41">
        <f t="shared" si="639"/>
        <v>0</v>
      </c>
      <c r="Z224" s="41">
        <f t="shared" si="639"/>
        <v>0</v>
      </c>
      <c r="AA224" s="41">
        <f t="shared" si="639"/>
        <v>0</v>
      </c>
      <c r="AB224" s="41">
        <f t="shared" si="639"/>
        <v>0</v>
      </c>
      <c r="AC224" s="41">
        <f t="shared" si="639"/>
        <v>0</v>
      </c>
      <c r="AD224" s="41">
        <f t="shared" si="639"/>
        <v>0</v>
      </c>
      <c r="AE224" s="41">
        <f t="shared" si="639"/>
        <v>0</v>
      </c>
      <c r="AF224" s="41">
        <f t="shared" si="639"/>
        <v>0</v>
      </c>
      <c r="AG224" s="41">
        <f t="shared" si="639"/>
        <v>0</v>
      </c>
      <c r="AH224" s="41">
        <f t="shared" si="639"/>
        <v>0</v>
      </c>
      <c r="AI224" s="41">
        <f t="shared" si="639"/>
        <v>0</v>
      </c>
      <c r="AJ224" s="41">
        <f t="shared" si="639"/>
        <v>0</v>
      </c>
      <c r="AK224" s="41">
        <f t="shared" si="639"/>
        <v>0</v>
      </c>
      <c r="AL224" s="41">
        <f t="shared" si="639"/>
        <v>0</v>
      </c>
      <c r="AM224" s="41">
        <f t="shared" si="639"/>
        <v>0</v>
      </c>
      <c r="AN224" s="41">
        <f t="shared" si="639"/>
        <v>87786.005607308616</v>
      </c>
      <c r="AO224" s="41">
        <f t="shared" si="639"/>
        <v>87786.005607308616</v>
      </c>
      <c r="AP224" s="41">
        <f t="shared" si="639"/>
        <v>87786.005607308616</v>
      </c>
      <c r="AQ224" s="41">
        <f t="shared" si="639"/>
        <v>87786.005607308616</v>
      </c>
      <c r="AR224" s="41">
        <f t="shared" si="639"/>
        <v>87786.005607308616</v>
      </c>
      <c r="AS224" s="41">
        <f t="shared" si="639"/>
        <v>87786.005607308616</v>
      </c>
      <c r="AT224" s="41">
        <f t="shared" si="639"/>
        <v>87786.005607308616</v>
      </c>
      <c r="AU224" s="41">
        <f t="shared" si="639"/>
        <v>87786.005607308616</v>
      </c>
      <c r="AV224" s="41">
        <f t="shared" si="639"/>
        <v>87786.005607308616</v>
      </c>
      <c r="AW224" s="41">
        <f t="shared" si="639"/>
        <v>87786.005607308616</v>
      </c>
      <c r="AX224" s="41">
        <f t="shared" si="639"/>
        <v>87786.005607308616</v>
      </c>
      <c r="AY224" s="41">
        <f t="shared" si="639"/>
        <v>87786.005607308616</v>
      </c>
      <c r="AZ224" s="41">
        <f t="shared" ref="AZ224:CE224" si="640">IF($B224&gt;=AZ$2,0,$S224/$D224*((AY$6-$E224)&lt;$D224))</f>
        <v>87786.005607308616</v>
      </c>
      <c r="BA224" s="41">
        <f t="shared" si="640"/>
        <v>87786.005607308616</v>
      </c>
      <c r="BB224" s="41">
        <f t="shared" si="640"/>
        <v>87786.005607308616</v>
      </c>
      <c r="BC224" s="41">
        <f t="shared" si="640"/>
        <v>87786.005607308616</v>
      </c>
      <c r="BD224" s="41">
        <f t="shared" si="640"/>
        <v>87786.005607308616</v>
      </c>
      <c r="BE224" s="41">
        <f t="shared" si="640"/>
        <v>87786.005607308616</v>
      </c>
      <c r="BF224" s="41">
        <f t="shared" si="640"/>
        <v>87786.005607308616</v>
      </c>
      <c r="BG224" s="41">
        <f t="shared" si="640"/>
        <v>87786.005607308616</v>
      </c>
      <c r="BH224" s="41">
        <f t="shared" si="640"/>
        <v>87786.005607308616</v>
      </c>
      <c r="BI224" s="41">
        <f t="shared" si="640"/>
        <v>87786.005607308616</v>
      </c>
      <c r="BJ224" s="41">
        <f t="shared" si="640"/>
        <v>87786.005607308616</v>
      </c>
      <c r="BK224" s="41">
        <f t="shared" si="640"/>
        <v>87786.005607308616</v>
      </c>
      <c r="BL224" s="41">
        <f t="shared" si="640"/>
        <v>87786.005607308616</v>
      </c>
      <c r="BM224" s="41">
        <f t="shared" si="640"/>
        <v>87786.005607308616</v>
      </c>
      <c r="BN224" s="41">
        <f t="shared" si="640"/>
        <v>87786.005607308616</v>
      </c>
      <c r="BO224" s="41">
        <f t="shared" si="640"/>
        <v>87786.005607308616</v>
      </c>
      <c r="BP224" s="41">
        <f t="shared" si="640"/>
        <v>87786.005607308616</v>
      </c>
      <c r="BQ224" s="41">
        <f t="shared" si="640"/>
        <v>87786.005607308616</v>
      </c>
      <c r="BR224" s="41">
        <f t="shared" si="640"/>
        <v>87786.005607308616</v>
      </c>
      <c r="BS224" s="41">
        <f t="shared" si="640"/>
        <v>87786.005607308616</v>
      </c>
      <c r="BT224" s="41">
        <f t="shared" si="640"/>
        <v>87786.005607308616</v>
      </c>
      <c r="BU224" s="41">
        <f t="shared" si="640"/>
        <v>87786.005607308616</v>
      </c>
      <c r="BV224" s="41">
        <f t="shared" si="640"/>
        <v>87786.005607308616</v>
      </c>
      <c r="BW224" s="41">
        <f t="shared" si="640"/>
        <v>87786.005607308616</v>
      </c>
      <c r="BX224" s="41">
        <f t="shared" si="640"/>
        <v>87786.005607308616</v>
      </c>
      <c r="BY224" s="41">
        <f t="shared" si="640"/>
        <v>87786.005607308616</v>
      </c>
      <c r="BZ224" s="41">
        <f t="shared" si="640"/>
        <v>87786.005607308616</v>
      </c>
      <c r="CA224" s="41">
        <f t="shared" si="640"/>
        <v>87786.005607308616</v>
      </c>
      <c r="CB224" s="41">
        <f t="shared" si="640"/>
        <v>87786.005607308616</v>
      </c>
      <c r="CC224" s="41">
        <f t="shared" si="640"/>
        <v>87786.005607308616</v>
      </c>
      <c r="CD224" s="41">
        <f t="shared" si="640"/>
        <v>87786.005607308616</v>
      </c>
      <c r="CE224" s="41">
        <f t="shared" si="640"/>
        <v>87786.005607308616</v>
      </c>
      <c r="CF224" s="41">
        <f t="shared" ref="CF224:DK224" si="641">IF($B224&gt;=CF$2,0,$S224/$D224*((CE$6-$E224)&lt;$D224))</f>
        <v>87786.005607308616</v>
      </c>
      <c r="CG224" s="41">
        <f t="shared" si="641"/>
        <v>87786.005607308616</v>
      </c>
      <c r="CH224" s="41">
        <f t="shared" si="641"/>
        <v>87786.005607308616</v>
      </c>
      <c r="CI224" s="41">
        <f t="shared" si="641"/>
        <v>87786.005607308616</v>
      </c>
      <c r="CJ224" s="41">
        <f t="shared" si="641"/>
        <v>87786.005607308616</v>
      </c>
      <c r="CK224" s="41">
        <f t="shared" si="641"/>
        <v>87786.005607308616</v>
      </c>
      <c r="CL224" s="41">
        <f t="shared" si="641"/>
        <v>87786.005607308616</v>
      </c>
      <c r="CM224" s="41">
        <f t="shared" si="641"/>
        <v>87786.005607308616</v>
      </c>
      <c r="CN224" s="41">
        <f t="shared" si="641"/>
        <v>87786.005607308616</v>
      </c>
      <c r="CO224" s="41">
        <f t="shared" si="641"/>
        <v>87786.005607308616</v>
      </c>
      <c r="CP224" s="41">
        <f t="shared" si="641"/>
        <v>87786.005607308616</v>
      </c>
      <c r="CQ224" s="41">
        <f t="shared" si="641"/>
        <v>87786.005607308616</v>
      </c>
      <c r="CR224" s="41">
        <f t="shared" si="641"/>
        <v>87786.005607308616</v>
      </c>
      <c r="CS224" s="41">
        <f t="shared" si="641"/>
        <v>87786.005607308616</v>
      </c>
      <c r="CT224" s="41">
        <f t="shared" si="641"/>
        <v>87786.005607308616</v>
      </c>
      <c r="CU224" s="41">
        <f t="shared" si="641"/>
        <v>87786.005607308616</v>
      </c>
      <c r="CV224" s="41">
        <f t="shared" si="641"/>
        <v>0</v>
      </c>
      <c r="CW224" s="41">
        <f t="shared" si="641"/>
        <v>0</v>
      </c>
      <c r="CX224" s="41">
        <f t="shared" si="641"/>
        <v>0</v>
      </c>
      <c r="CY224" s="41">
        <f t="shared" si="641"/>
        <v>0</v>
      </c>
      <c r="CZ224" s="41">
        <f t="shared" si="641"/>
        <v>0</v>
      </c>
      <c r="DA224" s="41">
        <f t="shared" si="641"/>
        <v>0</v>
      </c>
      <c r="DB224" s="41">
        <f t="shared" si="641"/>
        <v>0</v>
      </c>
      <c r="DC224" s="41">
        <f t="shared" si="641"/>
        <v>0</v>
      </c>
      <c r="DD224" s="41">
        <f t="shared" si="641"/>
        <v>0</v>
      </c>
      <c r="DE224" s="41">
        <f t="shared" si="641"/>
        <v>0</v>
      </c>
      <c r="DF224" s="41">
        <f t="shared" si="641"/>
        <v>0</v>
      </c>
      <c r="DG224" s="41">
        <f t="shared" si="641"/>
        <v>0</v>
      </c>
      <c r="DH224" s="41">
        <f t="shared" si="641"/>
        <v>0</v>
      </c>
      <c r="DI224" s="41">
        <f t="shared" si="641"/>
        <v>0</v>
      </c>
      <c r="DJ224" s="41">
        <f t="shared" si="641"/>
        <v>0</v>
      </c>
      <c r="DK224" s="41">
        <f t="shared" si="641"/>
        <v>0</v>
      </c>
      <c r="DL224" s="41">
        <f t="shared" ref="DL224:EQ224" si="642">IF($B224&gt;=DL$2,0,$S224/$D224*((DK$6-$E224)&lt;$D224))</f>
        <v>0</v>
      </c>
      <c r="DM224" s="41">
        <f t="shared" si="642"/>
        <v>0</v>
      </c>
      <c r="DN224" s="41">
        <f t="shared" si="642"/>
        <v>0</v>
      </c>
      <c r="DO224" s="41">
        <f t="shared" si="642"/>
        <v>0</v>
      </c>
      <c r="DP224" s="41">
        <f t="shared" si="642"/>
        <v>0</v>
      </c>
      <c r="DQ224" s="41">
        <f t="shared" si="642"/>
        <v>0</v>
      </c>
      <c r="DR224" s="41">
        <f t="shared" si="642"/>
        <v>0</v>
      </c>
      <c r="DS224" s="41">
        <f t="shared" si="642"/>
        <v>0</v>
      </c>
      <c r="DT224" s="41">
        <f t="shared" si="642"/>
        <v>0</v>
      </c>
      <c r="DU224" s="41">
        <f t="shared" si="642"/>
        <v>0</v>
      </c>
      <c r="DV224" s="41">
        <f t="shared" si="642"/>
        <v>0</v>
      </c>
      <c r="DW224" s="41">
        <f t="shared" si="642"/>
        <v>0</v>
      </c>
      <c r="DX224" s="41">
        <f t="shared" si="642"/>
        <v>0</v>
      </c>
      <c r="DY224" s="41">
        <f t="shared" si="642"/>
        <v>0</v>
      </c>
      <c r="DZ224" s="41">
        <f t="shared" si="642"/>
        <v>0</v>
      </c>
      <c r="EA224" s="41">
        <f t="shared" si="642"/>
        <v>0</v>
      </c>
      <c r="EB224" s="41">
        <f t="shared" si="642"/>
        <v>0</v>
      </c>
      <c r="EC224" s="41">
        <f t="shared" si="642"/>
        <v>0</v>
      </c>
      <c r="ED224" s="41">
        <f t="shared" si="642"/>
        <v>0</v>
      </c>
      <c r="EE224" s="41">
        <f t="shared" si="642"/>
        <v>0</v>
      </c>
      <c r="EF224" s="41">
        <f t="shared" si="642"/>
        <v>0</v>
      </c>
      <c r="EG224" s="41">
        <f t="shared" si="642"/>
        <v>0</v>
      </c>
      <c r="EH224" s="41">
        <f t="shared" si="642"/>
        <v>0</v>
      </c>
      <c r="EI224" s="41">
        <f t="shared" si="642"/>
        <v>0</v>
      </c>
      <c r="EJ224" s="41">
        <f t="shared" si="642"/>
        <v>0</v>
      </c>
      <c r="EK224" s="41">
        <f t="shared" si="642"/>
        <v>0</v>
      </c>
      <c r="EL224" s="41">
        <f t="shared" si="642"/>
        <v>0</v>
      </c>
      <c r="EM224" s="41">
        <f t="shared" si="642"/>
        <v>0</v>
      </c>
      <c r="EN224" s="41">
        <f t="shared" si="642"/>
        <v>0</v>
      </c>
      <c r="EO224" s="41">
        <f t="shared" si="642"/>
        <v>0</v>
      </c>
      <c r="EP224" s="41">
        <f t="shared" si="642"/>
        <v>0</v>
      </c>
      <c r="EQ224" s="41">
        <f t="shared" si="642"/>
        <v>0</v>
      </c>
      <c r="ER224" s="41">
        <f t="shared" ref="ER224:FB224" si="643">IF($B224&gt;=ER$2,0,$S224/$D224*((EQ$6-$E224)&lt;$D224))</f>
        <v>0</v>
      </c>
      <c r="ES224" s="41">
        <f t="shared" si="643"/>
        <v>0</v>
      </c>
      <c r="ET224" s="41">
        <f t="shared" si="643"/>
        <v>0</v>
      </c>
      <c r="EU224" s="41">
        <f t="shared" si="643"/>
        <v>0</v>
      </c>
      <c r="EV224" s="41">
        <f t="shared" si="643"/>
        <v>0</v>
      </c>
      <c r="EW224" s="41">
        <f t="shared" si="643"/>
        <v>0</v>
      </c>
      <c r="EX224" s="41">
        <f t="shared" si="643"/>
        <v>0</v>
      </c>
      <c r="EY224" s="41">
        <f t="shared" si="643"/>
        <v>0</v>
      </c>
      <c r="EZ224" s="41">
        <f t="shared" si="643"/>
        <v>0</v>
      </c>
      <c r="FA224" s="41">
        <f t="shared" si="643"/>
        <v>0</v>
      </c>
      <c r="FB224" s="41">
        <f t="shared" si="643"/>
        <v>0</v>
      </c>
    </row>
    <row r="225" spans="2:158" s="38" customFormat="1" ht="11.25" hidden="1" customHeight="1" outlineLevel="1">
      <c r="B225" s="37">
        <v>2043</v>
      </c>
      <c r="C225" s="36">
        <f t="shared" si="588"/>
        <v>60</v>
      </c>
      <c r="D225" s="36">
        <f t="shared" si="588"/>
        <v>60</v>
      </c>
      <c r="E225" s="36">
        <f t="shared" si="566"/>
        <v>21</v>
      </c>
      <c r="F225" s="55"/>
      <c r="G225" s="3"/>
      <c r="H225" s="3"/>
      <c r="K225" s="39"/>
      <c r="L225" s="39"/>
      <c r="M225" s="39"/>
      <c r="N225" s="39"/>
      <c r="O225" s="39"/>
      <c r="P225" s="39"/>
      <c r="Q225" s="39"/>
      <c r="S225" s="40">
        <f t="shared" si="567"/>
        <v>5190471.8853802392</v>
      </c>
      <c r="T225" s="41">
        <f t="shared" ref="T225:AY225" si="644">IF($B225&gt;=T$2,0,$S225/$D225*((S$6-$E225)&lt;$D225))</f>
        <v>0</v>
      </c>
      <c r="U225" s="41">
        <f t="shared" si="644"/>
        <v>0</v>
      </c>
      <c r="V225" s="41">
        <f t="shared" si="644"/>
        <v>0</v>
      </c>
      <c r="W225" s="41">
        <f t="shared" si="644"/>
        <v>0</v>
      </c>
      <c r="X225" s="41">
        <f t="shared" si="644"/>
        <v>0</v>
      </c>
      <c r="Y225" s="41">
        <f t="shared" si="644"/>
        <v>0</v>
      </c>
      <c r="Z225" s="41">
        <f t="shared" si="644"/>
        <v>0</v>
      </c>
      <c r="AA225" s="41">
        <f t="shared" si="644"/>
        <v>0</v>
      </c>
      <c r="AB225" s="41">
        <f t="shared" si="644"/>
        <v>0</v>
      </c>
      <c r="AC225" s="41">
        <f t="shared" si="644"/>
        <v>0</v>
      </c>
      <c r="AD225" s="41">
        <f t="shared" si="644"/>
        <v>0</v>
      </c>
      <c r="AE225" s="41">
        <f t="shared" si="644"/>
        <v>0</v>
      </c>
      <c r="AF225" s="41">
        <f t="shared" si="644"/>
        <v>0</v>
      </c>
      <c r="AG225" s="41">
        <f t="shared" si="644"/>
        <v>0</v>
      </c>
      <c r="AH225" s="41">
        <f t="shared" si="644"/>
        <v>0</v>
      </c>
      <c r="AI225" s="41">
        <f t="shared" si="644"/>
        <v>0</v>
      </c>
      <c r="AJ225" s="41">
        <f t="shared" si="644"/>
        <v>0</v>
      </c>
      <c r="AK225" s="41">
        <f t="shared" si="644"/>
        <v>0</v>
      </c>
      <c r="AL225" s="41">
        <f t="shared" si="644"/>
        <v>0</v>
      </c>
      <c r="AM225" s="41">
        <f t="shared" si="644"/>
        <v>0</v>
      </c>
      <c r="AN225" s="41">
        <f t="shared" si="644"/>
        <v>0</v>
      </c>
      <c r="AO225" s="41">
        <f t="shared" si="644"/>
        <v>86507.864756337323</v>
      </c>
      <c r="AP225" s="41">
        <f t="shared" si="644"/>
        <v>86507.864756337323</v>
      </c>
      <c r="AQ225" s="41">
        <f t="shared" si="644"/>
        <v>86507.864756337323</v>
      </c>
      <c r="AR225" s="41">
        <f t="shared" si="644"/>
        <v>86507.864756337323</v>
      </c>
      <c r="AS225" s="41">
        <f t="shared" si="644"/>
        <v>86507.864756337323</v>
      </c>
      <c r="AT225" s="41">
        <f t="shared" si="644"/>
        <v>86507.864756337323</v>
      </c>
      <c r="AU225" s="41">
        <f t="shared" si="644"/>
        <v>86507.864756337323</v>
      </c>
      <c r="AV225" s="41">
        <f t="shared" si="644"/>
        <v>86507.864756337323</v>
      </c>
      <c r="AW225" s="41">
        <f t="shared" si="644"/>
        <v>86507.864756337323</v>
      </c>
      <c r="AX225" s="41">
        <f t="shared" si="644"/>
        <v>86507.864756337323</v>
      </c>
      <c r="AY225" s="41">
        <f t="shared" si="644"/>
        <v>86507.864756337323</v>
      </c>
      <c r="AZ225" s="41">
        <f t="shared" ref="AZ225:CE225" si="645">IF($B225&gt;=AZ$2,0,$S225/$D225*((AY$6-$E225)&lt;$D225))</f>
        <v>86507.864756337323</v>
      </c>
      <c r="BA225" s="41">
        <f t="shared" si="645"/>
        <v>86507.864756337323</v>
      </c>
      <c r="BB225" s="41">
        <f t="shared" si="645"/>
        <v>86507.864756337323</v>
      </c>
      <c r="BC225" s="41">
        <f t="shared" si="645"/>
        <v>86507.864756337323</v>
      </c>
      <c r="BD225" s="41">
        <f t="shared" si="645"/>
        <v>86507.864756337323</v>
      </c>
      <c r="BE225" s="41">
        <f t="shared" si="645"/>
        <v>86507.864756337323</v>
      </c>
      <c r="BF225" s="41">
        <f t="shared" si="645"/>
        <v>86507.864756337323</v>
      </c>
      <c r="BG225" s="41">
        <f t="shared" si="645"/>
        <v>86507.864756337323</v>
      </c>
      <c r="BH225" s="41">
        <f t="shared" si="645"/>
        <v>86507.864756337323</v>
      </c>
      <c r="BI225" s="41">
        <f t="shared" si="645"/>
        <v>86507.864756337323</v>
      </c>
      <c r="BJ225" s="41">
        <f t="shared" si="645"/>
        <v>86507.864756337323</v>
      </c>
      <c r="BK225" s="41">
        <f t="shared" si="645"/>
        <v>86507.864756337323</v>
      </c>
      <c r="BL225" s="41">
        <f t="shared" si="645"/>
        <v>86507.864756337323</v>
      </c>
      <c r="BM225" s="41">
        <f t="shared" si="645"/>
        <v>86507.864756337323</v>
      </c>
      <c r="BN225" s="41">
        <f t="shared" si="645"/>
        <v>86507.864756337323</v>
      </c>
      <c r="BO225" s="41">
        <f t="shared" si="645"/>
        <v>86507.864756337323</v>
      </c>
      <c r="BP225" s="41">
        <f t="shared" si="645"/>
        <v>86507.864756337323</v>
      </c>
      <c r="BQ225" s="41">
        <f t="shared" si="645"/>
        <v>86507.864756337323</v>
      </c>
      <c r="BR225" s="41">
        <f t="shared" si="645"/>
        <v>86507.864756337323</v>
      </c>
      <c r="BS225" s="41">
        <f t="shared" si="645"/>
        <v>86507.864756337323</v>
      </c>
      <c r="BT225" s="41">
        <f t="shared" si="645"/>
        <v>86507.864756337323</v>
      </c>
      <c r="BU225" s="41">
        <f t="shared" si="645"/>
        <v>86507.864756337323</v>
      </c>
      <c r="BV225" s="41">
        <f t="shared" si="645"/>
        <v>86507.864756337323</v>
      </c>
      <c r="BW225" s="41">
        <f t="shared" si="645"/>
        <v>86507.864756337323</v>
      </c>
      <c r="BX225" s="41">
        <f t="shared" si="645"/>
        <v>86507.864756337323</v>
      </c>
      <c r="BY225" s="41">
        <f t="shared" si="645"/>
        <v>86507.864756337323</v>
      </c>
      <c r="BZ225" s="41">
        <f t="shared" si="645"/>
        <v>86507.864756337323</v>
      </c>
      <c r="CA225" s="41">
        <f t="shared" si="645"/>
        <v>86507.864756337323</v>
      </c>
      <c r="CB225" s="41">
        <f t="shared" si="645"/>
        <v>86507.864756337323</v>
      </c>
      <c r="CC225" s="41">
        <f t="shared" si="645"/>
        <v>86507.864756337323</v>
      </c>
      <c r="CD225" s="41">
        <f t="shared" si="645"/>
        <v>86507.864756337323</v>
      </c>
      <c r="CE225" s="41">
        <f t="shared" si="645"/>
        <v>86507.864756337323</v>
      </c>
      <c r="CF225" s="41">
        <f t="shared" ref="CF225:DK225" si="646">IF($B225&gt;=CF$2,0,$S225/$D225*((CE$6-$E225)&lt;$D225))</f>
        <v>86507.864756337323</v>
      </c>
      <c r="CG225" s="41">
        <f t="shared" si="646"/>
        <v>86507.864756337323</v>
      </c>
      <c r="CH225" s="41">
        <f t="shared" si="646"/>
        <v>86507.864756337323</v>
      </c>
      <c r="CI225" s="41">
        <f t="shared" si="646"/>
        <v>86507.864756337323</v>
      </c>
      <c r="CJ225" s="41">
        <f t="shared" si="646"/>
        <v>86507.864756337323</v>
      </c>
      <c r="CK225" s="41">
        <f t="shared" si="646"/>
        <v>86507.864756337323</v>
      </c>
      <c r="CL225" s="41">
        <f t="shared" si="646"/>
        <v>86507.864756337323</v>
      </c>
      <c r="CM225" s="41">
        <f t="shared" si="646"/>
        <v>86507.864756337323</v>
      </c>
      <c r="CN225" s="41">
        <f t="shared" si="646"/>
        <v>86507.864756337323</v>
      </c>
      <c r="CO225" s="41">
        <f t="shared" si="646"/>
        <v>86507.864756337323</v>
      </c>
      <c r="CP225" s="41">
        <f t="shared" si="646"/>
        <v>86507.864756337323</v>
      </c>
      <c r="CQ225" s="41">
        <f t="shared" si="646"/>
        <v>86507.864756337323</v>
      </c>
      <c r="CR225" s="41">
        <f t="shared" si="646"/>
        <v>86507.864756337323</v>
      </c>
      <c r="CS225" s="41">
        <f t="shared" si="646"/>
        <v>86507.864756337323</v>
      </c>
      <c r="CT225" s="41">
        <f t="shared" si="646"/>
        <v>86507.864756337323</v>
      </c>
      <c r="CU225" s="41">
        <f t="shared" si="646"/>
        <v>86507.864756337323</v>
      </c>
      <c r="CV225" s="41">
        <f t="shared" si="646"/>
        <v>86507.864756337323</v>
      </c>
      <c r="CW225" s="41">
        <f t="shared" si="646"/>
        <v>0</v>
      </c>
      <c r="CX225" s="41">
        <f t="shared" si="646"/>
        <v>0</v>
      </c>
      <c r="CY225" s="41">
        <f t="shared" si="646"/>
        <v>0</v>
      </c>
      <c r="CZ225" s="41">
        <f t="shared" si="646"/>
        <v>0</v>
      </c>
      <c r="DA225" s="41">
        <f t="shared" si="646"/>
        <v>0</v>
      </c>
      <c r="DB225" s="41">
        <f t="shared" si="646"/>
        <v>0</v>
      </c>
      <c r="DC225" s="41">
        <f t="shared" si="646"/>
        <v>0</v>
      </c>
      <c r="DD225" s="41">
        <f t="shared" si="646"/>
        <v>0</v>
      </c>
      <c r="DE225" s="41">
        <f t="shared" si="646"/>
        <v>0</v>
      </c>
      <c r="DF225" s="41">
        <f t="shared" si="646"/>
        <v>0</v>
      </c>
      <c r="DG225" s="41">
        <f t="shared" si="646"/>
        <v>0</v>
      </c>
      <c r="DH225" s="41">
        <f t="shared" si="646"/>
        <v>0</v>
      </c>
      <c r="DI225" s="41">
        <f t="shared" si="646"/>
        <v>0</v>
      </c>
      <c r="DJ225" s="41">
        <f t="shared" si="646"/>
        <v>0</v>
      </c>
      <c r="DK225" s="41">
        <f t="shared" si="646"/>
        <v>0</v>
      </c>
      <c r="DL225" s="41">
        <f t="shared" ref="DL225:EQ225" si="647">IF($B225&gt;=DL$2,0,$S225/$D225*((DK$6-$E225)&lt;$D225))</f>
        <v>0</v>
      </c>
      <c r="DM225" s="41">
        <f t="shared" si="647"/>
        <v>0</v>
      </c>
      <c r="DN225" s="41">
        <f t="shared" si="647"/>
        <v>0</v>
      </c>
      <c r="DO225" s="41">
        <f t="shared" si="647"/>
        <v>0</v>
      </c>
      <c r="DP225" s="41">
        <f t="shared" si="647"/>
        <v>0</v>
      </c>
      <c r="DQ225" s="41">
        <f t="shared" si="647"/>
        <v>0</v>
      </c>
      <c r="DR225" s="41">
        <f t="shared" si="647"/>
        <v>0</v>
      </c>
      <c r="DS225" s="41">
        <f t="shared" si="647"/>
        <v>0</v>
      </c>
      <c r="DT225" s="41">
        <f t="shared" si="647"/>
        <v>0</v>
      </c>
      <c r="DU225" s="41">
        <f t="shared" si="647"/>
        <v>0</v>
      </c>
      <c r="DV225" s="41">
        <f t="shared" si="647"/>
        <v>0</v>
      </c>
      <c r="DW225" s="41">
        <f t="shared" si="647"/>
        <v>0</v>
      </c>
      <c r="DX225" s="41">
        <f t="shared" si="647"/>
        <v>0</v>
      </c>
      <c r="DY225" s="41">
        <f t="shared" si="647"/>
        <v>0</v>
      </c>
      <c r="DZ225" s="41">
        <f t="shared" si="647"/>
        <v>0</v>
      </c>
      <c r="EA225" s="41">
        <f t="shared" si="647"/>
        <v>0</v>
      </c>
      <c r="EB225" s="41">
        <f t="shared" si="647"/>
        <v>0</v>
      </c>
      <c r="EC225" s="41">
        <f t="shared" si="647"/>
        <v>0</v>
      </c>
      <c r="ED225" s="41">
        <f t="shared" si="647"/>
        <v>0</v>
      </c>
      <c r="EE225" s="41">
        <f t="shared" si="647"/>
        <v>0</v>
      </c>
      <c r="EF225" s="41">
        <f t="shared" si="647"/>
        <v>0</v>
      </c>
      <c r="EG225" s="41">
        <f t="shared" si="647"/>
        <v>0</v>
      </c>
      <c r="EH225" s="41">
        <f t="shared" si="647"/>
        <v>0</v>
      </c>
      <c r="EI225" s="41">
        <f t="shared" si="647"/>
        <v>0</v>
      </c>
      <c r="EJ225" s="41">
        <f t="shared" si="647"/>
        <v>0</v>
      </c>
      <c r="EK225" s="41">
        <f t="shared" si="647"/>
        <v>0</v>
      </c>
      <c r="EL225" s="41">
        <f t="shared" si="647"/>
        <v>0</v>
      </c>
      <c r="EM225" s="41">
        <f t="shared" si="647"/>
        <v>0</v>
      </c>
      <c r="EN225" s="41">
        <f t="shared" si="647"/>
        <v>0</v>
      </c>
      <c r="EO225" s="41">
        <f t="shared" si="647"/>
        <v>0</v>
      </c>
      <c r="EP225" s="41">
        <f t="shared" si="647"/>
        <v>0</v>
      </c>
      <c r="EQ225" s="41">
        <f t="shared" si="647"/>
        <v>0</v>
      </c>
      <c r="ER225" s="41">
        <f t="shared" ref="ER225:FB225" si="648">IF($B225&gt;=ER$2,0,$S225/$D225*((EQ$6-$E225)&lt;$D225))</f>
        <v>0</v>
      </c>
      <c r="ES225" s="41">
        <f t="shared" si="648"/>
        <v>0</v>
      </c>
      <c r="ET225" s="41">
        <f t="shared" si="648"/>
        <v>0</v>
      </c>
      <c r="EU225" s="41">
        <f t="shared" si="648"/>
        <v>0</v>
      </c>
      <c r="EV225" s="41">
        <f t="shared" si="648"/>
        <v>0</v>
      </c>
      <c r="EW225" s="41">
        <f t="shared" si="648"/>
        <v>0</v>
      </c>
      <c r="EX225" s="41">
        <f t="shared" si="648"/>
        <v>0</v>
      </c>
      <c r="EY225" s="41">
        <f t="shared" si="648"/>
        <v>0</v>
      </c>
      <c r="EZ225" s="41">
        <f t="shared" si="648"/>
        <v>0</v>
      </c>
      <c r="FA225" s="41">
        <f t="shared" si="648"/>
        <v>0</v>
      </c>
      <c r="FB225" s="41">
        <f t="shared" si="648"/>
        <v>0</v>
      </c>
    </row>
    <row r="226" spans="2:158" s="38" customFormat="1" ht="11.25" hidden="1" customHeight="1" outlineLevel="1">
      <c r="B226" s="37">
        <v>2044</v>
      </c>
      <c r="C226" s="36">
        <f t="shared" si="588"/>
        <v>60</v>
      </c>
      <c r="D226" s="36">
        <f t="shared" si="588"/>
        <v>60</v>
      </c>
      <c r="E226" s="36">
        <f t="shared" si="566"/>
        <v>22</v>
      </c>
      <c r="F226" s="55"/>
      <c r="G226" s="3"/>
      <c r="H226" s="3"/>
      <c r="K226" s="39"/>
      <c r="L226" s="39"/>
      <c r="M226" s="39"/>
      <c r="N226" s="39"/>
      <c r="O226" s="39"/>
      <c r="P226" s="39"/>
      <c r="Q226" s="39"/>
      <c r="S226" s="40">
        <f t="shared" si="567"/>
        <v>5086387.6856237687</v>
      </c>
      <c r="T226" s="41">
        <f t="shared" ref="T226:AY226" si="649">IF($B226&gt;=T$2,0,$S226/$D226*((S$6-$E226)&lt;$D226))</f>
        <v>0</v>
      </c>
      <c r="U226" s="41">
        <f t="shared" si="649"/>
        <v>0</v>
      </c>
      <c r="V226" s="41">
        <f t="shared" si="649"/>
        <v>0</v>
      </c>
      <c r="W226" s="41">
        <f t="shared" si="649"/>
        <v>0</v>
      </c>
      <c r="X226" s="41">
        <f t="shared" si="649"/>
        <v>0</v>
      </c>
      <c r="Y226" s="41">
        <f t="shared" si="649"/>
        <v>0</v>
      </c>
      <c r="Z226" s="41">
        <f t="shared" si="649"/>
        <v>0</v>
      </c>
      <c r="AA226" s="41">
        <f t="shared" si="649"/>
        <v>0</v>
      </c>
      <c r="AB226" s="41">
        <f t="shared" si="649"/>
        <v>0</v>
      </c>
      <c r="AC226" s="41">
        <f t="shared" si="649"/>
        <v>0</v>
      </c>
      <c r="AD226" s="41">
        <f t="shared" si="649"/>
        <v>0</v>
      </c>
      <c r="AE226" s="41">
        <f t="shared" si="649"/>
        <v>0</v>
      </c>
      <c r="AF226" s="41">
        <f t="shared" si="649"/>
        <v>0</v>
      </c>
      <c r="AG226" s="41">
        <f t="shared" si="649"/>
        <v>0</v>
      </c>
      <c r="AH226" s="41">
        <f t="shared" si="649"/>
        <v>0</v>
      </c>
      <c r="AI226" s="41">
        <f t="shared" si="649"/>
        <v>0</v>
      </c>
      <c r="AJ226" s="41">
        <f t="shared" si="649"/>
        <v>0</v>
      </c>
      <c r="AK226" s="41">
        <f t="shared" si="649"/>
        <v>0</v>
      </c>
      <c r="AL226" s="41">
        <f t="shared" si="649"/>
        <v>0</v>
      </c>
      <c r="AM226" s="41">
        <f t="shared" si="649"/>
        <v>0</v>
      </c>
      <c r="AN226" s="41">
        <f t="shared" si="649"/>
        <v>0</v>
      </c>
      <c r="AO226" s="41">
        <f t="shared" si="649"/>
        <v>0</v>
      </c>
      <c r="AP226" s="41">
        <f t="shared" si="649"/>
        <v>84773.12809372948</v>
      </c>
      <c r="AQ226" s="41">
        <f t="shared" si="649"/>
        <v>84773.12809372948</v>
      </c>
      <c r="AR226" s="41">
        <f t="shared" si="649"/>
        <v>84773.12809372948</v>
      </c>
      <c r="AS226" s="41">
        <f t="shared" si="649"/>
        <v>84773.12809372948</v>
      </c>
      <c r="AT226" s="41">
        <f t="shared" si="649"/>
        <v>84773.12809372948</v>
      </c>
      <c r="AU226" s="41">
        <f t="shared" si="649"/>
        <v>84773.12809372948</v>
      </c>
      <c r="AV226" s="41">
        <f t="shared" si="649"/>
        <v>84773.12809372948</v>
      </c>
      <c r="AW226" s="41">
        <f t="shared" si="649"/>
        <v>84773.12809372948</v>
      </c>
      <c r="AX226" s="41">
        <f t="shared" si="649"/>
        <v>84773.12809372948</v>
      </c>
      <c r="AY226" s="41">
        <f t="shared" si="649"/>
        <v>84773.12809372948</v>
      </c>
      <c r="AZ226" s="41">
        <f t="shared" ref="AZ226:CE226" si="650">IF($B226&gt;=AZ$2,0,$S226/$D226*((AY$6-$E226)&lt;$D226))</f>
        <v>84773.12809372948</v>
      </c>
      <c r="BA226" s="41">
        <f t="shared" si="650"/>
        <v>84773.12809372948</v>
      </c>
      <c r="BB226" s="41">
        <f t="shared" si="650"/>
        <v>84773.12809372948</v>
      </c>
      <c r="BC226" s="41">
        <f t="shared" si="650"/>
        <v>84773.12809372948</v>
      </c>
      <c r="BD226" s="41">
        <f t="shared" si="650"/>
        <v>84773.12809372948</v>
      </c>
      <c r="BE226" s="41">
        <f t="shared" si="650"/>
        <v>84773.12809372948</v>
      </c>
      <c r="BF226" s="41">
        <f t="shared" si="650"/>
        <v>84773.12809372948</v>
      </c>
      <c r="BG226" s="41">
        <f t="shared" si="650"/>
        <v>84773.12809372948</v>
      </c>
      <c r="BH226" s="41">
        <f t="shared" si="650"/>
        <v>84773.12809372948</v>
      </c>
      <c r="BI226" s="41">
        <f t="shared" si="650"/>
        <v>84773.12809372948</v>
      </c>
      <c r="BJ226" s="41">
        <f t="shared" si="650"/>
        <v>84773.12809372948</v>
      </c>
      <c r="BK226" s="41">
        <f t="shared" si="650"/>
        <v>84773.12809372948</v>
      </c>
      <c r="BL226" s="41">
        <f t="shared" si="650"/>
        <v>84773.12809372948</v>
      </c>
      <c r="BM226" s="41">
        <f t="shared" si="650"/>
        <v>84773.12809372948</v>
      </c>
      <c r="BN226" s="41">
        <f t="shared" si="650"/>
        <v>84773.12809372948</v>
      </c>
      <c r="BO226" s="41">
        <f t="shared" si="650"/>
        <v>84773.12809372948</v>
      </c>
      <c r="BP226" s="41">
        <f t="shared" si="650"/>
        <v>84773.12809372948</v>
      </c>
      <c r="BQ226" s="41">
        <f t="shared" si="650"/>
        <v>84773.12809372948</v>
      </c>
      <c r="BR226" s="41">
        <f t="shared" si="650"/>
        <v>84773.12809372948</v>
      </c>
      <c r="BS226" s="41">
        <f t="shared" si="650"/>
        <v>84773.12809372948</v>
      </c>
      <c r="BT226" s="41">
        <f t="shared" si="650"/>
        <v>84773.12809372948</v>
      </c>
      <c r="BU226" s="41">
        <f t="shared" si="650"/>
        <v>84773.12809372948</v>
      </c>
      <c r="BV226" s="41">
        <f t="shared" si="650"/>
        <v>84773.12809372948</v>
      </c>
      <c r="BW226" s="41">
        <f t="shared" si="650"/>
        <v>84773.12809372948</v>
      </c>
      <c r="BX226" s="41">
        <f t="shared" si="650"/>
        <v>84773.12809372948</v>
      </c>
      <c r="BY226" s="41">
        <f t="shared" si="650"/>
        <v>84773.12809372948</v>
      </c>
      <c r="BZ226" s="41">
        <f t="shared" si="650"/>
        <v>84773.12809372948</v>
      </c>
      <c r="CA226" s="41">
        <f t="shared" si="650"/>
        <v>84773.12809372948</v>
      </c>
      <c r="CB226" s="41">
        <f t="shared" si="650"/>
        <v>84773.12809372948</v>
      </c>
      <c r="CC226" s="41">
        <f t="shared" si="650"/>
        <v>84773.12809372948</v>
      </c>
      <c r="CD226" s="41">
        <f t="shared" si="650"/>
        <v>84773.12809372948</v>
      </c>
      <c r="CE226" s="41">
        <f t="shared" si="650"/>
        <v>84773.12809372948</v>
      </c>
      <c r="CF226" s="41">
        <f t="shared" ref="CF226:DK226" si="651">IF($B226&gt;=CF$2,0,$S226/$D226*((CE$6-$E226)&lt;$D226))</f>
        <v>84773.12809372948</v>
      </c>
      <c r="CG226" s="41">
        <f t="shared" si="651"/>
        <v>84773.12809372948</v>
      </c>
      <c r="CH226" s="41">
        <f t="shared" si="651"/>
        <v>84773.12809372948</v>
      </c>
      <c r="CI226" s="41">
        <f t="shared" si="651"/>
        <v>84773.12809372948</v>
      </c>
      <c r="CJ226" s="41">
        <f t="shared" si="651"/>
        <v>84773.12809372948</v>
      </c>
      <c r="CK226" s="41">
        <f t="shared" si="651"/>
        <v>84773.12809372948</v>
      </c>
      <c r="CL226" s="41">
        <f t="shared" si="651"/>
        <v>84773.12809372948</v>
      </c>
      <c r="CM226" s="41">
        <f t="shared" si="651"/>
        <v>84773.12809372948</v>
      </c>
      <c r="CN226" s="41">
        <f t="shared" si="651"/>
        <v>84773.12809372948</v>
      </c>
      <c r="CO226" s="41">
        <f t="shared" si="651"/>
        <v>84773.12809372948</v>
      </c>
      <c r="CP226" s="41">
        <f t="shared" si="651"/>
        <v>84773.12809372948</v>
      </c>
      <c r="CQ226" s="41">
        <f t="shared" si="651"/>
        <v>84773.12809372948</v>
      </c>
      <c r="CR226" s="41">
        <f t="shared" si="651"/>
        <v>84773.12809372948</v>
      </c>
      <c r="CS226" s="41">
        <f t="shared" si="651"/>
        <v>84773.12809372948</v>
      </c>
      <c r="CT226" s="41">
        <f t="shared" si="651"/>
        <v>84773.12809372948</v>
      </c>
      <c r="CU226" s="41">
        <f t="shared" si="651"/>
        <v>84773.12809372948</v>
      </c>
      <c r="CV226" s="41">
        <f t="shared" si="651"/>
        <v>84773.12809372948</v>
      </c>
      <c r="CW226" s="41">
        <f t="shared" si="651"/>
        <v>84773.12809372948</v>
      </c>
      <c r="CX226" s="41">
        <f t="shared" si="651"/>
        <v>0</v>
      </c>
      <c r="CY226" s="41">
        <f t="shared" si="651"/>
        <v>0</v>
      </c>
      <c r="CZ226" s="41">
        <f t="shared" si="651"/>
        <v>0</v>
      </c>
      <c r="DA226" s="41">
        <f t="shared" si="651"/>
        <v>0</v>
      </c>
      <c r="DB226" s="41">
        <f t="shared" si="651"/>
        <v>0</v>
      </c>
      <c r="DC226" s="41">
        <f t="shared" si="651"/>
        <v>0</v>
      </c>
      <c r="DD226" s="41">
        <f t="shared" si="651"/>
        <v>0</v>
      </c>
      <c r="DE226" s="41">
        <f t="shared" si="651"/>
        <v>0</v>
      </c>
      <c r="DF226" s="41">
        <f t="shared" si="651"/>
        <v>0</v>
      </c>
      <c r="DG226" s="41">
        <f t="shared" si="651"/>
        <v>0</v>
      </c>
      <c r="DH226" s="41">
        <f t="shared" si="651"/>
        <v>0</v>
      </c>
      <c r="DI226" s="41">
        <f t="shared" si="651"/>
        <v>0</v>
      </c>
      <c r="DJ226" s="41">
        <f t="shared" si="651"/>
        <v>0</v>
      </c>
      <c r="DK226" s="41">
        <f t="shared" si="651"/>
        <v>0</v>
      </c>
      <c r="DL226" s="41">
        <f t="shared" ref="DL226:EQ226" si="652">IF($B226&gt;=DL$2,0,$S226/$D226*((DK$6-$E226)&lt;$D226))</f>
        <v>0</v>
      </c>
      <c r="DM226" s="41">
        <f t="shared" si="652"/>
        <v>0</v>
      </c>
      <c r="DN226" s="41">
        <f t="shared" si="652"/>
        <v>0</v>
      </c>
      <c r="DO226" s="41">
        <f t="shared" si="652"/>
        <v>0</v>
      </c>
      <c r="DP226" s="41">
        <f t="shared" si="652"/>
        <v>0</v>
      </c>
      <c r="DQ226" s="41">
        <f t="shared" si="652"/>
        <v>0</v>
      </c>
      <c r="DR226" s="41">
        <f t="shared" si="652"/>
        <v>0</v>
      </c>
      <c r="DS226" s="41">
        <f t="shared" si="652"/>
        <v>0</v>
      </c>
      <c r="DT226" s="41">
        <f t="shared" si="652"/>
        <v>0</v>
      </c>
      <c r="DU226" s="41">
        <f t="shared" si="652"/>
        <v>0</v>
      </c>
      <c r="DV226" s="41">
        <f t="shared" si="652"/>
        <v>0</v>
      </c>
      <c r="DW226" s="41">
        <f t="shared" si="652"/>
        <v>0</v>
      </c>
      <c r="DX226" s="41">
        <f t="shared" si="652"/>
        <v>0</v>
      </c>
      <c r="DY226" s="41">
        <f t="shared" si="652"/>
        <v>0</v>
      </c>
      <c r="DZ226" s="41">
        <f t="shared" si="652"/>
        <v>0</v>
      </c>
      <c r="EA226" s="41">
        <f t="shared" si="652"/>
        <v>0</v>
      </c>
      <c r="EB226" s="41">
        <f t="shared" si="652"/>
        <v>0</v>
      </c>
      <c r="EC226" s="41">
        <f t="shared" si="652"/>
        <v>0</v>
      </c>
      <c r="ED226" s="41">
        <f t="shared" si="652"/>
        <v>0</v>
      </c>
      <c r="EE226" s="41">
        <f t="shared" si="652"/>
        <v>0</v>
      </c>
      <c r="EF226" s="41">
        <f t="shared" si="652"/>
        <v>0</v>
      </c>
      <c r="EG226" s="41">
        <f t="shared" si="652"/>
        <v>0</v>
      </c>
      <c r="EH226" s="41">
        <f t="shared" si="652"/>
        <v>0</v>
      </c>
      <c r="EI226" s="41">
        <f t="shared" si="652"/>
        <v>0</v>
      </c>
      <c r="EJ226" s="41">
        <f t="shared" si="652"/>
        <v>0</v>
      </c>
      <c r="EK226" s="41">
        <f t="shared" si="652"/>
        <v>0</v>
      </c>
      <c r="EL226" s="41">
        <f t="shared" si="652"/>
        <v>0</v>
      </c>
      <c r="EM226" s="41">
        <f t="shared" si="652"/>
        <v>0</v>
      </c>
      <c r="EN226" s="41">
        <f t="shared" si="652"/>
        <v>0</v>
      </c>
      <c r="EO226" s="41">
        <f t="shared" si="652"/>
        <v>0</v>
      </c>
      <c r="EP226" s="41">
        <f t="shared" si="652"/>
        <v>0</v>
      </c>
      <c r="EQ226" s="41">
        <f t="shared" si="652"/>
        <v>0</v>
      </c>
      <c r="ER226" s="41">
        <f t="shared" ref="ER226:FB226" si="653">IF($B226&gt;=ER$2,0,$S226/$D226*((EQ$6-$E226)&lt;$D226))</f>
        <v>0</v>
      </c>
      <c r="ES226" s="41">
        <f t="shared" si="653"/>
        <v>0</v>
      </c>
      <c r="ET226" s="41">
        <f t="shared" si="653"/>
        <v>0</v>
      </c>
      <c r="EU226" s="41">
        <f t="shared" si="653"/>
        <v>0</v>
      </c>
      <c r="EV226" s="41">
        <f t="shared" si="653"/>
        <v>0</v>
      </c>
      <c r="EW226" s="41">
        <f t="shared" si="653"/>
        <v>0</v>
      </c>
      <c r="EX226" s="41">
        <f t="shared" si="653"/>
        <v>0</v>
      </c>
      <c r="EY226" s="41">
        <f t="shared" si="653"/>
        <v>0</v>
      </c>
      <c r="EZ226" s="41">
        <f t="shared" si="653"/>
        <v>0</v>
      </c>
      <c r="FA226" s="41">
        <f t="shared" si="653"/>
        <v>0</v>
      </c>
      <c r="FB226" s="41">
        <f t="shared" si="653"/>
        <v>0</v>
      </c>
    </row>
    <row r="227" spans="2:158" s="38" customFormat="1" ht="11.25" hidden="1" customHeight="1" outlineLevel="1">
      <c r="B227" s="37">
        <v>2045</v>
      </c>
      <c r="C227" s="36">
        <f t="shared" si="588"/>
        <v>60</v>
      </c>
      <c r="D227" s="36">
        <f t="shared" si="588"/>
        <v>60</v>
      </c>
      <c r="E227" s="36">
        <f t="shared" si="566"/>
        <v>23</v>
      </c>
      <c r="F227" s="55"/>
      <c r="G227" s="3"/>
      <c r="H227" s="3"/>
      <c r="K227" s="39"/>
      <c r="L227" s="39"/>
      <c r="M227" s="39"/>
      <c r="N227" s="39"/>
      <c r="O227" s="39"/>
      <c r="P227" s="39"/>
      <c r="Q227" s="39"/>
      <c r="S227" s="40">
        <f t="shared" si="567"/>
        <v>4975252.7394542759</v>
      </c>
      <c r="T227" s="41">
        <f t="shared" ref="T227:AY227" si="654">IF($B227&gt;=T$2,0,$S227/$D227*((S$6-$E227)&lt;$D227))</f>
        <v>0</v>
      </c>
      <c r="U227" s="41">
        <f t="shared" si="654"/>
        <v>0</v>
      </c>
      <c r="V227" s="41">
        <f t="shared" si="654"/>
        <v>0</v>
      </c>
      <c r="W227" s="41">
        <f t="shared" si="654"/>
        <v>0</v>
      </c>
      <c r="X227" s="41">
        <f t="shared" si="654"/>
        <v>0</v>
      </c>
      <c r="Y227" s="41">
        <f t="shared" si="654"/>
        <v>0</v>
      </c>
      <c r="Z227" s="41">
        <f t="shared" si="654"/>
        <v>0</v>
      </c>
      <c r="AA227" s="41">
        <f t="shared" si="654"/>
        <v>0</v>
      </c>
      <c r="AB227" s="41">
        <f t="shared" si="654"/>
        <v>0</v>
      </c>
      <c r="AC227" s="41">
        <f t="shared" si="654"/>
        <v>0</v>
      </c>
      <c r="AD227" s="41">
        <f t="shared" si="654"/>
        <v>0</v>
      </c>
      <c r="AE227" s="41">
        <f t="shared" si="654"/>
        <v>0</v>
      </c>
      <c r="AF227" s="41">
        <f t="shared" si="654"/>
        <v>0</v>
      </c>
      <c r="AG227" s="41">
        <f t="shared" si="654"/>
        <v>0</v>
      </c>
      <c r="AH227" s="41">
        <f t="shared" si="654"/>
        <v>0</v>
      </c>
      <c r="AI227" s="41">
        <f t="shared" si="654"/>
        <v>0</v>
      </c>
      <c r="AJ227" s="41">
        <f t="shared" si="654"/>
        <v>0</v>
      </c>
      <c r="AK227" s="41">
        <f t="shared" si="654"/>
        <v>0</v>
      </c>
      <c r="AL227" s="41">
        <f t="shared" si="654"/>
        <v>0</v>
      </c>
      <c r="AM227" s="41">
        <f t="shared" si="654"/>
        <v>0</v>
      </c>
      <c r="AN227" s="41">
        <f t="shared" si="654"/>
        <v>0</v>
      </c>
      <c r="AO227" s="41">
        <f t="shared" si="654"/>
        <v>0</v>
      </c>
      <c r="AP227" s="41">
        <f t="shared" si="654"/>
        <v>0</v>
      </c>
      <c r="AQ227" s="41">
        <f t="shared" si="654"/>
        <v>82920.878990904603</v>
      </c>
      <c r="AR227" s="41">
        <f t="shared" si="654"/>
        <v>82920.878990904603</v>
      </c>
      <c r="AS227" s="41">
        <f t="shared" si="654"/>
        <v>82920.878990904603</v>
      </c>
      <c r="AT227" s="41">
        <f t="shared" si="654"/>
        <v>82920.878990904603</v>
      </c>
      <c r="AU227" s="41">
        <f t="shared" si="654"/>
        <v>82920.878990904603</v>
      </c>
      <c r="AV227" s="41">
        <f t="shared" si="654"/>
        <v>82920.878990904603</v>
      </c>
      <c r="AW227" s="41">
        <f t="shared" si="654"/>
        <v>82920.878990904603</v>
      </c>
      <c r="AX227" s="41">
        <f t="shared" si="654"/>
        <v>82920.878990904603</v>
      </c>
      <c r="AY227" s="41">
        <f t="shared" si="654"/>
        <v>82920.878990904603</v>
      </c>
      <c r="AZ227" s="41">
        <f t="shared" ref="AZ227:CE227" si="655">IF($B227&gt;=AZ$2,0,$S227/$D227*((AY$6-$E227)&lt;$D227))</f>
        <v>82920.878990904603</v>
      </c>
      <c r="BA227" s="41">
        <f t="shared" si="655"/>
        <v>82920.878990904603</v>
      </c>
      <c r="BB227" s="41">
        <f t="shared" si="655"/>
        <v>82920.878990904603</v>
      </c>
      <c r="BC227" s="41">
        <f t="shared" si="655"/>
        <v>82920.878990904603</v>
      </c>
      <c r="BD227" s="41">
        <f t="shared" si="655"/>
        <v>82920.878990904603</v>
      </c>
      <c r="BE227" s="41">
        <f t="shared" si="655"/>
        <v>82920.878990904603</v>
      </c>
      <c r="BF227" s="41">
        <f t="shared" si="655"/>
        <v>82920.878990904603</v>
      </c>
      <c r="BG227" s="41">
        <f t="shared" si="655"/>
        <v>82920.878990904603</v>
      </c>
      <c r="BH227" s="41">
        <f t="shared" si="655"/>
        <v>82920.878990904603</v>
      </c>
      <c r="BI227" s="41">
        <f t="shared" si="655"/>
        <v>82920.878990904603</v>
      </c>
      <c r="BJ227" s="41">
        <f t="shared" si="655"/>
        <v>82920.878990904603</v>
      </c>
      <c r="BK227" s="41">
        <f t="shared" si="655"/>
        <v>82920.878990904603</v>
      </c>
      <c r="BL227" s="41">
        <f t="shared" si="655"/>
        <v>82920.878990904603</v>
      </c>
      <c r="BM227" s="41">
        <f t="shared" si="655"/>
        <v>82920.878990904603</v>
      </c>
      <c r="BN227" s="41">
        <f t="shared" si="655"/>
        <v>82920.878990904603</v>
      </c>
      <c r="BO227" s="41">
        <f t="shared" si="655"/>
        <v>82920.878990904603</v>
      </c>
      <c r="BP227" s="41">
        <f t="shared" si="655"/>
        <v>82920.878990904603</v>
      </c>
      <c r="BQ227" s="41">
        <f t="shared" si="655"/>
        <v>82920.878990904603</v>
      </c>
      <c r="BR227" s="41">
        <f t="shared" si="655"/>
        <v>82920.878990904603</v>
      </c>
      <c r="BS227" s="41">
        <f t="shared" si="655"/>
        <v>82920.878990904603</v>
      </c>
      <c r="BT227" s="41">
        <f t="shared" si="655"/>
        <v>82920.878990904603</v>
      </c>
      <c r="BU227" s="41">
        <f t="shared" si="655"/>
        <v>82920.878990904603</v>
      </c>
      <c r="BV227" s="41">
        <f t="shared" si="655"/>
        <v>82920.878990904603</v>
      </c>
      <c r="BW227" s="41">
        <f t="shared" si="655"/>
        <v>82920.878990904603</v>
      </c>
      <c r="BX227" s="41">
        <f t="shared" si="655"/>
        <v>82920.878990904603</v>
      </c>
      <c r="BY227" s="41">
        <f t="shared" si="655"/>
        <v>82920.878990904603</v>
      </c>
      <c r="BZ227" s="41">
        <f t="shared" si="655"/>
        <v>82920.878990904603</v>
      </c>
      <c r="CA227" s="41">
        <f t="shared" si="655"/>
        <v>82920.878990904603</v>
      </c>
      <c r="CB227" s="41">
        <f t="shared" si="655"/>
        <v>82920.878990904603</v>
      </c>
      <c r="CC227" s="41">
        <f t="shared" si="655"/>
        <v>82920.878990904603</v>
      </c>
      <c r="CD227" s="41">
        <f t="shared" si="655"/>
        <v>82920.878990904603</v>
      </c>
      <c r="CE227" s="41">
        <f t="shared" si="655"/>
        <v>82920.878990904603</v>
      </c>
      <c r="CF227" s="41">
        <f t="shared" ref="CF227:DK227" si="656">IF($B227&gt;=CF$2,0,$S227/$D227*((CE$6-$E227)&lt;$D227))</f>
        <v>82920.878990904603</v>
      </c>
      <c r="CG227" s="41">
        <f t="shared" si="656"/>
        <v>82920.878990904603</v>
      </c>
      <c r="CH227" s="41">
        <f t="shared" si="656"/>
        <v>82920.878990904603</v>
      </c>
      <c r="CI227" s="41">
        <f t="shared" si="656"/>
        <v>82920.878990904603</v>
      </c>
      <c r="CJ227" s="41">
        <f t="shared" si="656"/>
        <v>82920.878990904603</v>
      </c>
      <c r="CK227" s="41">
        <f t="shared" si="656"/>
        <v>82920.878990904603</v>
      </c>
      <c r="CL227" s="41">
        <f t="shared" si="656"/>
        <v>82920.878990904603</v>
      </c>
      <c r="CM227" s="41">
        <f t="shared" si="656"/>
        <v>82920.878990904603</v>
      </c>
      <c r="CN227" s="41">
        <f t="shared" si="656"/>
        <v>82920.878990904603</v>
      </c>
      <c r="CO227" s="41">
        <f t="shared" si="656"/>
        <v>82920.878990904603</v>
      </c>
      <c r="CP227" s="41">
        <f t="shared" si="656"/>
        <v>82920.878990904603</v>
      </c>
      <c r="CQ227" s="41">
        <f t="shared" si="656"/>
        <v>82920.878990904603</v>
      </c>
      <c r="CR227" s="41">
        <f t="shared" si="656"/>
        <v>82920.878990904603</v>
      </c>
      <c r="CS227" s="41">
        <f t="shared" si="656"/>
        <v>82920.878990904603</v>
      </c>
      <c r="CT227" s="41">
        <f t="shared" si="656"/>
        <v>82920.878990904603</v>
      </c>
      <c r="CU227" s="41">
        <f t="shared" si="656"/>
        <v>82920.878990904603</v>
      </c>
      <c r="CV227" s="41">
        <f t="shared" si="656"/>
        <v>82920.878990904603</v>
      </c>
      <c r="CW227" s="41">
        <f t="shared" si="656"/>
        <v>82920.878990904603</v>
      </c>
      <c r="CX227" s="41">
        <f t="shared" si="656"/>
        <v>82920.878990904603</v>
      </c>
      <c r="CY227" s="41">
        <f t="shared" si="656"/>
        <v>0</v>
      </c>
      <c r="CZ227" s="41">
        <f t="shared" si="656"/>
        <v>0</v>
      </c>
      <c r="DA227" s="41">
        <f t="shared" si="656"/>
        <v>0</v>
      </c>
      <c r="DB227" s="41">
        <f t="shared" si="656"/>
        <v>0</v>
      </c>
      <c r="DC227" s="41">
        <f t="shared" si="656"/>
        <v>0</v>
      </c>
      <c r="DD227" s="41">
        <f t="shared" si="656"/>
        <v>0</v>
      </c>
      <c r="DE227" s="41">
        <f t="shared" si="656"/>
        <v>0</v>
      </c>
      <c r="DF227" s="41">
        <f t="shared" si="656"/>
        <v>0</v>
      </c>
      <c r="DG227" s="41">
        <f t="shared" si="656"/>
        <v>0</v>
      </c>
      <c r="DH227" s="41">
        <f t="shared" si="656"/>
        <v>0</v>
      </c>
      <c r="DI227" s="41">
        <f t="shared" si="656"/>
        <v>0</v>
      </c>
      <c r="DJ227" s="41">
        <f t="shared" si="656"/>
        <v>0</v>
      </c>
      <c r="DK227" s="41">
        <f t="shared" si="656"/>
        <v>0</v>
      </c>
      <c r="DL227" s="41">
        <f t="shared" ref="DL227:EQ227" si="657">IF($B227&gt;=DL$2,0,$S227/$D227*((DK$6-$E227)&lt;$D227))</f>
        <v>0</v>
      </c>
      <c r="DM227" s="41">
        <f t="shared" si="657"/>
        <v>0</v>
      </c>
      <c r="DN227" s="41">
        <f t="shared" si="657"/>
        <v>0</v>
      </c>
      <c r="DO227" s="41">
        <f t="shared" si="657"/>
        <v>0</v>
      </c>
      <c r="DP227" s="41">
        <f t="shared" si="657"/>
        <v>0</v>
      </c>
      <c r="DQ227" s="41">
        <f t="shared" si="657"/>
        <v>0</v>
      </c>
      <c r="DR227" s="41">
        <f t="shared" si="657"/>
        <v>0</v>
      </c>
      <c r="DS227" s="41">
        <f t="shared" si="657"/>
        <v>0</v>
      </c>
      <c r="DT227" s="41">
        <f t="shared" si="657"/>
        <v>0</v>
      </c>
      <c r="DU227" s="41">
        <f t="shared" si="657"/>
        <v>0</v>
      </c>
      <c r="DV227" s="41">
        <f t="shared" si="657"/>
        <v>0</v>
      </c>
      <c r="DW227" s="41">
        <f t="shared" si="657"/>
        <v>0</v>
      </c>
      <c r="DX227" s="41">
        <f t="shared" si="657"/>
        <v>0</v>
      </c>
      <c r="DY227" s="41">
        <f t="shared" si="657"/>
        <v>0</v>
      </c>
      <c r="DZ227" s="41">
        <f t="shared" si="657"/>
        <v>0</v>
      </c>
      <c r="EA227" s="41">
        <f t="shared" si="657"/>
        <v>0</v>
      </c>
      <c r="EB227" s="41">
        <f t="shared" si="657"/>
        <v>0</v>
      </c>
      <c r="EC227" s="41">
        <f t="shared" si="657"/>
        <v>0</v>
      </c>
      <c r="ED227" s="41">
        <f t="shared" si="657"/>
        <v>0</v>
      </c>
      <c r="EE227" s="41">
        <f t="shared" si="657"/>
        <v>0</v>
      </c>
      <c r="EF227" s="41">
        <f t="shared" si="657"/>
        <v>0</v>
      </c>
      <c r="EG227" s="41">
        <f t="shared" si="657"/>
        <v>0</v>
      </c>
      <c r="EH227" s="41">
        <f t="shared" si="657"/>
        <v>0</v>
      </c>
      <c r="EI227" s="41">
        <f t="shared" si="657"/>
        <v>0</v>
      </c>
      <c r="EJ227" s="41">
        <f t="shared" si="657"/>
        <v>0</v>
      </c>
      <c r="EK227" s="41">
        <f t="shared" si="657"/>
        <v>0</v>
      </c>
      <c r="EL227" s="41">
        <f t="shared" si="657"/>
        <v>0</v>
      </c>
      <c r="EM227" s="41">
        <f t="shared" si="657"/>
        <v>0</v>
      </c>
      <c r="EN227" s="41">
        <f t="shared" si="657"/>
        <v>0</v>
      </c>
      <c r="EO227" s="41">
        <f t="shared" si="657"/>
        <v>0</v>
      </c>
      <c r="EP227" s="41">
        <f t="shared" si="657"/>
        <v>0</v>
      </c>
      <c r="EQ227" s="41">
        <f t="shared" si="657"/>
        <v>0</v>
      </c>
      <c r="ER227" s="41">
        <f t="shared" ref="ER227:FB227" si="658">IF($B227&gt;=ER$2,0,$S227/$D227*((EQ$6-$E227)&lt;$D227))</f>
        <v>0</v>
      </c>
      <c r="ES227" s="41">
        <f t="shared" si="658"/>
        <v>0</v>
      </c>
      <c r="ET227" s="41">
        <f t="shared" si="658"/>
        <v>0</v>
      </c>
      <c r="EU227" s="41">
        <f t="shared" si="658"/>
        <v>0</v>
      </c>
      <c r="EV227" s="41">
        <f t="shared" si="658"/>
        <v>0</v>
      </c>
      <c r="EW227" s="41">
        <f t="shared" si="658"/>
        <v>0</v>
      </c>
      <c r="EX227" s="41">
        <f t="shared" si="658"/>
        <v>0</v>
      </c>
      <c r="EY227" s="41">
        <f t="shared" si="658"/>
        <v>0</v>
      </c>
      <c r="EZ227" s="41">
        <f t="shared" si="658"/>
        <v>0</v>
      </c>
      <c r="FA227" s="41">
        <f t="shared" si="658"/>
        <v>0</v>
      </c>
      <c r="FB227" s="41">
        <f t="shared" si="658"/>
        <v>0</v>
      </c>
    </row>
    <row r="228" spans="2:158" s="38" customFormat="1" ht="11.25" hidden="1" customHeight="1" outlineLevel="1">
      <c r="B228" s="37">
        <v>2046</v>
      </c>
      <c r="C228" s="36">
        <f t="shared" si="588"/>
        <v>60</v>
      </c>
      <c r="D228" s="36">
        <f t="shared" si="588"/>
        <v>60</v>
      </c>
      <c r="E228" s="36">
        <f t="shared" si="566"/>
        <v>24</v>
      </c>
      <c r="F228" s="55"/>
      <c r="G228" s="3"/>
      <c r="H228" s="3"/>
      <c r="K228" s="39"/>
      <c r="L228" s="39"/>
      <c r="M228" s="39"/>
      <c r="N228" s="39"/>
      <c r="O228" s="39"/>
      <c r="P228" s="39"/>
      <c r="Q228" s="39"/>
      <c r="S228" s="40">
        <f t="shared" si="567"/>
        <v>4861115.9315209324</v>
      </c>
      <c r="T228" s="41">
        <f t="shared" ref="T228:AY228" si="659">IF($B228&gt;=T$2,0,$S228/$D228*((S$6-$E228)&lt;$D228))</f>
        <v>0</v>
      </c>
      <c r="U228" s="41">
        <f t="shared" si="659"/>
        <v>0</v>
      </c>
      <c r="V228" s="41">
        <f t="shared" si="659"/>
        <v>0</v>
      </c>
      <c r="W228" s="41">
        <f t="shared" si="659"/>
        <v>0</v>
      </c>
      <c r="X228" s="41">
        <f t="shared" si="659"/>
        <v>0</v>
      </c>
      <c r="Y228" s="41">
        <f t="shared" si="659"/>
        <v>0</v>
      </c>
      <c r="Z228" s="41">
        <f t="shared" si="659"/>
        <v>0</v>
      </c>
      <c r="AA228" s="41">
        <f t="shared" si="659"/>
        <v>0</v>
      </c>
      <c r="AB228" s="41">
        <f t="shared" si="659"/>
        <v>0</v>
      </c>
      <c r="AC228" s="41">
        <f t="shared" si="659"/>
        <v>0</v>
      </c>
      <c r="AD228" s="41">
        <f t="shared" si="659"/>
        <v>0</v>
      </c>
      <c r="AE228" s="41">
        <f t="shared" si="659"/>
        <v>0</v>
      </c>
      <c r="AF228" s="41">
        <f t="shared" si="659"/>
        <v>0</v>
      </c>
      <c r="AG228" s="41">
        <f t="shared" si="659"/>
        <v>0</v>
      </c>
      <c r="AH228" s="41">
        <f t="shared" si="659"/>
        <v>0</v>
      </c>
      <c r="AI228" s="41">
        <f t="shared" si="659"/>
        <v>0</v>
      </c>
      <c r="AJ228" s="41">
        <f t="shared" si="659"/>
        <v>0</v>
      </c>
      <c r="AK228" s="41">
        <f t="shared" si="659"/>
        <v>0</v>
      </c>
      <c r="AL228" s="41">
        <f t="shared" si="659"/>
        <v>0</v>
      </c>
      <c r="AM228" s="41">
        <f t="shared" si="659"/>
        <v>0</v>
      </c>
      <c r="AN228" s="41">
        <f t="shared" si="659"/>
        <v>0</v>
      </c>
      <c r="AO228" s="41">
        <f t="shared" si="659"/>
        <v>0</v>
      </c>
      <c r="AP228" s="41">
        <f t="shared" si="659"/>
        <v>0</v>
      </c>
      <c r="AQ228" s="41">
        <f t="shared" si="659"/>
        <v>0</v>
      </c>
      <c r="AR228" s="41">
        <f t="shared" si="659"/>
        <v>81018.598858682206</v>
      </c>
      <c r="AS228" s="41">
        <f t="shared" si="659"/>
        <v>81018.598858682206</v>
      </c>
      <c r="AT228" s="41">
        <f t="shared" si="659"/>
        <v>81018.598858682206</v>
      </c>
      <c r="AU228" s="41">
        <f t="shared" si="659"/>
        <v>81018.598858682206</v>
      </c>
      <c r="AV228" s="41">
        <f t="shared" si="659"/>
        <v>81018.598858682206</v>
      </c>
      <c r="AW228" s="41">
        <f t="shared" si="659"/>
        <v>81018.598858682206</v>
      </c>
      <c r="AX228" s="41">
        <f t="shared" si="659"/>
        <v>81018.598858682206</v>
      </c>
      <c r="AY228" s="41">
        <f t="shared" si="659"/>
        <v>81018.598858682206</v>
      </c>
      <c r="AZ228" s="41">
        <f t="shared" ref="AZ228:CE228" si="660">IF($B228&gt;=AZ$2,0,$S228/$D228*((AY$6-$E228)&lt;$D228))</f>
        <v>81018.598858682206</v>
      </c>
      <c r="BA228" s="41">
        <f t="shared" si="660"/>
        <v>81018.598858682206</v>
      </c>
      <c r="BB228" s="41">
        <f t="shared" si="660"/>
        <v>81018.598858682206</v>
      </c>
      <c r="BC228" s="41">
        <f t="shared" si="660"/>
        <v>81018.598858682206</v>
      </c>
      <c r="BD228" s="41">
        <f t="shared" si="660"/>
        <v>81018.598858682206</v>
      </c>
      <c r="BE228" s="41">
        <f t="shared" si="660"/>
        <v>81018.598858682206</v>
      </c>
      <c r="BF228" s="41">
        <f t="shared" si="660"/>
        <v>81018.598858682206</v>
      </c>
      <c r="BG228" s="41">
        <f t="shared" si="660"/>
        <v>81018.598858682206</v>
      </c>
      <c r="BH228" s="41">
        <f t="shared" si="660"/>
        <v>81018.598858682206</v>
      </c>
      <c r="BI228" s="41">
        <f t="shared" si="660"/>
        <v>81018.598858682206</v>
      </c>
      <c r="BJ228" s="41">
        <f t="shared" si="660"/>
        <v>81018.598858682206</v>
      </c>
      <c r="BK228" s="41">
        <f t="shared" si="660"/>
        <v>81018.598858682206</v>
      </c>
      <c r="BL228" s="41">
        <f t="shared" si="660"/>
        <v>81018.598858682206</v>
      </c>
      <c r="BM228" s="41">
        <f t="shared" si="660"/>
        <v>81018.598858682206</v>
      </c>
      <c r="BN228" s="41">
        <f t="shared" si="660"/>
        <v>81018.598858682206</v>
      </c>
      <c r="BO228" s="41">
        <f t="shared" si="660"/>
        <v>81018.598858682206</v>
      </c>
      <c r="BP228" s="41">
        <f t="shared" si="660"/>
        <v>81018.598858682206</v>
      </c>
      <c r="BQ228" s="41">
        <f t="shared" si="660"/>
        <v>81018.598858682206</v>
      </c>
      <c r="BR228" s="41">
        <f t="shared" si="660"/>
        <v>81018.598858682206</v>
      </c>
      <c r="BS228" s="41">
        <f t="shared" si="660"/>
        <v>81018.598858682206</v>
      </c>
      <c r="BT228" s="41">
        <f t="shared" si="660"/>
        <v>81018.598858682206</v>
      </c>
      <c r="BU228" s="41">
        <f t="shared" si="660"/>
        <v>81018.598858682206</v>
      </c>
      <c r="BV228" s="41">
        <f t="shared" si="660"/>
        <v>81018.598858682206</v>
      </c>
      <c r="BW228" s="41">
        <f t="shared" si="660"/>
        <v>81018.598858682206</v>
      </c>
      <c r="BX228" s="41">
        <f t="shared" si="660"/>
        <v>81018.598858682206</v>
      </c>
      <c r="BY228" s="41">
        <f t="shared" si="660"/>
        <v>81018.598858682206</v>
      </c>
      <c r="BZ228" s="41">
        <f t="shared" si="660"/>
        <v>81018.598858682206</v>
      </c>
      <c r="CA228" s="41">
        <f t="shared" si="660"/>
        <v>81018.598858682206</v>
      </c>
      <c r="CB228" s="41">
        <f t="shared" si="660"/>
        <v>81018.598858682206</v>
      </c>
      <c r="CC228" s="41">
        <f t="shared" si="660"/>
        <v>81018.598858682206</v>
      </c>
      <c r="CD228" s="41">
        <f t="shared" si="660"/>
        <v>81018.598858682206</v>
      </c>
      <c r="CE228" s="41">
        <f t="shared" si="660"/>
        <v>81018.598858682206</v>
      </c>
      <c r="CF228" s="41">
        <f t="shared" ref="CF228:DK228" si="661">IF($B228&gt;=CF$2,0,$S228/$D228*((CE$6-$E228)&lt;$D228))</f>
        <v>81018.598858682206</v>
      </c>
      <c r="CG228" s="41">
        <f t="shared" si="661"/>
        <v>81018.598858682206</v>
      </c>
      <c r="CH228" s="41">
        <f t="shared" si="661"/>
        <v>81018.598858682206</v>
      </c>
      <c r="CI228" s="41">
        <f t="shared" si="661"/>
        <v>81018.598858682206</v>
      </c>
      <c r="CJ228" s="41">
        <f t="shared" si="661"/>
        <v>81018.598858682206</v>
      </c>
      <c r="CK228" s="41">
        <f t="shared" si="661"/>
        <v>81018.598858682206</v>
      </c>
      <c r="CL228" s="41">
        <f t="shared" si="661"/>
        <v>81018.598858682206</v>
      </c>
      <c r="CM228" s="41">
        <f t="shared" si="661"/>
        <v>81018.598858682206</v>
      </c>
      <c r="CN228" s="41">
        <f t="shared" si="661"/>
        <v>81018.598858682206</v>
      </c>
      <c r="CO228" s="41">
        <f t="shared" si="661"/>
        <v>81018.598858682206</v>
      </c>
      <c r="CP228" s="41">
        <f t="shared" si="661"/>
        <v>81018.598858682206</v>
      </c>
      <c r="CQ228" s="41">
        <f t="shared" si="661"/>
        <v>81018.598858682206</v>
      </c>
      <c r="CR228" s="41">
        <f t="shared" si="661"/>
        <v>81018.598858682206</v>
      </c>
      <c r="CS228" s="41">
        <f t="shared" si="661"/>
        <v>81018.598858682206</v>
      </c>
      <c r="CT228" s="41">
        <f t="shared" si="661"/>
        <v>81018.598858682206</v>
      </c>
      <c r="CU228" s="41">
        <f t="shared" si="661"/>
        <v>81018.598858682206</v>
      </c>
      <c r="CV228" s="41">
        <f t="shared" si="661"/>
        <v>81018.598858682206</v>
      </c>
      <c r="CW228" s="41">
        <f t="shared" si="661"/>
        <v>81018.598858682206</v>
      </c>
      <c r="CX228" s="41">
        <f t="shared" si="661"/>
        <v>81018.598858682206</v>
      </c>
      <c r="CY228" s="41">
        <f t="shared" si="661"/>
        <v>81018.598858682206</v>
      </c>
      <c r="CZ228" s="41">
        <f t="shared" si="661"/>
        <v>0</v>
      </c>
      <c r="DA228" s="41">
        <f t="shared" si="661"/>
        <v>0</v>
      </c>
      <c r="DB228" s="41">
        <f t="shared" si="661"/>
        <v>0</v>
      </c>
      <c r="DC228" s="41">
        <f t="shared" si="661"/>
        <v>0</v>
      </c>
      <c r="DD228" s="41">
        <f t="shared" si="661"/>
        <v>0</v>
      </c>
      <c r="DE228" s="41">
        <f t="shared" si="661"/>
        <v>0</v>
      </c>
      <c r="DF228" s="41">
        <f t="shared" si="661"/>
        <v>0</v>
      </c>
      <c r="DG228" s="41">
        <f t="shared" si="661"/>
        <v>0</v>
      </c>
      <c r="DH228" s="41">
        <f t="shared" si="661"/>
        <v>0</v>
      </c>
      <c r="DI228" s="41">
        <f t="shared" si="661"/>
        <v>0</v>
      </c>
      <c r="DJ228" s="41">
        <f t="shared" si="661"/>
        <v>0</v>
      </c>
      <c r="DK228" s="41">
        <f t="shared" si="661"/>
        <v>0</v>
      </c>
      <c r="DL228" s="41">
        <f t="shared" ref="DL228:EQ228" si="662">IF($B228&gt;=DL$2,0,$S228/$D228*((DK$6-$E228)&lt;$D228))</f>
        <v>0</v>
      </c>
      <c r="DM228" s="41">
        <f t="shared" si="662"/>
        <v>0</v>
      </c>
      <c r="DN228" s="41">
        <f t="shared" si="662"/>
        <v>0</v>
      </c>
      <c r="DO228" s="41">
        <f t="shared" si="662"/>
        <v>0</v>
      </c>
      <c r="DP228" s="41">
        <f t="shared" si="662"/>
        <v>0</v>
      </c>
      <c r="DQ228" s="41">
        <f t="shared" si="662"/>
        <v>0</v>
      </c>
      <c r="DR228" s="41">
        <f t="shared" si="662"/>
        <v>0</v>
      </c>
      <c r="DS228" s="41">
        <f t="shared" si="662"/>
        <v>0</v>
      </c>
      <c r="DT228" s="41">
        <f t="shared" si="662"/>
        <v>0</v>
      </c>
      <c r="DU228" s="41">
        <f t="shared" si="662"/>
        <v>0</v>
      </c>
      <c r="DV228" s="41">
        <f t="shared" si="662"/>
        <v>0</v>
      </c>
      <c r="DW228" s="41">
        <f t="shared" si="662"/>
        <v>0</v>
      </c>
      <c r="DX228" s="41">
        <f t="shared" si="662"/>
        <v>0</v>
      </c>
      <c r="DY228" s="41">
        <f t="shared" si="662"/>
        <v>0</v>
      </c>
      <c r="DZ228" s="41">
        <f t="shared" si="662"/>
        <v>0</v>
      </c>
      <c r="EA228" s="41">
        <f t="shared" si="662"/>
        <v>0</v>
      </c>
      <c r="EB228" s="41">
        <f t="shared" si="662"/>
        <v>0</v>
      </c>
      <c r="EC228" s="41">
        <f t="shared" si="662"/>
        <v>0</v>
      </c>
      <c r="ED228" s="41">
        <f t="shared" si="662"/>
        <v>0</v>
      </c>
      <c r="EE228" s="41">
        <f t="shared" si="662"/>
        <v>0</v>
      </c>
      <c r="EF228" s="41">
        <f t="shared" si="662"/>
        <v>0</v>
      </c>
      <c r="EG228" s="41">
        <f t="shared" si="662"/>
        <v>0</v>
      </c>
      <c r="EH228" s="41">
        <f t="shared" si="662"/>
        <v>0</v>
      </c>
      <c r="EI228" s="41">
        <f t="shared" si="662"/>
        <v>0</v>
      </c>
      <c r="EJ228" s="41">
        <f t="shared" si="662"/>
        <v>0</v>
      </c>
      <c r="EK228" s="41">
        <f t="shared" si="662"/>
        <v>0</v>
      </c>
      <c r="EL228" s="41">
        <f t="shared" si="662"/>
        <v>0</v>
      </c>
      <c r="EM228" s="41">
        <f t="shared" si="662"/>
        <v>0</v>
      </c>
      <c r="EN228" s="41">
        <f t="shared" si="662"/>
        <v>0</v>
      </c>
      <c r="EO228" s="41">
        <f t="shared" si="662"/>
        <v>0</v>
      </c>
      <c r="EP228" s="41">
        <f t="shared" si="662"/>
        <v>0</v>
      </c>
      <c r="EQ228" s="41">
        <f t="shared" si="662"/>
        <v>0</v>
      </c>
      <c r="ER228" s="41">
        <f t="shared" ref="ER228:FB228" si="663">IF($B228&gt;=ER$2,0,$S228/$D228*((EQ$6-$E228)&lt;$D228))</f>
        <v>0</v>
      </c>
      <c r="ES228" s="41">
        <f t="shared" si="663"/>
        <v>0</v>
      </c>
      <c r="ET228" s="41">
        <f t="shared" si="663"/>
        <v>0</v>
      </c>
      <c r="EU228" s="41">
        <f t="shared" si="663"/>
        <v>0</v>
      </c>
      <c r="EV228" s="41">
        <f t="shared" si="663"/>
        <v>0</v>
      </c>
      <c r="EW228" s="41">
        <f t="shared" si="663"/>
        <v>0</v>
      </c>
      <c r="EX228" s="41">
        <f t="shared" si="663"/>
        <v>0</v>
      </c>
      <c r="EY228" s="41">
        <f t="shared" si="663"/>
        <v>0</v>
      </c>
      <c r="EZ228" s="41">
        <f t="shared" si="663"/>
        <v>0</v>
      </c>
      <c r="FA228" s="41">
        <f t="shared" si="663"/>
        <v>0</v>
      </c>
      <c r="FB228" s="41">
        <f t="shared" si="663"/>
        <v>0</v>
      </c>
    </row>
    <row r="229" spans="2:158" s="38" customFormat="1" ht="11.25" hidden="1" customHeight="1" outlineLevel="1">
      <c r="B229" s="37">
        <v>2047</v>
      </c>
      <c r="C229" s="36">
        <f t="shared" si="588"/>
        <v>60</v>
      </c>
      <c r="D229" s="36">
        <f t="shared" si="588"/>
        <v>60</v>
      </c>
      <c r="E229" s="36">
        <f t="shared" si="566"/>
        <v>25</v>
      </c>
      <c r="F229" s="55"/>
      <c r="G229" s="3"/>
      <c r="H229" s="3"/>
      <c r="K229" s="39"/>
      <c r="L229" s="39"/>
      <c r="M229" s="39"/>
      <c r="N229" s="39"/>
      <c r="O229" s="39"/>
      <c r="P229" s="39"/>
      <c r="Q229" s="39"/>
      <c r="S229" s="40">
        <f t="shared" si="567"/>
        <v>4732851.4047081256</v>
      </c>
      <c r="T229" s="41">
        <f t="shared" ref="T229:AY229" si="664">IF($B229&gt;=T$2,0,$S229/$D229*((S$6-$E229)&lt;$D229))</f>
        <v>0</v>
      </c>
      <c r="U229" s="41">
        <f t="shared" si="664"/>
        <v>0</v>
      </c>
      <c r="V229" s="41">
        <f t="shared" si="664"/>
        <v>0</v>
      </c>
      <c r="W229" s="41">
        <f t="shared" si="664"/>
        <v>0</v>
      </c>
      <c r="X229" s="41">
        <f t="shared" si="664"/>
        <v>0</v>
      </c>
      <c r="Y229" s="41">
        <f t="shared" si="664"/>
        <v>0</v>
      </c>
      <c r="Z229" s="41">
        <f t="shared" si="664"/>
        <v>0</v>
      </c>
      <c r="AA229" s="41">
        <f t="shared" si="664"/>
        <v>0</v>
      </c>
      <c r="AB229" s="41">
        <f t="shared" si="664"/>
        <v>0</v>
      </c>
      <c r="AC229" s="41">
        <f t="shared" si="664"/>
        <v>0</v>
      </c>
      <c r="AD229" s="41">
        <f t="shared" si="664"/>
        <v>0</v>
      </c>
      <c r="AE229" s="41">
        <f t="shared" si="664"/>
        <v>0</v>
      </c>
      <c r="AF229" s="41">
        <f t="shared" si="664"/>
        <v>0</v>
      </c>
      <c r="AG229" s="41">
        <f t="shared" si="664"/>
        <v>0</v>
      </c>
      <c r="AH229" s="41">
        <f t="shared" si="664"/>
        <v>0</v>
      </c>
      <c r="AI229" s="41">
        <f t="shared" si="664"/>
        <v>0</v>
      </c>
      <c r="AJ229" s="41">
        <f t="shared" si="664"/>
        <v>0</v>
      </c>
      <c r="AK229" s="41">
        <f t="shared" si="664"/>
        <v>0</v>
      </c>
      <c r="AL229" s="41">
        <f t="shared" si="664"/>
        <v>0</v>
      </c>
      <c r="AM229" s="41">
        <f t="shared" si="664"/>
        <v>0</v>
      </c>
      <c r="AN229" s="41">
        <f t="shared" si="664"/>
        <v>0</v>
      </c>
      <c r="AO229" s="41">
        <f t="shared" si="664"/>
        <v>0</v>
      </c>
      <c r="AP229" s="41">
        <f t="shared" si="664"/>
        <v>0</v>
      </c>
      <c r="AQ229" s="41">
        <f t="shared" si="664"/>
        <v>0</v>
      </c>
      <c r="AR229" s="41">
        <f t="shared" si="664"/>
        <v>0</v>
      </c>
      <c r="AS229" s="41">
        <f t="shared" si="664"/>
        <v>78880.856745135432</v>
      </c>
      <c r="AT229" s="41">
        <f t="shared" si="664"/>
        <v>78880.856745135432</v>
      </c>
      <c r="AU229" s="41">
        <f t="shared" si="664"/>
        <v>78880.856745135432</v>
      </c>
      <c r="AV229" s="41">
        <f t="shared" si="664"/>
        <v>78880.856745135432</v>
      </c>
      <c r="AW229" s="41">
        <f t="shared" si="664"/>
        <v>78880.856745135432</v>
      </c>
      <c r="AX229" s="41">
        <f t="shared" si="664"/>
        <v>78880.856745135432</v>
      </c>
      <c r="AY229" s="41">
        <f t="shared" si="664"/>
        <v>78880.856745135432</v>
      </c>
      <c r="AZ229" s="41">
        <f t="shared" ref="AZ229:CE229" si="665">IF($B229&gt;=AZ$2,0,$S229/$D229*((AY$6-$E229)&lt;$D229))</f>
        <v>78880.856745135432</v>
      </c>
      <c r="BA229" s="41">
        <f t="shared" si="665"/>
        <v>78880.856745135432</v>
      </c>
      <c r="BB229" s="41">
        <f t="shared" si="665"/>
        <v>78880.856745135432</v>
      </c>
      <c r="BC229" s="41">
        <f t="shared" si="665"/>
        <v>78880.856745135432</v>
      </c>
      <c r="BD229" s="41">
        <f t="shared" si="665"/>
        <v>78880.856745135432</v>
      </c>
      <c r="BE229" s="41">
        <f t="shared" si="665"/>
        <v>78880.856745135432</v>
      </c>
      <c r="BF229" s="41">
        <f t="shared" si="665"/>
        <v>78880.856745135432</v>
      </c>
      <c r="BG229" s="41">
        <f t="shared" si="665"/>
        <v>78880.856745135432</v>
      </c>
      <c r="BH229" s="41">
        <f t="shared" si="665"/>
        <v>78880.856745135432</v>
      </c>
      <c r="BI229" s="41">
        <f t="shared" si="665"/>
        <v>78880.856745135432</v>
      </c>
      <c r="BJ229" s="41">
        <f t="shared" si="665"/>
        <v>78880.856745135432</v>
      </c>
      <c r="BK229" s="41">
        <f t="shared" si="665"/>
        <v>78880.856745135432</v>
      </c>
      <c r="BL229" s="41">
        <f t="shared" si="665"/>
        <v>78880.856745135432</v>
      </c>
      <c r="BM229" s="41">
        <f t="shared" si="665"/>
        <v>78880.856745135432</v>
      </c>
      <c r="BN229" s="41">
        <f t="shared" si="665"/>
        <v>78880.856745135432</v>
      </c>
      <c r="BO229" s="41">
        <f t="shared" si="665"/>
        <v>78880.856745135432</v>
      </c>
      <c r="BP229" s="41">
        <f t="shared" si="665"/>
        <v>78880.856745135432</v>
      </c>
      <c r="BQ229" s="41">
        <f t="shared" si="665"/>
        <v>78880.856745135432</v>
      </c>
      <c r="BR229" s="41">
        <f t="shared" si="665"/>
        <v>78880.856745135432</v>
      </c>
      <c r="BS229" s="41">
        <f t="shared" si="665"/>
        <v>78880.856745135432</v>
      </c>
      <c r="BT229" s="41">
        <f t="shared" si="665"/>
        <v>78880.856745135432</v>
      </c>
      <c r="BU229" s="41">
        <f t="shared" si="665"/>
        <v>78880.856745135432</v>
      </c>
      <c r="BV229" s="41">
        <f t="shared" si="665"/>
        <v>78880.856745135432</v>
      </c>
      <c r="BW229" s="41">
        <f t="shared" si="665"/>
        <v>78880.856745135432</v>
      </c>
      <c r="BX229" s="41">
        <f t="shared" si="665"/>
        <v>78880.856745135432</v>
      </c>
      <c r="BY229" s="41">
        <f t="shared" si="665"/>
        <v>78880.856745135432</v>
      </c>
      <c r="BZ229" s="41">
        <f t="shared" si="665"/>
        <v>78880.856745135432</v>
      </c>
      <c r="CA229" s="41">
        <f t="shared" si="665"/>
        <v>78880.856745135432</v>
      </c>
      <c r="CB229" s="41">
        <f t="shared" si="665"/>
        <v>78880.856745135432</v>
      </c>
      <c r="CC229" s="41">
        <f t="shared" si="665"/>
        <v>78880.856745135432</v>
      </c>
      <c r="CD229" s="41">
        <f t="shared" si="665"/>
        <v>78880.856745135432</v>
      </c>
      <c r="CE229" s="41">
        <f t="shared" si="665"/>
        <v>78880.856745135432</v>
      </c>
      <c r="CF229" s="41">
        <f t="shared" ref="CF229:DK229" si="666">IF($B229&gt;=CF$2,0,$S229/$D229*((CE$6-$E229)&lt;$D229))</f>
        <v>78880.856745135432</v>
      </c>
      <c r="CG229" s="41">
        <f t="shared" si="666"/>
        <v>78880.856745135432</v>
      </c>
      <c r="CH229" s="41">
        <f t="shared" si="666"/>
        <v>78880.856745135432</v>
      </c>
      <c r="CI229" s="41">
        <f t="shared" si="666"/>
        <v>78880.856745135432</v>
      </c>
      <c r="CJ229" s="41">
        <f t="shared" si="666"/>
        <v>78880.856745135432</v>
      </c>
      <c r="CK229" s="41">
        <f t="shared" si="666"/>
        <v>78880.856745135432</v>
      </c>
      <c r="CL229" s="41">
        <f t="shared" si="666"/>
        <v>78880.856745135432</v>
      </c>
      <c r="CM229" s="41">
        <f t="shared" si="666"/>
        <v>78880.856745135432</v>
      </c>
      <c r="CN229" s="41">
        <f t="shared" si="666"/>
        <v>78880.856745135432</v>
      </c>
      <c r="CO229" s="41">
        <f t="shared" si="666"/>
        <v>78880.856745135432</v>
      </c>
      <c r="CP229" s="41">
        <f t="shared" si="666"/>
        <v>78880.856745135432</v>
      </c>
      <c r="CQ229" s="41">
        <f t="shared" si="666"/>
        <v>78880.856745135432</v>
      </c>
      <c r="CR229" s="41">
        <f t="shared" si="666"/>
        <v>78880.856745135432</v>
      </c>
      <c r="CS229" s="41">
        <f t="shared" si="666"/>
        <v>78880.856745135432</v>
      </c>
      <c r="CT229" s="41">
        <f t="shared" si="666"/>
        <v>78880.856745135432</v>
      </c>
      <c r="CU229" s="41">
        <f t="shared" si="666"/>
        <v>78880.856745135432</v>
      </c>
      <c r="CV229" s="41">
        <f t="shared" si="666"/>
        <v>78880.856745135432</v>
      </c>
      <c r="CW229" s="41">
        <f t="shared" si="666"/>
        <v>78880.856745135432</v>
      </c>
      <c r="CX229" s="41">
        <f t="shared" si="666"/>
        <v>78880.856745135432</v>
      </c>
      <c r="CY229" s="41">
        <f t="shared" si="666"/>
        <v>78880.856745135432</v>
      </c>
      <c r="CZ229" s="41">
        <f t="shared" si="666"/>
        <v>78880.856745135432</v>
      </c>
      <c r="DA229" s="41">
        <f t="shared" si="666"/>
        <v>0</v>
      </c>
      <c r="DB229" s="41">
        <f t="shared" si="666"/>
        <v>0</v>
      </c>
      <c r="DC229" s="41">
        <f t="shared" si="666"/>
        <v>0</v>
      </c>
      <c r="DD229" s="41">
        <f t="shared" si="666"/>
        <v>0</v>
      </c>
      <c r="DE229" s="41">
        <f t="shared" si="666"/>
        <v>0</v>
      </c>
      <c r="DF229" s="41">
        <f t="shared" si="666"/>
        <v>0</v>
      </c>
      <c r="DG229" s="41">
        <f t="shared" si="666"/>
        <v>0</v>
      </c>
      <c r="DH229" s="41">
        <f t="shared" si="666"/>
        <v>0</v>
      </c>
      <c r="DI229" s="41">
        <f t="shared" si="666"/>
        <v>0</v>
      </c>
      <c r="DJ229" s="41">
        <f t="shared" si="666"/>
        <v>0</v>
      </c>
      <c r="DK229" s="41">
        <f t="shared" si="666"/>
        <v>0</v>
      </c>
      <c r="DL229" s="41">
        <f t="shared" ref="DL229:EQ229" si="667">IF($B229&gt;=DL$2,0,$S229/$D229*((DK$6-$E229)&lt;$D229))</f>
        <v>0</v>
      </c>
      <c r="DM229" s="41">
        <f t="shared" si="667"/>
        <v>0</v>
      </c>
      <c r="DN229" s="41">
        <f t="shared" si="667"/>
        <v>0</v>
      </c>
      <c r="DO229" s="41">
        <f t="shared" si="667"/>
        <v>0</v>
      </c>
      <c r="DP229" s="41">
        <f t="shared" si="667"/>
        <v>0</v>
      </c>
      <c r="DQ229" s="41">
        <f t="shared" si="667"/>
        <v>0</v>
      </c>
      <c r="DR229" s="41">
        <f t="shared" si="667"/>
        <v>0</v>
      </c>
      <c r="DS229" s="41">
        <f t="shared" si="667"/>
        <v>0</v>
      </c>
      <c r="DT229" s="41">
        <f t="shared" si="667"/>
        <v>0</v>
      </c>
      <c r="DU229" s="41">
        <f t="shared" si="667"/>
        <v>0</v>
      </c>
      <c r="DV229" s="41">
        <f t="shared" si="667"/>
        <v>0</v>
      </c>
      <c r="DW229" s="41">
        <f t="shared" si="667"/>
        <v>0</v>
      </c>
      <c r="DX229" s="41">
        <f t="shared" si="667"/>
        <v>0</v>
      </c>
      <c r="DY229" s="41">
        <f t="shared" si="667"/>
        <v>0</v>
      </c>
      <c r="DZ229" s="41">
        <f t="shared" si="667"/>
        <v>0</v>
      </c>
      <c r="EA229" s="41">
        <f t="shared" si="667"/>
        <v>0</v>
      </c>
      <c r="EB229" s="41">
        <f t="shared" si="667"/>
        <v>0</v>
      </c>
      <c r="EC229" s="41">
        <f t="shared" si="667"/>
        <v>0</v>
      </c>
      <c r="ED229" s="41">
        <f t="shared" si="667"/>
        <v>0</v>
      </c>
      <c r="EE229" s="41">
        <f t="shared" si="667"/>
        <v>0</v>
      </c>
      <c r="EF229" s="41">
        <f t="shared" si="667"/>
        <v>0</v>
      </c>
      <c r="EG229" s="41">
        <f t="shared" si="667"/>
        <v>0</v>
      </c>
      <c r="EH229" s="41">
        <f t="shared" si="667"/>
        <v>0</v>
      </c>
      <c r="EI229" s="41">
        <f t="shared" si="667"/>
        <v>0</v>
      </c>
      <c r="EJ229" s="41">
        <f t="shared" si="667"/>
        <v>0</v>
      </c>
      <c r="EK229" s="41">
        <f t="shared" si="667"/>
        <v>0</v>
      </c>
      <c r="EL229" s="41">
        <f t="shared" si="667"/>
        <v>0</v>
      </c>
      <c r="EM229" s="41">
        <f t="shared" si="667"/>
        <v>0</v>
      </c>
      <c r="EN229" s="41">
        <f t="shared" si="667"/>
        <v>0</v>
      </c>
      <c r="EO229" s="41">
        <f t="shared" si="667"/>
        <v>0</v>
      </c>
      <c r="EP229" s="41">
        <f t="shared" si="667"/>
        <v>0</v>
      </c>
      <c r="EQ229" s="41">
        <f t="shared" si="667"/>
        <v>0</v>
      </c>
      <c r="ER229" s="41">
        <f t="shared" ref="ER229:FB229" si="668">IF($B229&gt;=ER$2,0,$S229/$D229*((EQ$6-$E229)&lt;$D229))</f>
        <v>0</v>
      </c>
      <c r="ES229" s="41">
        <f t="shared" si="668"/>
        <v>0</v>
      </c>
      <c r="ET229" s="41">
        <f t="shared" si="668"/>
        <v>0</v>
      </c>
      <c r="EU229" s="41">
        <f t="shared" si="668"/>
        <v>0</v>
      </c>
      <c r="EV229" s="41">
        <f t="shared" si="668"/>
        <v>0</v>
      </c>
      <c r="EW229" s="41">
        <f t="shared" si="668"/>
        <v>0</v>
      </c>
      <c r="EX229" s="41">
        <f t="shared" si="668"/>
        <v>0</v>
      </c>
      <c r="EY229" s="41">
        <f t="shared" si="668"/>
        <v>0</v>
      </c>
      <c r="EZ229" s="41">
        <f t="shared" si="668"/>
        <v>0</v>
      </c>
      <c r="FA229" s="41">
        <f t="shared" si="668"/>
        <v>0</v>
      </c>
      <c r="FB229" s="41">
        <f t="shared" si="668"/>
        <v>0</v>
      </c>
    </row>
    <row r="230" spans="2:158" s="38" customFormat="1" ht="11.25" hidden="1" customHeight="1" outlineLevel="1">
      <c r="B230" s="37">
        <v>2048</v>
      </c>
      <c r="C230" s="36">
        <f t="shared" si="588"/>
        <v>60</v>
      </c>
      <c r="D230" s="36">
        <f t="shared" si="588"/>
        <v>60</v>
      </c>
      <c r="E230" s="36">
        <f t="shared" si="566"/>
        <v>26</v>
      </c>
      <c r="F230" s="55"/>
      <c r="G230" s="3"/>
      <c r="H230" s="3"/>
      <c r="K230" s="39"/>
      <c r="L230" s="39"/>
      <c r="M230" s="39"/>
      <c r="N230" s="39"/>
      <c r="O230" s="39"/>
      <c r="P230" s="39"/>
      <c r="Q230" s="39"/>
      <c r="S230" s="40">
        <f t="shared" si="567"/>
        <v>4591271.7112040184</v>
      </c>
      <c r="T230" s="41">
        <f t="shared" ref="T230:AY230" si="669">IF($B230&gt;=T$2,0,$S230/$D230*((S$6-$E230)&lt;$D230))</f>
        <v>0</v>
      </c>
      <c r="U230" s="41">
        <f t="shared" si="669"/>
        <v>0</v>
      </c>
      <c r="V230" s="41">
        <f t="shared" si="669"/>
        <v>0</v>
      </c>
      <c r="W230" s="41">
        <f t="shared" si="669"/>
        <v>0</v>
      </c>
      <c r="X230" s="41">
        <f t="shared" si="669"/>
        <v>0</v>
      </c>
      <c r="Y230" s="41">
        <f t="shared" si="669"/>
        <v>0</v>
      </c>
      <c r="Z230" s="41">
        <f t="shared" si="669"/>
        <v>0</v>
      </c>
      <c r="AA230" s="41">
        <f t="shared" si="669"/>
        <v>0</v>
      </c>
      <c r="AB230" s="41">
        <f t="shared" si="669"/>
        <v>0</v>
      </c>
      <c r="AC230" s="41">
        <f t="shared" si="669"/>
        <v>0</v>
      </c>
      <c r="AD230" s="41">
        <f t="shared" si="669"/>
        <v>0</v>
      </c>
      <c r="AE230" s="41">
        <f t="shared" si="669"/>
        <v>0</v>
      </c>
      <c r="AF230" s="41">
        <f t="shared" si="669"/>
        <v>0</v>
      </c>
      <c r="AG230" s="41">
        <f t="shared" si="669"/>
        <v>0</v>
      </c>
      <c r="AH230" s="41">
        <f t="shared" si="669"/>
        <v>0</v>
      </c>
      <c r="AI230" s="41">
        <f t="shared" si="669"/>
        <v>0</v>
      </c>
      <c r="AJ230" s="41">
        <f t="shared" si="669"/>
        <v>0</v>
      </c>
      <c r="AK230" s="41">
        <f t="shared" si="669"/>
        <v>0</v>
      </c>
      <c r="AL230" s="41">
        <f t="shared" si="669"/>
        <v>0</v>
      </c>
      <c r="AM230" s="41">
        <f t="shared" si="669"/>
        <v>0</v>
      </c>
      <c r="AN230" s="41">
        <f t="shared" si="669"/>
        <v>0</v>
      </c>
      <c r="AO230" s="41">
        <f t="shared" si="669"/>
        <v>0</v>
      </c>
      <c r="AP230" s="41">
        <f t="shared" si="669"/>
        <v>0</v>
      </c>
      <c r="AQ230" s="41">
        <f t="shared" si="669"/>
        <v>0</v>
      </c>
      <c r="AR230" s="41">
        <f t="shared" si="669"/>
        <v>0</v>
      </c>
      <c r="AS230" s="41">
        <f t="shared" si="669"/>
        <v>0</v>
      </c>
      <c r="AT230" s="41">
        <f t="shared" si="669"/>
        <v>76521.195186733647</v>
      </c>
      <c r="AU230" s="41">
        <f t="shared" si="669"/>
        <v>76521.195186733647</v>
      </c>
      <c r="AV230" s="41">
        <f t="shared" si="669"/>
        <v>76521.195186733647</v>
      </c>
      <c r="AW230" s="41">
        <f t="shared" si="669"/>
        <v>76521.195186733647</v>
      </c>
      <c r="AX230" s="41">
        <f t="shared" si="669"/>
        <v>76521.195186733647</v>
      </c>
      <c r="AY230" s="41">
        <f t="shared" si="669"/>
        <v>76521.195186733647</v>
      </c>
      <c r="AZ230" s="41">
        <f t="shared" ref="AZ230:CE230" si="670">IF($B230&gt;=AZ$2,0,$S230/$D230*((AY$6-$E230)&lt;$D230))</f>
        <v>76521.195186733647</v>
      </c>
      <c r="BA230" s="41">
        <f t="shared" si="670"/>
        <v>76521.195186733647</v>
      </c>
      <c r="BB230" s="41">
        <f t="shared" si="670"/>
        <v>76521.195186733647</v>
      </c>
      <c r="BC230" s="41">
        <f t="shared" si="670"/>
        <v>76521.195186733647</v>
      </c>
      <c r="BD230" s="41">
        <f t="shared" si="670"/>
        <v>76521.195186733647</v>
      </c>
      <c r="BE230" s="41">
        <f t="shared" si="670"/>
        <v>76521.195186733647</v>
      </c>
      <c r="BF230" s="41">
        <f t="shared" si="670"/>
        <v>76521.195186733647</v>
      </c>
      <c r="BG230" s="41">
        <f t="shared" si="670"/>
        <v>76521.195186733647</v>
      </c>
      <c r="BH230" s="41">
        <f t="shared" si="670"/>
        <v>76521.195186733647</v>
      </c>
      <c r="BI230" s="41">
        <f t="shared" si="670"/>
        <v>76521.195186733647</v>
      </c>
      <c r="BJ230" s="41">
        <f t="shared" si="670"/>
        <v>76521.195186733647</v>
      </c>
      <c r="BK230" s="41">
        <f t="shared" si="670"/>
        <v>76521.195186733647</v>
      </c>
      <c r="BL230" s="41">
        <f t="shared" si="670"/>
        <v>76521.195186733647</v>
      </c>
      <c r="BM230" s="41">
        <f t="shared" si="670"/>
        <v>76521.195186733647</v>
      </c>
      <c r="BN230" s="41">
        <f t="shared" si="670"/>
        <v>76521.195186733647</v>
      </c>
      <c r="BO230" s="41">
        <f t="shared" si="670"/>
        <v>76521.195186733647</v>
      </c>
      <c r="BP230" s="41">
        <f t="shared" si="670"/>
        <v>76521.195186733647</v>
      </c>
      <c r="BQ230" s="41">
        <f t="shared" si="670"/>
        <v>76521.195186733647</v>
      </c>
      <c r="BR230" s="41">
        <f t="shared" si="670"/>
        <v>76521.195186733647</v>
      </c>
      <c r="BS230" s="41">
        <f t="shared" si="670"/>
        <v>76521.195186733647</v>
      </c>
      <c r="BT230" s="41">
        <f t="shared" si="670"/>
        <v>76521.195186733647</v>
      </c>
      <c r="BU230" s="41">
        <f t="shared" si="670"/>
        <v>76521.195186733647</v>
      </c>
      <c r="BV230" s="41">
        <f t="shared" si="670"/>
        <v>76521.195186733647</v>
      </c>
      <c r="BW230" s="41">
        <f t="shared" si="670"/>
        <v>76521.195186733647</v>
      </c>
      <c r="BX230" s="41">
        <f t="shared" si="670"/>
        <v>76521.195186733647</v>
      </c>
      <c r="BY230" s="41">
        <f t="shared" si="670"/>
        <v>76521.195186733647</v>
      </c>
      <c r="BZ230" s="41">
        <f t="shared" si="670"/>
        <v>76521.195186733647</v>
      </c>
      <c r="CA230" s="41">
        <f t="shared" si="670"/>
        <v>76521.195186733647</v>
      </c>
      <c r="CB230" s="41">
        <f t="shared" si="670"/>
        <v>76521.195186733647</v>
      </c>
      <c r="CC230" s="41">
        <f t="shared" si="670"/>
        <v>76521.195186733647</v>
      </c>
      <c r="CD230" s="41">
        <f t="shared" si="670"/>
        <v>76521.195186733647</v>
      </c>
      <c r="CE230" s="41">
        <f t="shared" si="670"/>
        <v>76521.195186733647</v>
      </c>
      <c r="CF230" s="41">
        <f t="shared" ref="CF230:DK230" si="671">IF($B230&gt;=CF$2,0,$S230/$D230*((CE$6-$E230)&lt;$D230))</f>
        <v>76521.195186733647</v>
      </c>
      <c r="CG230" s="41">
        <f t="shared" si="671"/>
        <v>76521.195186733647</v>
      </c>
      <c r="CH230" s="41">
        <f t="shared" si="671"/>
        <v>76521.195186733647</v>
      </c>
      <c r="CI230" s="41">
        <f t="shared" si="671"/>
        <v>76521.195186733647</v>
      </c>
      <c r="CJ230" s="41">
        <f t="shared" si="671"/>
        <v>76521.195186733647</v>
      </c>
      <c r="CK230" s="41">
        <f t="shared" si="671"/>
        <v>76521.195186733647</v>
      </c>
      <c r="CL230" s="41">
        <f t="shared" si="671"/>
        <v>76521.195186733647</v>
      </c>
      <c r="CM230" s="41">
        <f t="shared" si="671"/>
        <v>76521.195186733647</v>
      </c>
      <c r="CN230" s="41">
        <f t="shared" si="671"/>
        <v>76521.195186733647</v>
      </c>
      <c r="CO230" s="41">
        <f t="shared" si="671"/>
        <v>76521.195186733647</v>
      </c>
      <c r="CP230" s="41">
        <f t="shared" si="671"/>
        <v>76521.195186733647</v>
      </c>
      <c r="CQ230" s="41">
        <f t="shared" si="671"/>
        <v>76521.195186733647</v>
      </c>
      <c r="CR230" s="41">
        <f t="shared" si="671"/>
        <v>76521.195186733647</v>
      </c>
      <c r="CS230" s="41">
        <f t="shared" si="671"/>
        <v>76521.195186733647</v>
      </c>
      <c r="CT230" s="41">
        <f t="shared" si="671"/>
        <v>76521.195186733647</v>
      </c>
      <c r="CU230" s="41">
        <f t="shared" si="671"/>
        <v>76521.195186733647</v>
      </c>
      <c r="CV230" s="41">
        <f t="shared" si="671"/>
        <v>76521.195186733647</v>
      </c>
      <c r="CW230" s="41">
        <f t="shared" si="671"/>
        <v>76521.195186733647</v>
      </c>
      <c r="CX230" s="41">
        <f t="shared" si="671"/>
        <v>76521.195186733647</v>
      </c>
      <c r="CY230" s="41">
        <f t="shared" si="671"/>
        <v>76521.195186733647</v>
      </c>
      <c r="CZ230" s="41">
        <f t="shared" si="671"/>
        <v>76521.195186733647</v>
      </c>
      <c r="DA230" s="41">
        <f t="shared" si="671"/>
        <v>76521.195186733647</v>
      </c>
      <c r="DB230" s="41">
        <f t="shared" si="671"/>
        <v>0</v>
      </c>
      <c r="DC230" s="41">
        <f t="shared" si="671"/>
        <v>0</v>
      </c>
      <c r="DD230" s="41">
        <f t="shared" si="671"/>
        <v>0</v>
      </c>
      <c r="DE230" s="41">
        <f t="shared" si="671"/>
        <v>0</v>
      </c>
      <c r="DF230" s="41">
        <f t="shared" si="671"/>
        <v>0</v>
      </c>
      <c r="DG230" s="41">
        <f t="shared" si="671"/>
        <v>0</v>
      </c>
      <c r="DH230" s="41">
        <f t="shared" si="671"/>
        <v>0</v>
      </c>
      <c r="DI230" s="41">
        <f t="shared" si="671"/>
        <v>0</v>
      </c>
      <c r="DJ230" s="41">
        <f t="shared" si="671"/>
        <v>0</v>
      </c>
      <c r="DK230" s="41">
        <f t="shared" si="671"/>
        <v>0</v>
      </c>
      <c r="DL230" s="41">
        <f t="shared" ref="DL230:EQ230" si="672">IF($B230&gt;=DL$2,0,$S230/$D230*((DK$6-$E230)&lt;$D230))</f>
        <v>0</v>
      </c>
      <c r="DM230" s="41">
        <f t="shared" si="672"/>
        <v>0</v>
      </c>
      <c r="DN230" s="41">
        <f t="shared" si="672"/>
        <v>0</v>
      </c>
      <c r="DO230" s="41">
        <f t="shared" si="672"/>
        <v>0</v>
      </c>
      <c r="DP230" s="41">
        <f t="shared" si="672"/>
        <v>0</v>
      </c>
      <c r="DQ230" s="41">
        <f t="shared" si="672"/>
        <v>0</v>
      </c>
      <c r="DR230" s="41">
        <f t="shared" si="672"/>
        <v>0</v>
      </c>
      <c r="DS230" s="41">
        <f t="shared" si="672"/>
        <v>0</v>
      </c>
      <c r="DT230" s="41">
        <f t="shared" si="672"/>
        <v>0</v>
      </c>
      <c r="DU230" s="41">
        <f t="shared" si="672"/>
        <v>0</v>
      </c>
      <c r="DV230" s="41">
        <f t="shared" si="672"/>
        <v>0</v>
      </c>
      <c r="DW230" s="41">
        <f t="shared" si="672"/>
        <v>0</v>
      </c>
      <c r="DX230" s="41">
        <f t="shared" si="672"/>
        <v>0</v>
      </c>
      <c r="DY230" s="41">
        <f t="shared" si="672"/>
        <v>0</v>
      </c>
      <c r="DZ230" s="41">
        <f t="shared" si="672"/>
        <v>0</v>
      </c>
      <c r="EA230" s="41">
        <f t="shared" si="672"/>
        <v>0</v>
      </c>
      <c r="EB230" s="41">
        <f t="shared" si="672"/>
        <v>0</v>
      </c>
      <c r="EC230" s="41">
        <f t="shared" si="672"/>
        <v>0</v>
      </c>
      <c r="ED230" s="41">
        <f t="shared" si="672"/>
        <v>0</v>
      </c>
      <c r="EE230" s="41">
        <f t="shared" si="672"/>
        <v>0</v>
      </c>
      <c r="EF230" s="41">
        <f t="shared" si="672"/>
        <v>0</v>
      </c>
      <c r="EG230" s="41">
        <f t="shared" si="672"/>
        <v>0</v>
      </c>
      <c r="EH230" s="41">
        <f t="shared" si="672"/>
        <v>0</v>
      </c>
      <c r="EI230" s="41">
        <f t="shared" si="672"/>
        <v>0</v>
      </c>
      <c r="EJ230" s="41">
        <f t="shared" si="672"/>
        <v>0</v>
      </c>
      <c r="EK230" s="41">
        <f t="shared" si="672"/>
        <v>0</v>
      </c>
      <c r="EL230" s="41">
        <f t="shared" si="672"/>
        <v>0</v>
      </c>
      <c r="EM230" s="41">
        <f t="shared" si="672"/>
        <v>0</v>
      </c>
      <c r="EN230" s="41">
        <f t="shared" si="672"/>
        <v>0</v>
      </c>
      <c r="EO230" s="41">
        <f t="shared" si="672"/>
        <v>0</v>
      </c>
      <c r="EP230" s="41">
        <f t="shared" si="672"/>
        <v>0</v>
      </c>
      <c r="EQ230" s="41">
        <f t="shared" si="672"/>
        <v>0</v>
      </c>
      <c r="ER230" s="41">
        <f t="shared" ref="ER230:FB230" si="673">IF($B230&gt;=ER$2,0,$S230/$D230*((EQ$6-$E230)&lt;$D230))</f>
        <v>0</v>
      </c>
      <c r="ES230" s="41">
        <f t="shared" si="673"/>
        <v>0</v>
      </c>
      <c r="ET230" s="41">
        <f t="shared" si="673"/>
        <v>0</v>
      </c>
      <c r="EU230" s="41">
        <f t="shared" si="673"/>
        <v>0</v>
      </c>
      <c r="EV230" s="41">
        <f t="shared" si="673"/>
        <v>0</v>
      </c>
      <c r="EW230" s="41">
        <f t="shared" si="673"/>
        <v>0</v>
      </c>
      <c r="EX230" s="41">
        <f t="shared" si="673"/>
        <v>0</v>
      </c>
      <c r="EY230" s="41">
        <f t="shared" si="673"/>
        <v>0</v>
      </c>
      <c r="EZ230" s="41">
        <f t="shared" si="673"/>
        <v>0</v>
      </c>
      <c r="FA230" s="41">
        <f t="shared" si="673"/>
        <v>0</v>
      </c>
      <c r="FB230" s="41">
        <f t="shared" si="673"/>
        <v>0</v>
      </c>
    </row>
    <row r="231" spans="2:158" s="38" customFormat="1" ht="11.25" hidden="1" customHeight="1" outlineLevel="1">
      <c r="B231" s="37">
        <v>2049</v>
      </c>
      <c r="C231" s="36">
        <f t="shared" si="588"/>
        <v>60</v>
      </c>
      <c r="D231" s="36">
        <f t="shared" si="588"/>
        <v>60</v>
      </c>
      <c r="E231" s="36">
        <f t="shared" si="566"/>
        <v>27</v>
      </c>
      <c r="F231" s="55"/>
      <c r="G231" s="3"/>
      <c r="H231" s="3"/>
      <c r="K231" s="39"/>
      <c r="L231" s="39"/>
      <c r="M231" s="39"/>
      <c r="N231" s="39"/>
      <c r="O231" s="39"/>
      <c r="P231" s="39"/>
      <c r="Q231" s="39"/>
      <c r="S231" s="40">
        <f t="shared" si="567"/>
        <v>4431146.6502832947</v>
      </c>
      <c r="T231" s="41">
        <f t="shared" ref="T231:AY231" si="674">IF($B231&gt;=T$2,0,$S231/$D231*((S$6-$E231)&lt;$D231))</f>
        <v>0</v>
      </c>
      <c r="U231" s="41">
        <f t="shared" si="674"/>
        <v>0</v>
      </c>
      <c r="V231" s="41">
        <f t="shared" si="674"/>
        <v>0</v>
      </c>
      <c r="W231" s="41">
        <f t="shared" si="674"/>
        <v>0</v>
      </c>
      <c r="X231" s="41">
        <f t="shared" si="674"/>
        <v>0</v>
      </c>
      <c r="Y231" s="41">
        <f t="shared" si="674"/>
        <v>0</v>
      </c>
      <c r="Z231" s="41">
        <f t="shared" si="674"/>
        <v>0</v>
      </c>
      <c r="AA231" s="41">
        <f t="shared" si="674"/>
        <v>0</v>
      </c>
      <c r="AB231" s="41">
        <f t="shared" si="674"/>
        <v>0</v>
      </c>
      <c r="AC231" s="41">
        <f t="shared" si="674"/>
        <v>0</v>
      </c>
      <c r="AD231" s="41">
        <f t="shared" si="674"/>
        <v>0</v>
      </c>
      <c r="AE231" s="41">
        <f t="shared" si="674"/>
        <v>0</v>
      </c>
      <c r="AF231" s="41">
        <f t="shared" si="674"/>
        <v>0</v>
      </c>
      <c r="AG231" s="41">
        <f t="shared" si="674"/>
        <v>0</v>
      </c>
      <c r="AH231" s="41">
        <f t="shared" si="674"/>
        <v>0</v>
      </c>
      <c r="AI231" s="41">
        <f t="shared" si="674"/>
        <v>0</v>
      </c>
      <c r="AJ231" s="41">
        <f t="shared" si="674"/>
        <v>0</v>
      </c>
      <c r="AK231" s="41">
        <f t="shared" si="674"/>
        <v>0</v>
      </c>
      <c r="AL231" s="41">
        <f t="shared" si="674"/>
        <v>0</v>
      </c>
      <c r="AM231" s="41">
        <f t="shared" si="674"/>
        <v>0</v>
      </c>
      <c r="AN231" s="41">
        <f t="shared" si="674"/>
        <v>0</v>
      </c>
      <c r="AO231" s="41">
        <f t="shared" si="674"/>
        <v>0</v>
      </c>
      <c r="AP231" s="41">
        <f t="shared" si="674"/>
        <v>0</v>
      </c>
      <c r="AQ231" s="41">
        <f t="shared" si="674"/>
        <v>0</v>
      </c>
      <c r="AR231" s="41">
        <f t="shared" si="674"/>
        <v>0</v>
      </c>
      <c r="AS231" s="41">
        <f t="shared" si="674"/>
        <v>0</v>
      </c>
      <c r="AT231" s="41">
        <f t="shared" si="674"/>
        <v>0</v>
      </c>
      <c r="AU231" s="41">
        <f t="shared" si="674"/>
        <v>73852.444171388241</v>
      </c>
      <c r="AV231" s="41">
        <f t="shared" si="674"/>
        <v>73852.444171388241</v>
      </c>
      <c r="AW231" s="41">
        <f t="shared" si="674"/>
        <v>73852.444171388241</v>
      </c>
      <c r="AX231" s="41">
        <f t="shared" si="674"/>
        <v>73852.444171388241</v>
      </c>
      <c r="AY231" s="41">
        <f t="shared" si="674"/>
        <v>73852.444171388241</v>
      </c>
      <c r="AZ231" s="41">
        <f t="shared" ref="AZ231:CE231" si="675">IF($B231&gt;=AZ$2,0,$S231/$D231*((AY$6-$E231)&lt;$D231))</f>
        <v>73852.444171388241</v>
      </c>
      <c r="BA231" s="41">
        <f t="shared" si="675"/>
        <v>73852.444171388241</v>
      </c>
      <c r="BB231" s="41">
        <f t="shared" si="675"/>
        <v>73852.444171388241</v>
      </c>
      <c r="BC231" s="41">
        <f t="shared" si="675"/>
        <v>73852.444171388241</v>
      </c>
      <c r="BD231" s="41">
        <f t="shared" si="675"/>
        <v>73852.444171388241</v>
      </c>
      <c r="BE231" s="41">
        <f t="shared" si="675"/>
        <v>73852.444171388241</v>
      </c>
      <c r="BF231" s="41">
        <f t="shared" si="675"/>
        <v>73852.444171388241</v>
      </c>
      <c r="BG231" s="41">
        <f t="shared" si="675"/>
        <v>73852.444171388241</v>
      </c>
      <c r="BH231" s="41">
        <f t="shared" si="675"/>
        <v>73852.444171388241</v>
      </c>
      <c r="BI231" s="41">
        <f t="shared" si="675"/>
        <v>73852.444171388241</v>
      </c>
      <c r="BJ231" s="41">
        <f t="shared" si="675"/>
        <v>73852.444171388241</v>
      </c>
      <c r="BK231" s="41">
        <f t="shared" si="675"/>
        <v>73852.444171388241</v>
      </c>
      <c r="BL231" s="41">
        <f t="shared" si="675"/>
        <v>73852.444171388241</v>
      </c>
      <c r="BM231" s="41">
        <f t="shared" si="675"/>
        <v>73852.444171388241</v>
      </c>
      <c r="BN231" s="41">
        <f t="shared" si="675"/>
        <v>73852.444171388241</v>
      </c>
      <c r="BO231" s="41">
        <f t="shared" si="675"/>
        <v>73852.444171388241</v>
      </c>
      <c r="BP231" s="41">
        <f t="shared" si="675"/>
        <v>73852.444171388241</v>
      </c>
      <c r="BQ231" s="41">
        <f t="shared" si="675"/>
        <v>73852.444171388241</v>
      </c>
      <c r="BR231" s="41">
        <f t="shared" si="675"/>
        <v>73852.444171388241</v>
      </c>
      <c r="BS231" s="41">
        <f t="shared" si="675"/>
        <v>73852.444171388241</v>
      </c>
      <c r="BT231" s="41">
        <f t="shared" si="675"/>
        <v>73852.444171388241</v>
      </c>
      <c r="BU231" s="41">
        <f t="shared" si="675"/>
        <v>73852.444171388241</v>
      </c>
      <c r="BV231" s="41">
        <f t="shared" si="675"/>
        <v>73852.444171388241</v>
      </c>
      <c r="BW231" s="41">
        <f t="shared" si="675"/>
        <v>73852.444171388241</v>
      </c>
      <c r="BX231" s="41">
        <f t="shared" si="675"/>
        <v>73852.444171388241</v>
      </c>
      <c r="BY231" s="41">
        <f t="shared" si="675"/>
        <v>73852.444171388241</v>
      </c>
      <c r="BZ231" s="41">
        <f t="shared" si="675"/>
        <v>73852.444171388241</v>
      </c>
      <c r="CA231" s="41">
        <f t="shared" si="675"/>
        <v>73852.444171388241</v>
      </c>
      <c r="CB231" s="41">
        <f t="shared" si="675"/>
        <v>73852.444171388241</v>
      </c>
      <c r="CC231" s="41">
        <f t="shared" si="675"/>
        <v>73852.444171388241</v>
      </c>
      <c r="CD231" s="41">
        <f t="shared" si="675"/>
        <v>73852.444171388241</v>
      </c>
      <c r="CE231" s="41">
        <f t="shared" si="675"/>
        <v>73852.444171388241</v>
      </c>
      <c r="CF231" s="41">
        <f t="shared" ref="CF231:DK231" si="676">IF($B231&gt;=CF$2,0,$S231/$D231*((CE$6-$E231)&lt;$D231))</f>
        <v>73852.444171388241</v>
      </c>
      <c r="CG231" s="41">
        <f t="shared" si="676"/>
        <v>73852.444171388241</v>
      </c>
      <c r="CH231" s="41">
        <f t="shared" si="676"/>
        <v>73852.444171388241</v>
      </c>
      <c r="CI231" s="41">
        <f t="shared" si="676"/>
        <v>73852.444171388241</v>
      </c>
      <c r="CJ231" s="41">
        <f t="shared" si="676"/>
        <v>73852.444171388241</v>
      </c>
      <c r="CK231" s="41">
        <f t="shared" si="676"/>
        <v>73852.444171388241</v>
      </c>
      <c r="CL231" s="41">
        <f t="shared" si="676"/>
        <v>73852.444171388241</v>
      </c>
      <c r="CM231" s="41">
        <f t="shared" si="676"/>
        <v>73852.444171388241</v>
      </c>
      <c r="CN231" s="41">
        <f t="shared" si="676"/>
        <v>73852.444171388241</v>
      </c>
      <c r="CO231" s="41">
        <f t="shared" si="676"/>
        <v>73852.444171388241</v>
      </c>
      <c r="CP231" s="41">
        <f t="shared" si="676"/>
        <v>73852.444171388241</v>
      </c>
      <c r="CQ231" s="41">
        <f t="shared" si="676"/>
        <v>73852.444171388241</v>
      </c>
      <c r="CR231" s="41">
        <f t="shared" si="676"/>
        <v>73852.444171388241</v>
      </c>
      <c r="CS231" s="41">
        <f t="shared" si="676"/>
        <v>73852.444171388241</v>
      </c>
      <c r="CT231" s="41">
        <f t="shared" si="676"/>
        <v>73852.444171388241</v>
      </c>
      <c r="CU231" s="41">
        <f t="shared" si="676"/>
        <v>73852.444171388241</v>
      </c>
      <c r="CV231" s="41">
        <f t="shared" si="676"/>
        <v>73852.444171388241</v>
      </c>
      <c r="CW231" s="41">
        <f t="shared" si="676"/>
        <v>73852.444171388241</v>
      </c>
      <c r="CX231" s="41">
        <f t="shared" si="676"/>
        <v>73852.444171388241</v>
      </c>
      <c r="CY231" s="41">
        <f t="shared" si="676"/>
        <v>73852.444171388241</v>
      </c>
      <c r="CZ231" s="41">
        <f t="shared" si="676"/>
        <v>73852.444171388241</v>
      </c>
      <c r="DA231" s="41">
        <f t="shared" si="676"/>
        <v>73852.444171388241</v>
      </c>
      <c r="DB231" s="41">
        <f t="shared" si="676"/>
        <v>73852.444171388241</v>
      </c>
      <c r="DC231" s="41">
        <f t="shared" si="676"/>
        <v>0</v>
      </c>
      <c r="DD231" s="41">
        <f t="shared" si="676"/>
        <v>0</v>
      </c>
      <c r="DE231" s="41">
        <f t="shared" si="676"/>
        <v>0</v>
      </c>
      <c r="DF231" s="41">
        <f t="shared" si="676"/>
        <v>0</v>
      </c>
      <c r="DG231" s="41">
        <f t="shared" si="676"/>
        <v>0</v>
      </c>
      <c r="DH231" s="41">
        <f t="shared" si="676"/>
        <v>0</v>
      </c>
      <c r="DI231" s="41">
        <f t="shared" si="676"/>
        <v>0</v>
      </c>
      <c r="DJ231" s="41">
        <f t="shared" si="676"/>
        <v>0</v>
      </c>
      <c r="DK231" s="41">
        <f t="shared" si="676"/>
        <v>0</v>
      </c>
      <c r="DL231" s="41">
        <f t="shared" ref="DL231:EQ231" si="677">IF($B231&gt;=DL$2,0,$S231/$D231*((DK$6-$E231)&lt;$D231))</f>
        <v>0</v>
      </c>
      <c r="DM231" s="41">
        <f t="shared" si="677"/>
        <v>0</v>
      </c>
      <c r="DN231" s="41">
        <f t="shared" si="677"/>
        <v>0</v>
      </c>
      <c r="DO231" s="41">
        <f t="shared" si="677"/>
        <v>0</v>
      </c>
      <c r="DP231" s="41">
        <f t="shared" si="677"/>
        <v>0</v>
      </c>
      <c r="DQ231" s="41">
        <f t="shared" si="677"/>
        <v>0</v>
      </c>
      <c r="DR231" s="41">
        <f t="shared" si="677"/>
        <v>0</v>
      </c>
      <c r="DS231" s="41">
        <f t="shared" si="677"/>
        <v>0</v>
      </c>
      <c r="DT231" s="41">
        <f t="shared" si="677"/>
        <v>0</v>
      </c>
      <c r="DU231" s="41">
        <f t="shared" si="677"/>
        <v>0</v>
      </c>
      <c r="DV231" s="41">
        <f t="shared" si="677"/>
        <v>0</v>
      </c>
      <c r="DW231" s="41">
        <f t="shared" si="677"/>
        <v>0</v>
      </c>
      <c r="DX231" s="41">
        <f t="shared" si="677"/>
        <v>0</v>
      </c>
      <c r="DY231" s="41">
        <f t="shared" si="677"/>
        <v>0</v>
      </c>
      <c r="DZ231" s="41">
        <f t="shared" si="677"/>
        <v>0</v>
      </c>
      <c r="EA231" s="41">
        <f t="shared" si="677"/>
        <v>0</v>
      </c>
      <c r="EB231" s="41">
        <f t="shared" si="677"/>
        <v>0</v>
      </c>
      <c r="EC231" s="41">
        <f t="shared" si="677"/>
        <v>0</v>
      </c>
      <c r="ED231" s="41">
        <f t="shared" si="677"/>
        <v>0</v>
      </c>
      <c r="EE231" s="41">
        <f t="shared" si="677"/>
        <v>0</v>
      </c>
      <c r="EF231" s="41">
        <f t="shared" si="677"/>
        <v>0</v>
      </c>
      <c r="EG231" s="41">
        <f t="shared" si="677"/>
        <v>0</v>
      </c>
      <c r="EH231" s="41">
        <f t="shared" si="677"/>
        <v>0</v>
      </c>
      <c r="EI231" s="41">
        <f t="shared" si="677"/>
        <v>0</v>
      </c>
      <c r="EJ231" s="41">
        <f t="shared" si="677"/>
        <v>0</v>
      </c>
      <c r="EK231" s="41">
        <f t="shared" si="677"/>
        <v>0</v>
      </c>
      <c r="EL231" s="41">
        <f t="shared" si="677"/>
        <v>0</v>
      </c>
      <c r="EM231" s="41">
        <f t="shared" si="677"/>
        <v>0</v>
      </c>
      <c r="EN231" s="41">
        <f t="shared" si="677"/>
        <v>0</v>
      </c>
      <c r="EO231" s="41">
        <f t="shared" si="677"/>
        <v>0</v>
      </c>
      <c r="EP231" s="41">
        <f t="shared" si="677"/>
        <v>0</v>
      </c>
      <c r="EQ231" s="41">
        <f t="shared" si="677"/>
        <v>0</v>
      </c>
      <c r="ER231" s="41">
        <f t="shared" ref="ER231:FB231" si="678">IF($B231&gt;=ER$2,0,$S231/$D231*((EQ$6-$E231)&lt;$D231))</f>
        <v>0</v>
      </c>
      <c r="ES231" s="41">
        <f t="shared" si="678"/>
        <v>0</v>
      </c>
      <c r="ET231" s="41">
        <f t="shared" si="678"/>
        <v>0</v>
      </c>
      <c r="EU231" s="41">
        <f t="shared" si="678"/>
        <v>0</v>
      </c>
      <c r="EV231" s="41">
        <f t="shared" si="678"/>
        <v>0</v>
      </c>
      <c r="EW231" s="41">
        <f t="shared" si="678"/>
        <v>0</v>
      </c>
      <c r="EX231" s="41">
        <f t="shared" si="678"/>
        <v>0</v>
      </c>
      <c r="EY231" s="41">
        <f t="shared" si="678"/>
        <v>0</v>
      </c>
      <c r="EZ231" s="41">
        <f t="shared" si="678"/>
        <v>0</v>
      </c>
      <c r="FA231" s="41">
        <f t="shared" si="678"/>
        <v>0</v>
      </c>
      <c r="FB231" s="41">
        <f t="shared" si="678"/>
        <v>0</v>
      </c>
    </row>
    <row r="232" spans="2:158" s="38" customFormat="1" ht="11.25" hidden="1" customHeight="1" outlineLevel="1">
      <c r="B232" s="37">
        <v>2050</v>
      </c>
      <c r="C232" s="36">
        <f t="shared" si="588"/>
        <v>60</v>
      </c>
      <c r="D232" s="36">
        <f t="shared" si="588"/>
        <v>60</v>
      </c>
      <c r="E232" s="36">
        <f t="shared" si="566"/>
        <v>28</v>
      </c>
      <c r="F232" s="55"/>
      <c r="G232" s="3"/>
      <c r="H232" s="3"/>
      <c r="K232" s="39"/>
      <c r="L232" s="39"/>
      <c r="M232" s="39"/>
      <c r="N232" s="39"/>
      <c r="O232" s="39"/>
      <c r="P232" s="39"/>
      <c r="Q232" s="39"/>
      <c r="S232" s="40">
        <f t="shared" si="567"/>
        <v>4255323.7590943063</v>
      </c>
      <c r="T232" s="41">
        <f t="shared" ref="T232:AY232" si="679">IF($B232&gt;=T$2,0,$S232/$D232*((S$6-$E232)&lt;$D232))</f>
        <v>0</v>
      </c>
      <c r="U232" s="41">
        <f t="shared" si="679"/>
        <v>0</v>
      </c>
      <c r="V232" s="41">
        <f t="shared" si="679"/>
        <v>0</v>
      </c>
      <c r="W232" s="41">
        <f t="shared" si="679"/>
        <v>0</v>
      </c>
      <c r="X232" s="41">
        <f t="shared" si="679"/>
        <v>0</v>
      </c>
      <c r="Y232" s="41">
        <f t="shared" si="679"/>
        <v>0</v>
      </c>
      <c r="Z232" s="41">
        <f t="shared" si="679"/>
        <v>0</v>
      </c>
      <c r="AA232" s="41">
        <f t="shared" si="679"/>
        <v>0</v>
      </c>
      <c r="AB232" s="41">
        <f t="shared" si="679"/>
        <v>0</v>
      </c>
      <c r="AC232" s="41">
        <f t="shared" si="679"/>
        <v>0</v>
      </c>
      <c r="AD232" s="41">
        <f t="shared" si="679"/>
        <v>0</v>
      </c>
      <c r="AE232" s="41">
        <f t="shared" si="679"/>
        <v>0</v>
      </c>
      <c r="AF232" s="41">
        <f t="shared" si="679"/>
        <v>0</v>
      </c>
      <c r="AG232" s="41">
        <f t="shared" si="679"/>
        <v>0</v>
      </c>
      <c r="AH232" s="41">
        <f t="shared" si="679"/>
        <v>0</v>
      </c>
      <c r="AI232" s="41">
        <f t="shared" si="679"/>
        <v>0</v>
      </c>
      <c r="AJ232" s="41">
        <f t="shared" si="679"/>
        <v>0</v>
      </c>
      <c r="AK232" s="41">
        <f t="shared" si="679"/>
        <v>0</v>
      </c>
      <c r="AL232" s="41">
        <f t="shared" si="679"/>
        <v>0</v>
      </c>
      <c r="AM232" s="41">
        <f t="shared" si="679"/>
        <v>0</v>
      </c>
      <c r="AN232" s="41">
        <f t="shared" si="679"/>
        <v>0</v>
      </c>
      <c r="AO232" s="41">
        <f t="shared" si="679"/>
        <v>0</v>
      </c>
      <c r="AP232" s="41">
        <f t="shared" si="679"/>
        <v>0</v>
      </c>
      <c r="AQ232" s="41">
        <f t="shared" si="679"/>
        <v>0</v>
      </c>
      <c r="AR232" s="41">
        <f t="shared" si="679"/>
        <v>0</v>
      </c>
      <c r="AS232" s="41">
        <f t="shared" si="679"/>
        <v>0</v>
      </c>
      <c r="AT232" s="41">
        <f t="shared" si="679"/>
        <v>0</v>
      </c>
      <c r="AU232" s="41">
        <f t="shared" si="679"/>
        <v>0</v>
      </c>
      <c r="AV232" s="41">
        <f t="shared" si="679"/>
        <v>70922.062651571774</v>
      </c>
      <c r="AW232" s="41">
        <f t="shared" si="679"/>
        <v>70922.062651571774</v>
      </c>
      <c r="AX232" s="41">
        <f t="shared" si="679"/>
        <v>70922.062651571774</v>
      </c>
      <c r="AY232" s="41">
        <f t="shared" si="679"/>
        <v>70922.062651571774</v>
      </c>
      <c r="AZ232" s="41">
        <f t="shared" ref="AZ232:CE232" si="680">IF($B232&gt;=AZ$2,0,$S232/$D232*((AY$6-$E232)&lt;$D232))</f>
        <v>70922.062651571774</v>
      </c>
      <c r="BA232" s="41">
        <f t="shared" si="680"/>
        <v>70922.062651571774</v>
      </c>
      <c r="BB232" s="41">
        <f t="shared" si="680"/>
        <v>70922.062651571774</v>
      </c>
      <c r="BC232" s="41">
        <f t="shared" si="680"/>
        <v>70922.062651571774</v>
      </c>
      <c r="BD232" s="41">
        <f t="shared" si="680"/>
        <v>70922.062651571774</v>
      </c>
      <c r="BE232" s="41">
        <f t="shared" si="680"/>
        <v>70922.062651571774</v>
      </c>
      <c r="BF232" s="41">
        <f t="shared" si="680"/>
        <v>70922.062651571774</v>
      </c>
      <c r="BG232" s="41">
        <f t="shared" si="680"/>
        <v>70922.062651571774</v>
      </c>
      <c r="BH232" s="41">
        <f t="shared" si="680"/>
        <v>70922.062651571774</v>
      </c>
      <c r="BI232" s="41">
        <f t="shared" si="680"/>
        <v>70922.062651571774</v>
      </c>
      <c r="BJ232" s="41">
        <f t="shared" si="680"/>
        <v>70922.062651571774</v>
      </c>
      <c r="BK232" s="41">
        <f t="shared" si="680"/>
        <v>70922.062651571774</v>
      </c>
      <c r="BL232" s="41">
        <f t="shared" si="680"/>
        <v>70922.062651571774</v>
      </c>
      <c r="BM232" s="41">
        <f t="shared" si="680"/>
        <v>70922.062651571774</v>
      </c>
      <c r="BN232" s="41">
        <f t="shared" si="680"/>
        <v>70922.062651571774</v>
      </c>
      <c r="BO232" s="41">
        <f t="shared" si="680"/>
        <v>70922.062651571774</v>
      </c>
      <c r="BP232" s="41">
        <f t="shared" si="680"/>
        <v>70922.062651571774</v>
      </c>
      <c r="BQ232" s="41">
        <f t="shared" si="680"/>
        <v>70922.062651571774</v>
      </c>
      <c r="BR232" s="41">
        <f t="shared" si="680"/>
        <v>70922.062651571774</v>
      </c>
      <c r="BS232" s="41">
        <f t="shared" si="680"/>
        <v>70922.062651571774</v>
      </c>
      <c r="BT232" s="41">
        <f t="shared" si="680"/>
        <v>70922.062651571774</v>
      </c>
      <c r="BU232" s="41">
        <f t="shared" si="680"/>
        <v>70922.062651571774</v>
      </c>
      <c r="BV232" s="41">
        <f t="shared" si="680"/>
        <v>70922.062651571774</v>
      </c>
      <c r="BW232" s="41">
        <f t="shared" si="680"/>
        <v>70922.062651571774</v>
      </c>
      <c r="BX232" s="41">
        <f t="shared" si="680"/>
        <v>70922.062651571774</v>
      </c>
      <c r="BY232" s="41">
        <f t="shared" si="680"/>
        <v>70922.062651571774</v>
      </c>
      <c r="BZ232" s="41">
        <f t="shared" si="680"/>
        <v>70922.062651571774</v>
      </c>
      <c r="CA232" s="41">
        <f t="shared" si="680"/>
        <v>70922.062651571774</v>
      </c>
      <c r="CB232" s="41">
        <f t="shared" si="680"/>
        <v>70922.062651571774</v>
      </c>
      <c r="CC232" s="41">
        <f t="shared" si="680"/>
        <v>70922.062651571774</v>
      </c>
      <c r="CD232" s="41">
        <f t="shared" si="680"/>
        <v>70922.062651571774</v>
      </c>
      <c r="CE232" s="41">
        <f t="shared" si="680"/>
        <v>70922.062651571774</v>
      </c>
      <c r="CF232" s="41">
        <f t="shared" ref="CF232:DK232" si="681">IF($B232&gt;=CF$2,0,$S232/$D232*((CE$6-$E232)&lt;$D232))</f>
        <v>70922.062651571774</v>
      </c>
      <c r="CG232" s="41">
        <f t="shared" si="681"/>
        <v>70922.062651571774</v>
      </c>
      <c r="CH232" s="41">
        <f t="shared" si="681"/>
        <v>70922.062651571774</v>
      </c>
      <c r="CI232" s="41">
        <f t="shared" si="681"/>
        <v>70922.062651571774</v>
      </c>
      <c r="CJ232" s="41">
        <f t="shared" si="681"/>
        <v>70922.062651571774</v>
      </c>
      <c r="CK232" s="41">
        <f t="shared" si="681"/>
        <v>70922.062651571774</v>
      </c>
      <c r="CL232" s="41">
        <f t="shared" si="681"/>
        <v>70922.062651571774</v>
      </c>
      <c r="CM232" s="41">
        <f t="shared" si="681"/>
        <v>70922.062651571774</v>
      </c>
      <c r="CN232" s="41">
        <f t="shared" si="681"/>
        <v>70922.062651571774</v>
      </c>
      <c r="CO232" s="41">
        <f t="shared" si="681"/>
        <v>70922.062651571774</v>
      </c>
      <c r="CP232" s="41">
        <f t="shared" si="681"/>
        <v>70922.062651571774</v>
      </c>
      <c r="CQ232" s="41">
        <f t="shared" si="681"/>
        <v>70922.062651571774</v>
      </c>
      <c r="CR232" s="41">
        <f t="shared" si="681"/>
        <v>70922.062651571774</v>
      </c>
      <c r="CS232" s="41">
        <f t="shared" si="681"/>
        <v>70922.062651571774</v>
      </c>
      <c r="CT232" s="41">
        <f t="shared" si="681"/>
        <v>70922.062651571774</v>
      </c>
      <c r="CU232" s="41">
        <f t="shared" si="681"/>
        <v>70922.062651571774</v>
      </c>
      <c r="CV232" s="41">
        <f t="shared" si="681"/>
        <v>70922.062651571774</v>
      </c>
      <c r="CW232" s="41">
        <f t="shared" si="681"/>
        <v>70922.062651571774</v>
      </c>
      <c r="CX232" s="41">
        <f t="shared" si="681"/>
        <v>70922.062651571774</v>
      </c>
      <c r="CY232" s="41">
        <f t="shared" si="681"/>
        <v>70922.062651571774</v>
      </c>
      <c r="CZ232" s="41">
        <f t="shared" si="681"/>
        <v>70922.062651571774</v>
      </c>
      <c r="DA232" s="41">
        <f t="shared" si="681"/>
        <v>70922.062651571774</v>
      </c>
      <c r="DB232" s="41">
        <f t="shared" si="681"/>
        <v>70922.062651571774</v>
      </c>
      <c r="DC232" s="41">
        <f t="shared" si="681"/>
        <v>70922.062651571774</v>
      </c>
      <c r="DD232" s="41">
        <f t="shared" si="681"/>
        <v>0</v>
      </c>
      <c r="DE232" s="41">
        <f t="shared" si="681"/>
        <v>0</v>
      </c>
      <c r="DF232" s="41">
        <f t="shared" si="681"/>
        <v>0</v>
      </c>
      <c r="DG232" s="41">
        <f t="shared" si="681"/>
        <v>0</v>
      </c>
      <c r="DH232" s="41">
        <f t="shared" si="681"/>
        <v>0</v>
      </c>
      <c r="DI232" s="41">
        <f t="shared" si="681"/>
        <v>0</v>
      </c>
      <c r="DJ232" s="41">
        <f t="shared" si="681"/>
        <v>0</v>
      </c>
      <c r="DK232" s="41">
        <f t="shared" si="681"/>
        <v>0</v>
      </c>
      <c r="DL232" s="41">
        <f t="shared" ref="DL232:EQ232" si="682">IF($B232&gt;=DL$2,0,$S232/$D232*((DK$6-$E232)&lt;$D232))</f>
        <v>0</v>
      </c>
      <c r="DM232" s="41">
        <f t="shared" si="682"/>
        <v>0</v>
      </c>
      <c r="DN232" s="41">
        <f t="shared" si="682"/>
        <v>0</v>
      </c>
      <c r="DO232" s="41">
        <f t="shared" si="682"/>
        <v>0</v>
      </c>
      <c r="DP232" s="41">
        <f t="shared" si="682"/>
        <v>0</v>
      </c>
      <c r="DQ232" s="41">
        <f t="shared" si="682"/>
        <v>0</v>
      </c>
      <c r="DR232" s="41">
        <f t="shared" si="682"/>
        <v>0</v>
      </c>
      <c r="DS232" s="41">
        <f t="shared" si="682"/>
        <v>0</v>
      </c>
      <c r="DT232" s="41">
        <f t="shared" si="682"/>
        <v>0</v>
      </c>
      <c r="DU232" s="41">
        <f t="shared" si="682"/>
        <v>0</v>
      </c>
      <c r="DV232" s="41">
        <f t="shared" si="682"/>
        <v>0</v>
      </c>
      <c r="DW232" s="41">
        <f t="shared" si="682"/>
        <v>0</v>
      </c>
      <c r="DX232" s="41">
        <f t="shared" si="682"/>
        <v>0</v>
      </c>
      <c r="DY232" s="41">
        <f t="shared" si="682"/>
        <v>0</v>
      </c>
      <c r="DZ232" s="41">
        <f t="shared" si="682"/>
        <v>0</v>
      </c>
      <c r="EA232" s="41">
        <f t="shared" si="682"/>
        <v>0</v>
      </c>
      <c r="EB232" s="41">
        <f t="shared" si="682"/>
        <v>0</v>
      </c>
      <c r="EC232" s="41">
        <f t="shared" si="682"/>
        <v>0</v>
      </c>
      <c r="ED232" s="41">
        <f t="shared" si="682"/>
        <v>0</v>
      </c>
      <c r="EE232" s="41">
        <f t="shared" si="682"/>
        <v>0</v>
      </c>
      <c r="EF232" s="41">
        <f t="shared" si="682"/>
        <v>0</v>
      </c>
      <c r="EG232" s="41">
        <f t="shared" si="682"/>
        <v>0</v>
      </c>
      <c r="EH232" s="41">
        <f t="shared" si="682"/>
        <v>0</v>
      </c>
      <c r="EI232" s="41">
        <f t="shared" si="682"/>
        <v>0</v>
      </c>
      <c r="EJ232" s="41">
        <f t="shared" si="682"/>
        <v>0</v>
      </c>
      <c r="EK232" s="41">
        <f t="shared" si="682"/>
        <v>0</v>
      </c>
      <c r="EL232" s="41">
        <f t="shared" si="682"/>
        <v>0</v>
      </c>
      <c r="EM232" s="41">
        <f t="shared" si="682"/>
        <v>0</v>
      </c>
      <c r="EN232" s="41">
        <f t="shared" si="682"/>
        <v>0</v>
      </c>
      <c r="EO232" s="41">
        <f t="shared" si="682"/>
        <v>0</v>
      </c>
      <c r="EP232" s="41">
        <f t="shared" si="682"/>
        <v>0</v>
      </c>
      <c r="EQ232" s="41">
        <f t="shared" si="682"/>
        <v>0</v>
      </c>
      <c r="ER232" s="41">
        <f t="shared" ref="ER232:FB232" si="683">IF($B232&gt;=ER$2,0,$S232/$D232*((EQ$6-$E232)&lt;$D232))</f>
        <v>0</v>
      </c>
      <c r="ES232" s="41">
        <f t="shared" si="683"/>
        <v>0</v>
      </c>
      <c r="ET232" s="41">
        <f t="shared" si="683"/>
        <v>0</v>
      </c>
      <c r="EU232" s="41">
        <f t="shared" si="683"/>
        <v>0</v>
      </c>
      <c r="EV232" s="41">
        <f t="shared" si="683"/>
        <v>0</v>
      </c>
      <c r="EW232" s="41">
        <f t="shared" si="683"/>
        <v>0</v>
      </c>
      <c r="EX232" s="41">
        <f t="shared" si="683"/>
        <v>0</v>
      </c>
      <c r="EY232" s="41">
        <f t="shared" si="683"/>
        <v>0</v>
      </c>
      <c r="EZ232" s="41">
        <f t="shared" si="683"/>
        <v>0</v>
      </c>
      <c r="FA232" s="41">
        <f t="shared" si="683"/>
        <v>0</v>
      </c>
      <c r="FB232" s="41">
        <f t="shared" si="683"/>
        <v>0</v>
      </c>
    </row>
    <row r="233" spans="2:158" s="38" customFormat="1" ht="11.25" hidden="1" customHeight="1" outlineLevel="1">
      <c r="B233" s="37">
        <v>2051</v>
      </c>
      <c r="C233" s="36">
        <f t="shared" si="588"/>
        <v>60</v>
      </c>
      <c r="D233" s="36">
        <f t="shared" si="588"/>
        <v>60</v>
      </c>
      <c r="E233" s="36">
        <f t="shared" si="566"/>
        <v>29</v>
      </c>
      <c r="F233" s="55"/>
      <c r="G233" s="3"/>
      <c r="H233" s="3"/>
      <c r="K233" s="39"/>
      <c r="L233" s="39"/>
      <c r="M233" s="39"/>
      <c r="N233" s="39"/>
      <c r="O233" s="39"/>
      <c r="P233" s="39"/>
      <c r="Q233" s="39"/>
      <c r="S233" s="40">
        <f t="shared" si="567"/>
        <v>4066897.8312352011</v>
      </c>
      <c r="T233" s="41">
        <f t="shared" ref="T233:AY233" si="684">IF($B233&gt;=T$2,0,$S233/$D233*((S$6-$E233)&lt;$D233))</f>
        <v>0</v>
      </c>
      <c r="U233" s="41">
        <f t="shared" si="684"/>
        <v>0</v>
      </c>
      <c r="V233" s="41">
        <f t="shared" si="684"/>
        <v>0</v>
      </c>
      <c r="W233" s="41">
        <f t="shared" si="684"/>
        <v>0</v>
      </c>
      <c r="X233" s="41">
        <f t="shared" si="684"/>
        <v>0</v>
      </c>
      <c r="Y233" s="41">
        <f t="shared" si="684"/>
        <v>0</v>
      </c>
      <c r="Z233" s="41">
        <f t="shared" si="684"/>
        <v>0</v>
      </c>
      <c r="AA233" s="41">
        <f t="shared" si="684"/>
        <v>0</v>
      </c>
      <c r="AB233" s="41">
        <f t="shared" si="684"/>
        <v>0</v>
      </c>
      <c r="AC233" s="41">
        <f t="shared" si="684"/>
        <v>0</v>
      </c>
      <c r="AD233" s="41">
        <f t="shared" si="684"/>
        <v>0</v>
      </c>
      <c r="AE233" s="41">
        <f t="shared" si="684"/>
        <v>0</v>
      </c>
      <c r="AF233" s="41">
        <f t="shared" si="684"/>
        <v>0</v>
      </c>
      <c r="AG233" s="41">
        <f t="shared" si="684"/>
        <v>0</v>
      </c>
      <c r="AH233" s="41">
        <f t="shared" si="684"/>
        <v>0</v>
      </c>
      <c r="AI233" s="41">
        <f t="shared" si="684"/>
        <v>0</v>
      </c>
      <c r="AJ233" s="41">
        <f t="shared" si="684"/>
        <v>0</v>
      </c>
      <c r="AK233" s="41">
        <f t="shared" si="684"/>
        <v>0</v>
      </c>
      <c r="AL233" s="41">
        <f t="shared" si="684"/>
        <v>0</v>
      </c>
      <c r="AM233" s="41">
        <f t="shared" si="684"/>
        <v>0</v>
      </c>
      <c r="AN233" s="41">
        <f t="shared" si="684"/>
        <v>0</v>
      </c>
      <c r="AO233" s="41">
        <f t="shared" si="684"/>
        <v>0</v>
      </c>
      <c r="AP233" s="41">
        <f t="shared" si="684"/>
        <v>0</v>
      </c>
      <c r="AQ233" s="41">
        <f t="shared" si="684"/>
        <v>0</v>
      </c>
      <c r="AR233" s="41">
        <f t="shared" si="684"/>
        <v>0</v>
      </c>
      <c r="AS233" s="41">
        <f t="shared" si="684"/>
        <v>0</v>
      </c>
      <c r="AT233" s="41">
        <f t="shared" si="684"/>
        <v>0</v>
      </c>
      <c r="AU233" s="41">
        <f t="shared" si="684"/>
        <v>0</v>
      </c>
      <c r="AV233" s="41">
        <f t="shared" si="684"/>
        <v>0</v>
      </c>
      <c r="AW233" s="41">
        <f t="shared" si="684"/>
        <v>67781.630520586681</v>
      </c>
      <c r="AX233" s="41">
        <f t="shared" si="684"/>
        <v>67781.630520586681</v>
      </c>
      <c r="AY233" s="41">
        <f t="shared" si="684"/>
        <v>67781.630520586681</v>
      </c>
      <c r="AZ233" s="41">
        <f t="shared" ref="AZ233:CE233" si="685">IF($B233&gt;=AZ$2,0,$S233/$D233*((AY$6-$E233)&lt;$D233))</f>
        <v>67781.630520586681</v>
      </c>
      <c r="BA233" s="41">
        <f t="shared" si="685"/>
        <v>67781.630520586681</v>
      </c>
      <c r="BB233" s="41">
        <f t="shared" si="685"/>
        <v>67781.630520586681</v>
      </c>
      <c r="BC233" s="41">
        <f t="shared" si="685"/>
        <v>67781.630520586681</v>
      </c>
      <c r="BD233" s="41">
        <f t="shared" si="685"/>
        <v>67781.630520586681</v>
      </c>
      <c r="BE233" s="41">
        <f t="shared" si="685"/>
        <v>67781.630520586681</v>
      </c>
      <c r="BF233" s="41">
        <f t="shared" si="685"/>
        <v>67781.630520586681</v>
      </c>
      <c r="BG233" s="41">
        <f t="shared" si="685"/>
        <v>67781.630520586681</v>
      </c>
      <c r="BH233" s="41">
        <f t="shared" si="685"/>
        <v>67781.630520586681</v>
      </c>
      <c r="BI233" s="41">
        <f t="shared" si="685"/>
        <v>67781.630520586681</v>
      </c>
      <c r="BJ233" s="41">
        <f t="shared" si="685"/>
        <v>67781.630520586681</v>
      </c>
      <c r="BK233" s="41">
        <f t="shared" si="685"/>
        <v>67781.630520586681</v>
      </c>
      <c r="BL233" s="41">
        <f t="shared" si="685"/>
        <v>67781.630520586681</v>
      </c>
      <c r="BM233" s="41">
        <f t="shared" si="685"/>
        <v>67781.630520586681</v>
      </c>
      <c r="BN233" s="41">
        <f t="shared" si="685"/>
        <v>67781.630520586681</v>
      </c>
      <c r="BO233" s="41">
        <f t="shared" si="685"/>
        <v>67781.630520586681</v>
      </c>
      <c r="BP233" s="41">
        <f t="shared" si="685"/>
        <v>67781.630520586681</v>
      </c>
      <c r="BQ233" s="41">
        <f t="shared" si="685"/>
        <v>67781.630520586681</v>
      </c>
      <c r="BR233" s="41">
        <f t="shared" si="685"/>
        <v>67781.630520586681</v>
      </c>
      <c r="BS233" s="41">
        <f t="shared" si="685"/>
        <v>67781.630520586681</v>
      </c>
      <c r="BT233" s="41">
        <f t="shared" si="685"/>
        <v>67781.630520586681</v>
      </c>
      <c r="BU233" s="41">
        <f t="shared" si="685"/>
        <v>67781.630520586681</v>
      </c>
      <c r="BV233" s="41">
        <f t="shared" si="685"/>
        <v>67781.630520586681</v>
      </c>
      <c r="BW233" s="41">
        <f t="shared" si="685"/>
        <v>67781.630520586681</v>
      </c>
      <c r="BX233" s="41">
        <f t="shared" si="685"/>
        <v>67781.630520586681</v>
      </c>
      <c r="BY233" s="41">
        <f t="shared" si="685"/>
        <v>67781.630520586681</v>
      </c>
      <c r="BZ233" s="41">
        <f t="shared" si="685"/>
        <v>67781.630520586681</v>
      </c>
      <c r="CA233" s="41">
        <f t="shared" si="685"/>
        <v>67781.630520586681</v>
      </c>
      <c r="CB233" s="41">
        <f t="shared" si="685"/>
        <v>67781.630520586681</v>
      </c>
      <c r="CC233" s="41">
        <f t="shared" si="685"/>
        <v>67781.630520586681</v>
      </c>
      <c r="CD233" s="41">
        <f t="shared" si="685"/>
        <v>67781.630520586681</v>
      </c>
      <c r="CE233" s="41">
        <f t="shared" si="685"/>
        <v>67781.630520586681</v>
      </c>
      <c r="CF233" s="41">
        <f t="shared" ref="CF233:DK233" si="686">IF($B233&gt;=CF$2,0,$S233/$D233*((CE$6-$E233)&lt;$D233))</f>
        <v>67781.630520586681</v>
      </c>
      <c r="CG233" s="41">
        <f t="shared" si="686"/>
        <v>67781.630520586681</v>
      </c>
      <c r="CH233" s="41">
        <f t="shared" si="686"/>
        <v>67781.630520586681</v>
      </c>
      <c r="CI233" s="41">
        <f t="shared" si="686"/>
        <v>67781.630520586681</v>
      </c>
      <c r="CJ233" s="41">
        <f t="shared" si="686"/>
        <v>67781.630520586681</v>
      </c>
      <c r="CK233" s="41">
        <f t="shared" si="686"/>
        <v>67781.630520586681</v>
      </c>
      <c r="CL233" s="41">
        <f t="shared" si="686"/>
        <v>67781.630520586681</v>
      </c>
      <c r="CM233" s="41">
        <f t="shared" si="686"/>
        <v>67781.630520586681</v>
      </c>
      <c r="CN233" s="41">
        <f t="shared" si="686"/>
        <v>67781.630520586681</v>
      </c>
      <c r="CO233" s="41">
        <f t="shared" si="686"/>
        <v>67781.630520586681</v>
      </c>
      <c r="CP233" s="41">
        <f t="shared" si="686"/>
        <v>67781.630520586681</v>
      </c>
      <c r="CQ233" s="41">
        <f t="shared" si="686"/>
        <v>67781.630520586681</v>
      </c>
      <c r="CR233" s="41">
        <f t="shared" si="686"/>
        <v>67781.630520586681</v>
      </c>
      <c r="CS233" s="41">
        <f t="shared" si="686"/>
        <v>67781.630520586681</v>
      </c>
      <c r="CT233" s="41">
        <f t="shared" si="686"/>
        <v>67781.630520586681</v>
      </c>
      <c r="CU233" s="41">
        <f t="shared" si="686"/>
        <v>67781.630520586681</v>
      </c>
      <c r="CV233" s="41">
        <f t="shared" si="686"/>
        <v>67781.630520586681</v>
      </c>
      <c r="CW233" s="41">
        <f t="shared" si="686"/>
        <v>67781.630520586681</v>
      </c>
      <c r="CX233" s="41">
        <f t="shared" si="686"/>
        <v>67781.630520586681</v>
      </c>
      <c r="CY233" s="41">
        <f t="shared" si="686"/>
        <v>67781.630520586681</v>
      </c>
      <c r="CZ233" s="41">
        <f t="shared" si="686"/>
        <v>67781.630520586681</v>
      </c>
      <c r="DA233" s="41">
        <f t="shared" si="686"/>
        <v>67781.630520586681</v>
      </c>
      <c r="DB233" s="41">
        <f t="shared" si="686"/>
        <v>67781.630520586681</v>
      </c>
      <c r="DC233" s="41">
        <f t="shared" si="686"/>
        <v>67781.630520586681</v>
      </c>
      <c r="DD233" s="41">
        <f t="shared" si="686"/>
        <v>67781.630520586681</v>
      </c>
      <c r="DE233" s="41">
        <f t="shared" si="686"/>
        <v>0</v>
      </c>
      <c r="DF233" s="41">
        <f t="shared" si="686"/>
        <v>0</v>
      </c>
      <c r="DG233" s="41">
        <f t="shared" si="686"/>
        <v>0</v>
      </c>
      <c r="DH233" s="41">
        <f t="shared" si="686"/>
        <v>0</v>
      </c>
      <c r="DI233" s="41">
        <f t="shared" si="686"/>
        <v>0</v>
      </c>
      <c r="DJ233" s="41">
        <f t="shared" si="686"/>
        <v>0</v>
      </c>
      <c r="DK233" s="41">
        <f t="shared" si="686"/>
        <v>0</v>
      </c>
      <c r="DL233" s="41">
        <f t="shared" ref="DL233:EQ233" si="687">IF($B233&gt;=DL$2,0,$S233/$D233*((DK$6-$E233)&lt;$D233))</f>
        <v>0</v>
      </c>
      <c r="DM233" s="41">
        <f t="shared" si="687"/>
        <v>0</v>
      </c>
      <c r="DN233" s="41">
        <f t="shared" si="687"/>
        <v>0</v>
      </c>
      <c r="DO233" s="41">
        <f t="shared" si="687"/>
        <v>0</v>
      </c>
      <c r="DP233" s="41">
        <f t="shared" si="687"/>
        <v>0</v>
      </c>
      <c r="DQ233" s="41">
        <f t="shared" si="687"/>
        <v>0</v>
      </c>
      <c r="DR233" s="41">
        <f t="shared" si="687"/>
        <v>0</v>
      </c>
      <c r="DS233" s="41">
        <f t="shared" si="687"/>
        <v>0</v>
      </c>
      <c r="DT233" s="41">
        <f t="shared" si="687"/>
        <v>0</v>
      </c>
      <c r="DU233" s="41">
        <f t="shared" si="687"/>
        <v>0</v>
      </c>
      <c r="DV233" s="41">
        <f t="shared" si="687"/>
        <v>0</v>
      </c>
      <c r="DW233" s="41">
        <f t="shared" si="687"/>
        <v>0</v>
      </c>
      <c r="DX233" s="41">
        <f t="shared" si="687"/>
        <v>0</v>
      </c>
      <c r="DY233" s="41">
        <f t="shared" si="687"/>
        <v>0</v>
      </c>
      <c r="DZ233" s="41">
        <f t="shared" si="687"/>
        <v>0</v>
      </c>
      <c r="EA233" s="41">
        <f t="shared" si="687"/>
        <v>0</v>
      </c>
      <c r="EB233" s="41">
        <f t="shared" si="687"/>
        <v>0</v>
      </c>
      <c r="EC233" s="41">
        <f t="shared" si="687"/>
        <v>0</v>
      </c>
      <c r="ED233" s="41">
        <f t="shared" si="687"/>
        <v>0</v>
      </c>
      <c r="EE233" s="41">
        <f t="shared" si="687"/>
        <v>0</v>
      </c>
      <c r="EF233" s="41">
        <f t="shared" si="687"/>
        <v>0</v>
      </c>
      <c r="EG233" s="41">
        <f t="shared" si="687"/>
        <v>0</v>
      </c>
      <c r="EH233" s="41">
        <f t="shared" si="687"/>
        <v>0</v>
      </c>
      <c r="EI233" s="41">
        <f t="shared" si="687"/>
        <v>0</v>
      </c>
      <c r="EJ233" s="41">
        <f t="shared" si="687"/>
        <v>0</v>
      </c>
      <c r="EK233" s="41">
        <f t="shared" si="687"/>
        <v>0</v>
      </c>
      <c r="EL233" s="41">
        <f t="shared" si="687"/>
        <v>0</v>
      </c>
      <c r="EM233" s="41">
        <f t="shared" si="687"/>
        <v>0</v>
      </c>
      <c r="EN233" s="41">
        <f t="shared" si="687"/>
        <v>0</v>
      </c>
      <c r="EO233" s="41">
        <f t="shared" si="687"/>
        <v>0</v>
      </c>
      <c r="EP233" s="41">
        <f t="shared" si="687"/>
        <v>0</v>
      </c>
      <c r="EQ233" s="41">
        <f t="shared" si="687"/>
        <v>0</v>
      </c>
      <c r="ER233" s="41">
        <f t="shared" ref="ER233:FB233" si="688">IF($B233&gt;=ER$2,0,$S233/$D233*((EQ$6-$E233)&lt;$D233))</f>
        <v>0</v>
      </c>
      <c r="ES233" s="41">
        <f t="shared" si="688"/>
        <v>0</v>
      </c>
      <c r="ET233" s="41">
        <f t="shared" si="688"/>
        <v>0</v>
      </c>
      <c r="EU233" s="41">
        <f t="shared" si="688"/>
        <v>0</v>
      </c>
      <c r="EV233" s="41">
        <f t="shared" si="688"/>
        <v>0</v>
      </c>
      <c r="EW233" s="41">
        <f t="shared" si="688"/>
        <v>0</v>
      </c>
      <c r="EX233" s="41">
        <f t="shared" si="688"/>
        <v>0</v>
      </c>
      <c r="EY233" s="41">
        <f t="shared" si="688"/>
        <v>0</v>
      </c>
      <c r="EZ233" s="41">
        <f t="shared" si="688"/>
        <v>0</v>
      </c>
      <c r="FA233" s="41">
        <f t="shared" si="688"/>
        <v>0</v>
      </c>
      <c r="FB233" s="41">
        <f t="shared" si="688"/>
        <v>0</v>
      </c>
    </row>
    <row r="234" spans="2:158" s="38" customFormat="1" ht="11.25" hidden="1" customHeight="1" outlineLevel="1">
      <c r="B234" s="37">
        <v>2052</v>
      </c>
      <c r="C234" s="36">
        <f t="shared" ref="C234:D253" si="689">C48</f>
        <v>60</v>
      </c>
      <c r="D234" s="36">
        <f t="shared" si="689"/>
        <v>60</v>
      </c>
      <c r="E234" s="36">
        <f t="shared" si="566"/>
        <v>30</v>
      </c>
      <c r="F234" s="55"/>
      <c r="G234" s="3"/>
      <c r="H234" s="3"/>
      <c r="K234" s="39"/>
      <c r="L234" s="39"/>
      <c r="M234" s="39"/>
      <c r="N234" s="39"/>
      <c r="O234" s="39"/>
      <c r="P234" s="39"/>
      <c r="Q234" s="39"/>
      <c r="S234" s="40">
        <f t="shared" si="567"/>
        <v>3870237.4132367508</v>
      </c>
      <c r="T234" s="41">
        <f t="shared" ref="T234:AY234" si="690">IF($B234&gt;=T$2,0,$S234/$D234*((S$6-$E234)&lt;$D234))</f>
        <v>0</v>
      </c>
      <c r="U234" s="41">
        <f t="shared" si="690"/>
        <v>0</v>
      </c>
      <c r="V234" s="41">
        <f t="shared" si="690"/>
        <v>0</v>
      </c>
      <c r="W234" s="41">
        <f t="shared" si="690"/>
        <v>0</v>
      </c>
      <c r="X234" s="41">
        <f t="shared" si="690"/>
        <v>0</v>
      </c>
      <c r="Y234" s="41">
        <f t="shared" si="690"/>
        <v>0</v>
      </c>
      <c r="Z234" s="41">
        <f t="shared" si="690"/>
        <v>0</v>
      </c>
      <c r="AA234" s="41">
        <f t="shared" si="690"/>
        <v>0</v>
      </c>
      <c r="AB234" s="41">
        <f t="shared" si="690"/>
        <v>0</v>
      </c>
      <c r="AC234" s="41">
        <f t="shared" si="690"/>
        <v>0</v>
      </c>
      <c r="AD234" s="41">
        <f t="shared" si="690"/>
        <v>0</v>
      </c>
      <c r="AE234" s="41">
        <f t="shared" si="690"/>
        <v>0</v>
      </c>
      <c r="AF234" s="41">
        <f t="shared" si="690"/>
        <v>0</v>
      </c>
      <c r="AG234" s="41">
        <f t="shared" si="690"/>
        <v>0</v>
      </c>
      <c r="AH234" s="41">
        <f t="shared" si="690"/>
        <v>0</v>
      </c>
      <c r="AI234" s="41">
        <f t="shared" si="690"/>
        <v>0</v>
      </c>
      <c r="AJ234" s="41">
        <f t="shared" si="690"/>
        <v>0</v>
      </c>
      <c r="AK234" s="41">
        <f t="shared" si="690"/>
        <v>0</v>
      </c>
      <c r="AL234" s="41">
        <f t="shared" si="690"/>
        <v>0</v>
      </c>
      <c r="AM234" s="41">
        <f t="shared" si="690"/>
        <v>0</v>
      </c>
      <c r="AN234" s="41">
        <f t="shared" si="690"/>
        <v>0</v>
      </c>
      <c r="AO234" s="41">
        <f t="shared" si="690"/>
        <v>0</v>
      </c>
      <c r="AP234" s="41">
        <f t="shared" si="690"/>
        <v>0</v>
      </c>
      <c r="AQ234" s="41">
        <f t="shared" si="690"/>
        <v>0</v>
      </c>
      <c r="AR234" s="41">
        <f t="shared" si="690"/>
        <v>0</v>
      </c>
      <c r="AS234" s="41">
        <f t="shared" si="690"/>
        <v>0</v>
      </c>
      <c r="AT234" s="41">
        <f t="shared" si="690"/>
        <v>0</v>
      </c>
      <c r="AU234" s="41">
        <f t="shared" si="690"/>
        <v>0</v>
      </c>
      <c r="AV234" s="41">
        <f t="shared" si="690"/>
        <v>0</v>
      </c>
      <c r="AW234" s="41">
        <f t="shared" si="690"/>
        <v>0</v>
      </c>
      <c r="AX234" s="41">
        <f t="shared" si="690"/>
        <v>64503.956887279179</v>
      </c>
      <c r="AY234" s="41">
        <f t="shared" si="690"/>
        <v>64503.956887279179</v>
      </c>
      <c r="AZ234" s="41">
        <f t="shared" ref="AZ234:CE234" si="691">IF($B234&gt;=AZ$2,0,$S234/$D234*((AY$6-$E234)&lt;$D234))</f>
        <v>64503.956887279179</v>
      </c>
      <c r="BA234" s="41">
        <f t="shared" si="691"/>
        <v>64503.956887279179</v>
      </c>
      <c r="BB234" s="41">
        <f t="shared" si="691"/>
        <v>64503.956887279179</v>
      </c>
      <c r="BC234" s="41">
        <f t="shared" si="691"/>
        <v>64503.956887279179</v>
      </c>
      <c r="BD234" s="41">
        <f t="shared" si="691"/>
        <v>64503.956887279179</v>
      </c>
      <c r="BE234" s="41">
        <f t="shared" si="691"/>
        <v>64503.956887279179</v>
      </c>
      <c r="BF234" s="41">
        <f t="shared" si="691"/>
        <v>64503.956887279179</v>
      </c>
      <c r="BG234" s="41">
        <f t="shared" si="691"/>
        <v>64503.956887279179</v>
      </c>
      <c r="BH234" s="41">
        <f t="shared" si="691"/>
        <v>64503.956887279179</v>
      </c>
      <c r="BI234" s="41">
        <f t="shared" si="691"/>
        <v>64503.956887279179</v>
      </c>
      <c r="BJ234" s="41">
        <f t="shared" si="691"/>
        <v>64503.956887279179</v>
      </c>
      <c r="BK234" s="41">
        <f t="shared" si="691"/>
        <v>64503.956887279179</v>
      </c>
      <c r="BL234" s="41">
        <f t="shared" si="691"/>
        <v>64503.956887279179</v>
      </c>
      <c r="BM234" s="41">
        <f t="shared" si="691"/>
        <v>64503.956887279179</v>
      </c>
      <c r="BN234" s="41">
        <f t="shared" si="691"/>
        <v>64503.956887279179</v>
      </c>
      <c r="BO234" s="41">
        <f t="shared" si="691"/>
        <v>64503.956887279179</v>
      </c>
      <c r="BP234" s="41">
        <f t="shared" si="691"/>
        <v>64503.956887279179</v>
      </c>
      <c r="BQ234" s="41">
        <f t="shared" si="691"/>
        <v>64503.956887279179</v>
      </c>
      <c r="BR234" s="41">
        <f t="shared" si="691"/>
        <v>64503.956887279179</v>
      </c>
      <c r="BS234" s="41">
        <f t="shared" si="691"/>
        <v>64503.956887279179</v>
      </c>
      <c r="BT234" s="41">
        <f t="shared" si="691"/>
        <v>64503.956887279179</v>
      </c>
      <c r="BU234" s="41">
        <f t="shared" si="691"/>
        <v>64503.956887279179</v>
      </c>
      <c r="BV234" s="41">
        <f t="shared" si="691"/>
        <v>64503.956887279179</v>
      </c>
      <c r="BW234" s="41">
        <f t="shared" si="691"/>
        <v>64503.956887279179</v>
      </c>
      <c r="BX234" s="41">
        <f t="shared" si="691"/>
        <v>64503.956887279179</v>
      </c>
      <c r="BY234" s="41">
        <f t="shared" si="691"/>
        <v>64503.956887279179</v>
      </c>
      <c r="BZ234" s="41">
        <f t="shared" si="691"/>
        <v>64503.956887279179</v>
      </c>
      <c r="CA234" s="41">
        <f t="shared" si="691"/>
        <v>64503.956887279179</v>
      </c>
      <c r="CB234" s="41">
        <f t="shared" si="691"/>
        <v>64503.956887279179</v>
      </c>
      <c r="CC234" s="41">
        <f t="shared" si="691"/>
        <v>64503.956887279179</v>
      </c>
      <c r="CD234" s="41">
        <f t="shared" si="691"/>
        <v>64503.956887279179</v>
      </c>
      <c r="CE234" s="41">
        <f t="shared" si="691"/>
        <v>64503.956887279179</v>
      </c>
      <c r="CF234" s="41">
        <f t="shared" ref="CF234:DK234" si="692">IF($B234&gt;=CF$2,0,$S234/$D234*((CE$6-$E234)&lt;$D234))</f>
        <v>64503.956887279179</v>
      </c>
      <c r="CG234" s="41">
        <f t="shared" si="692"/>
        <v>64503.956887279179</v>
      </c>
      <c r="CH234" s="41">
        <f t="shared" si="692"/>
        <v>64503.956887279179</v>
      </c>
      <c r="CI234" s="41">
        <f t="shared" si="692"/>
        <v>64503.956887279179</v>
      </c>
      <c r="CJ234" s="41">
        <f t="shared" si="692"/>
        <v>64503.956887279179</v>
      </c>
      <c r="CK234" s="41">
        <f t="shared" si="692"/>
        <v>64503.956887279179</v>
      </c>
      <c r="CL234" s="41">
        <f t="shared" si="692"/>
        <v>64503.956887279179</v>
      </c>
      <c r="CM234" s="41">
        <f t="shared" si="692"/>
        <v>64503.956887279179</v>
      </c>
      <c r="CN234" s="41">
        <f t="shared" si="692"/>
        <v>64503.956887279179</v>
      </c>
      <c r="CO234" s="41">
        <f t="shared" si="692"/>
        <v>64503.956887279179</v>
      </c>
      <c r="CP234" s="41">
        <f t="shared" si="692"/>
        <v>64503.956887279179</v>
      </c>
      <c r="CQ234" s="41">
        <f t="shared" si="692"/>
        <v>64503.956887279179</v>
      </c>
      <c r="CR234" s="41">
        <f t="shared" si="692"/>
        <v>64503.956887279179</v>
      </c>
      <c r="CS234" s="41">
        <f t="shared" si="692"/>
        <v>64503.956887279179</v>
      </c>
      <c r="CT234" s="41">
        <f t="shared" si="692"/>
        <v>64503.956887279179</v>
      </c>
      <c r="CU234" s="41">
        <f t="shared" si="692"/>
        <v>64503.956887279179</v>
      </c>
      <c r="CV234" s="41">
        <f t="shared" si="692"/>
        <v>64503.956887279179</v>
      </c>
      <c r="CW234" s="41">
        <f t="shared" si="692"/>
        <v>64503.956887279179</v>
      </c>
      <c r="CX234" s="41">
        <f t="shared" si="692"/>
        <v>64503.956887279179</v>
      </c>
      <c r="CY234" s="41">
        <f t="shared" si="692"/>
        <v>64503.956887279179</v>
      </c>
      <c r="CZ234" s="41">
        <f t="shared" si="692"/>
        <v>64503.956887279179</v>
      </c>
      <c r="DA234" s="41">
        <f t="shared" si="692"/>
        <v>64503.956887279179</v>
      </c>
      <c r="DB234" s="41">
        <f t="shared" si="692"/>
        <v>64503.956887279179</v>
      </c>
      <c r="DC234" s="41">
        <f t="shared" si="692"/>
        <v>64503.956887279179</v>
      </c>
      <c r="DD234" s="41">
        <f t="shared" si="692"/>
        <v>64503.956887279179</v>
      </c>
      <c r="DE234" s="41">
        <f t="shared" si="692"/>
        <v>64503.956887279179</v>
      </c>
      <c r="DF234" s="41">
        <f t="shared" si="692"/>
        <v>0</v>
      </c>
      <c r="DG234" s="41">
        <f t="shared" si="692"/>
        <v>0</v>
      </c>
      <c r="DH234" s="41">
        <f t="shared" si="692"/>
        <v>0</v>
      </c>
      <c r="DI234" s="41">
        <f t="shared" si="692"/>
        <v>0</v>
      </c>
      <c r="DJ234" s="41">
        <f t="shared" si="692"/>
        <v>0</v>
      </c>
      <c r="DK234" s="41">
        <f t="shared" si="692"/>
        <v>0</v>
      </c>
      <c r="DL234" s="41">
        <f t="shared" ref="DL234:EQ234" si="693">IF($B234&gt;=DL$2,0,$S234/$D234*((DK$6-$E234)&lt;$D234))</f>
        <v>0</v>
      </c>
      <c r="DM234" s="41">
        <f t="shared" si="693"/>
        <v>0</v>
      </c>
      <c r="DN234" s="41">
        <f t="shared" si="693"/>
        <v>0</v>
      </c>
      <c r="DO234" s="41">
        <f t="shared" si="693"/>
        <v>0</v>
      </c>
      <c r="DP234" s="41">
        <f t="shared" si="693"/>
        <v>0</v>
      </c>
      <c r="DQ234" s="41">
        <f t="shared" si="693"/>
        <v>0</v>
      </c>
      <c r="DR234" s="41">
        <f t="shared" si="693"/>
        <v>0</v>
      </c>
      <c r="DS234" s="41">
        <f t="shared" si="693"/>
        <v>0</v>
      </c>
      <c r="DT234" s="41">
        <f t="shared" si="693"/>
        <v>0</v>
      </c>
      <c r="DU234" s="41">
        <f t="shared" si="693"/>
        <v>0</v>
      </c>
      <c r="DV234" s="41">
        <f t="shared" si="693"/>
        <v>0</v>
      </c>
      <c r="DW234" s="41">
        <f t="shared" si="693"/>
        <v>0</v>
      </c>
      <c r="DX234" s="41">
        <f t="shared" si="693"/>
        <v>0</v>
      </c>
      <c r="DY234" s="41">
        <f t="shared" si="693"/>
        <v>0</v>
      </c>
      <c r="DZ234" s="41">
        <f t="shared" si="693"/>
        <v>0</v>
      </c>
      <c r="EA234" s="41">
        <f t="shared" si="693"/>
        <v>0</v>
      </c>
      <c r="EB234" s="41">
        <f t="shared" si="693"/>
        <v>0</v>
      </c>
      <c r="EC234" s="41">
        <f t="shared" si="693"/>
        <v>0</v>
      </c>
      <c r="ED234" s="41">
        <f t="shared" si="693"/>
        <v>0</v>
      </c>
      <c r="EE234" s="41">
        <f t="shared" si="693"/>
        <v>0</v>
      </c>
      <c r="EF234" s="41">
        <f t="shared" si="693"/>
        <v>0</v>
      </c>
      <c r="EG234" s="41">
        <f t="shared" si="693"/>
        <v>0</v>
      </c>
      <c r="EH234" s="41">
        <f t="shared" si="693"/>
        <v>0</v>
      </c>
      <c r="EI234" s="41">
        <f t="shared" si="693"/>
        <v>0</v>
      </c>
      <c r="EJ234" s="41">
        <f t="shared" si="693"/>
        <v>0</v>
      </c>
      <c r="EK234" s="41">
        <f t="shared" si="693"/>
        <v>0</v>
      </c>
      <c r="EL234" s="41">
        <f t="shared" si="693"/>
        <v>0</v>
      </c>
      <c r="EM234" s="41">
        <f t="shared" si="693"/>
        <v>0</v>
      </c>
      <c r="EN234" s="41">
        <f t="shared" si="693"/>
        <v>0</v>
      </c>
      <c r="EO234" s="41">
        <f t="shared" si="693"/>
        <v>0</v>
      </c>
      <c r="EP234" s="41">
        <f t="shared" si="693"/>
        <v>0</v>
      </c>
      <c r="EQ234" s="41">
        <f t="shared" si="693"/>
        <v>0</v>
      </c>
      <c r="ER234" s="41">
        <f t="shared" ref="ER234:FB234" si="694">IF($B234&gt;=ER$2,0,$S234/$D234*((EQ$6-$E234)&lt;$D234))</f>
        <v>0</v>
      </c>
      <c r="ES234" s="41">
        <f t="shared" si="694"/>
        <v>0</v>
      </c>
      <c r="ET234" s="41">
        <f t="shared" si="694"/>
        <v>0</v>
      </c>
      <c r="EU234" s="41">
        <f t="shared" si="694"/>
        <v>0</v>
      </c>
      <c r="EV234" s="41">
        <f t="shared" si="694"/>
        <v>0</v>
      </c>
      <c r="EW234" s="41">
        <f t="shared" si="694"/>
        <v>0</v>
      </c>
      <c r="EX234" s="41">
        <f t="shared" si="694"/>
        <v>0</v>
      </c>
      <c r="EY234" s="41">
        <f t="shared" si="694"/>
        <v>0</v>
      </c>
      <c r="EZ234" s="41">
        <f t="shared" si="694"/>
        <v>0</v>
      </c>
      <c r="FA234" s="41">
        <f t="shared" si="694"/>
        <v>0</v>
      </c>
      <c r="FB234" s="41">
        <f t="shared" si="694"/>
        <v>0</v>
      </c>
    </row>
    <row r="235" spans="2:158" s="38" customFormat="1" ht="11.25" hidden="1" customHeight="1" outlineLevel="1">
      <c r="B235" s="37">
        <v>2053</v>
      </c>
      <c r="C235" s="36">
        <f t="shared" si="689"/>
        <v>60</v>
      </c>
      <c r="D235" s="36">
        <f t="shared" si="689"/>
        <v>60</v>
      </c>
      <c r="E235" s="36">
        <f t="shared" si="566"/>
        <v>31</v>
      </c>
      <c r="F235" s="55"/>
      <c r="G235" s="3"/>
      <c r="H235" s="3"/>
      <c r="K235" s="39"/>
      <c r="L235" s="39"/>
      <c r="M235" s="39"/>
      <c r="N235" s="39"/>
      <c r="O235" s="39"/>
      <c r="P235" s="39"/>
      <c r="Q235" s="39"/>
      <c r="S235" s="40">
        <f t="shared" si="567"/>
        <v>3684618.6996568991</v>
      </c>
      <c r="T235" s="41">
        <f t="shared" ref="T235:AY235" si="695">IF($B235&gt;=T$2,0,$S235/$D235*((S$6-$E235)&lt;$D235))</f>
        <v>0</v>
      </c>
      <c r="U235" s="41">
        <f t="shared" si="695"/>
        <v>0</v>
      </c>
      <c r="V235" s="41">
        <f t="shared" si="695"/>
        <v>0</v>
      </c>
      <c r="W235" s="41">
        <f t="shared" si="695"/>
        <v>0</v>
      </c>
      <c r="X235" s="41">
        <f t="shared" si="695"/>
        <v>0</v>
      </c>
      <c r="Y235" s="41">
        <f t="shared" si="695"/>
        <v>0</v>
      </c>
      <c r="Z235" s="41">
        <f t="shared" si="695"/>
        <v>0</v>
      </c>
      <c r="AA235" s="41">
        <f t="shared" si="695"/>
        <v>0</v>
      </c>
      <c r="AB235" s="41">
        <f t="shared" si="695"/>
        <v>0</v>
      </c>
      <c r="AC235" s="41">
        <f t="shared" si="695"/>
        <v>0</v>
      </c>
      <c r="AD235" s="41">
        <f t="shared" si="695"/>
        <v>0</v>
      </c>
      <c r="AE235" s="41">
        <f t="shared" si="695"/>
        <v>0</v>
      </c>
      <c r="AF235" s="41">
        <f t="shared" si="695"/>
        <v>0</v>
      </c>
      <c r="AG235" s="41">
        <f t="shared" si="695"/>
        <v>0</v>
      </c>
      <c r="AH235" s="41">
        <f t="shared" si="695"/>
        <v>0</v>
      </c>
      <c r="AI235" s="41">
        <f t="shared" si="695"/>
        <v>0</v>
      </c>
      <c r="AJ235" s="41">
        <f t="shared" si="695"/>
        <v>0</v>
      </c>
      <c r="AK235" s="41">
        <f t="shared" si="695"/>
        <v>0</v>
      </c>
      <c r="AL235" s="41">
        <f t="shared" si="695"/>
        <v>0</v>
      </c>
      <c r="AM235" s="41">
        <f t="shared" si="695"/>
        <v>0</v>
      </c>
      <c r="AN235" s="41">
        <f t="shared" si="695"/>
        <v>0</v>
      </c>
      <c r="AO235" s="41">
        <f t="shared" si="695"/>
        <v>0</v>
      </c>
      <c r="AP235" s="41">
        <f t="shared" si="695"/>
        <v>0</v>
      </c>
      <c r="AQ235" s="41">
        <f t="shared" si="695"/>
        <v>0</v>
      </c>
      <c r="AR235" s="41">
        <f t="shared" si="695"/>
        <v>0</v>
      </c>
      <c r="AS235" s="41">
        <f t="shared" si="695"/>
        <v>0</v>
      </c>
      <c r="AT235" s="41">
        <f t="shared" si="695"/>
        <v>0</v>
      </c>
      <c r="AU235" s="41">
        <f t="shared" si="695"/>
        <v>0</v>
      </c>
      <c r="AV235" s="41">
        <f t="shared" si="695"/>
        <v>0</v>
      </c>
      <c r="AW235" s="41">
        <f t="shared" si="695"/>
        <v>0</v>
      </c>
      <c r="AX235" s="41">
        <f t="shared" si="695"/>
        <v>0</v>
      </c>
      <c r="AY235" s="41">
        <f t="shared" si="695"/>
        <v>61410.311660948319</v>
      </c>
      <c r="AZ235" s="41">
        <f t="shared" ref="AZ235:CE235" si="696">IF($B235&gt;=AZ$2,0,$S235/$D235*((AY$6-$E235)&lt;$D235))</f>
        <v>61410.311660948319</v>
      </c>
      <c r="BA235" s="41">
        <f t="shared" si="696"/>
        <v>61410.311660948319</v>
      </c>
      <c r="BB235" s="41">
        <f t="shared" si="696"/>
        <v>61410.311660948319</v>
      </c>
      <c r="BC235" s="41">
        <f t="shared" si="696"/>
        <v>61410.311660948319</v>
      </c>
      <c r="BD235" s="41">
        <f t="shared" si="696"/>
        <v>61410.311660948319</v>
      </c>
      <c r="BE235" s="41">
        <f t="shared" si="696"/>
        <v>61410.311660948319</v>
      </c>
      <c r="BF235" s="41">
        <f t="shared" si="696"/>
        <v>61410.311660948319</v>
      </c>
      <c r="BG235" s="41">
        <f t="shared" si="696"/>
        <v>61410.311660948319</v>
      </c>
      <c r="BH235" s="41">
        <f t="shared" si="696"/>
        <v>61410.311660948319</v>
      </c>
      <c r="BI235" s="41">
        <f t="shared" si="696"/>
        <v>61410.311660948319</v>
      </c>
      <c r="BJ235" s="41">
        <f t="shared" si="696"/>
        <v>61410.311660948319</v>
      </c>
      <c r="BK235" s="41">
        <f t="shared" si="696"/>
        <v>61410.311660948319</v>
      </c>
      <c r="BL235" s="41">
        <f t="shared" si="696"/>
        <v>61410.311660948319</v>
      </c>
      <c r="BM235" s="41">
        <f t="shared" si="696"/>
        <v>61410.311660948319</v>
      </c>
      <c r="BN235" s="41">
        <f t="shared" si="696"/>
        <v>61410.311660948319</v>
      </c>
      <c r="BO235" s="41">
        <f t="shared" si="696"/>
        <v>61410.311660948319</v>
      </c>
      <c r="BP235" s="41">
        <f t="shared" si="696"/>
        <v>61410.311660948319</v>
      </c>
      <c r="BQ235" s="41">
        <f t="shared" si="696"/>
        <v>61410.311660948319</v>
      </c>
      <c r="BR235" s="41">
        <f t="shared" si="696"/>
        <v>61410.311660948319</v>
      </c>
      <c r="BS235" s="41">
        <f t="shared" si="696"/>
        <v>61410.311660948319</v>
      </c>
      <c r="BT235" s="41">
        <f t="shared" si="696"/>
        <v>61410.311660948319</v>
      </c>
      <c r="BU235" s="41">
        <f t="shared" si="696"/>
        <v>61410.311660948319</v>
      </c>
      <c r="BV235" s="41">
        <f t="shared" si="696"/>
        <v>61410.311660948319</v>
      </c>
      <c r="BW235" s="41">
        <f t="shared" si="696"/>
        <v>61410.311660948319</v>
      </c>
      <c r="BX235" s="41">
        <f t="shared" si="696"/>
        <v>61410.311660948319</v>
      </c>
      <c r="BY235" s="41">
        <f t="shared" si="696"/>
        <v>61410.311660948319</v>
      </c>
      <c r="BZ235" s="41">
        <f t="shared" si="696"/>
        <v>61410.311660948319</v>
      </c>
      <c r="CA235" s="41">
        <f t="shared" si="696"/>
        <v>61410.311660948319</v>
      </c>
      <c r="CB235" s="41">
        <f t="shared" si="696"/>
        <v>61410.311660948319</v>
      </c>
      <c r="CC235" s="41">
        <f t="shared" si="696"/>
        <v>61410.311660948319</v>
      </c>
      <c r="CD235" s="41">
        <f t="shared" si="696"/>
        <v>61410.311660948319</v>
      </c>
      <c r="CE235" s="41">
        <f t="shared" si="696"/>
        <v>61410.311660948319</v>
      </c>
      <c r="CF235" s="41">
        <f t="shared" ref="CF235:DK235" si="697">IF($B235&gt;=CF$2,0,$S235/$D235*((CE$6-$E235)&lt;$D235))</f>
        <v>61410.311660948319</v>
      </c>
      <c r="CG235" s="41">
        <f t="shared" si="697"/>
        <v>61410.311660948319</v>
      </c>
      <c r="CH235" s="41">
        <f t="shared" si="697"/>
        <v>61410.311660948319</v>
      </c>
      <c r="CI235" s="41">
        <f t="shared" si="697"/>
        <v>61410.311660948319</v>
      </c>
      <c r="CJ235" s="41">
        <f t="shared" si="697"/>
        <v>61410.311660948319</v>
      </c>
      <c r="CK235" s="41">
        <f t="shared" si="697"/>
        <v>61410.311660948319</v>
      </c>
      <c r="CL235" s="41">
        <f t="shared" si="697"/>
        <v>61410.311660948319</v>
      </c>
      <c r="CM235" s="41">
        <f t="shared" si="697"/>
        <v>61410.311660948319</v>
      </c>
      <c r="CN235" s="41">
        <f t="shared" si="697"/>
        <v>61410.311660948319</v>
      </c>
      <c r="CO235" s="41">
        <f t="shared" si="697"/>
        <v>61410.311660948319</v>
      </c>
      <c r="CP235" s="41">
        <f t="shared" si="697"/>
        <v>61410.311660948319</v>
      </c>
      <c r="CQ235" s="41">
        <f t="shared" si="697"/>
        <v>61410.311660948319</v>
      </c>
      <c r="CR235" s="41">
        <f t="shared" si="697"/>
        <v>61410.311660948319</v>
      </c>
      <c r="CS235" s="41">
        <f t="shared" si="697"/>
        <v>61410.311660948319</v>
      </c>
      <c r="CT235" s="41">
        <f t="shared" si="697"/>
        <v>61410.311660948319</v>
      </c>
      <c r="CU235" s="41">
        <f t="shared" si="697"/>
        <v>61410.311660948319</v>
      </c>
      <c r="CV235" s="41">
        <f t="shared" si="697"/>
        <v>61410.311660948319</v>
      </c>
      <c r="CW235" s="41">
        <f t="shared" si="697"/>
        <v>61410.311660948319</v>
      </c>
      <c r="CX235" s="41">
        <f t="shared" si="697"/>
        <v>61410.311660948319</v>
      </c>
      <c r="CY235" s="41">
        <f t="shared" si="697"/>
        <v>61410.311660948319</v>
      </c>
      <c r="CZ235" s="41">
        <f t="shared" si="697"/>
        <v>61410.311660948319</v>
      </c>
      <c r="DA235" s="41">
        <f t="shared" si="697"/>
        <v>61410.311660948319</v>
      </c>
      <c r="DB235" s="41">
        <f t="shared" si="697"/>
        <v>61410.311660948319</v>
      </c>
      <c r="DC235" s="41">
        <f t="shared" si="697"/>
        <v>61410.311660948319</v>
      </c>
      <c r="DD235" s="41">
        <f t="shared" si="697"/>
        <v>61410.311660948319</v>
      </c>
      <c r="DE235" s="41">
        <f t="shared" si="697"/>
        <v>61410.311660948319</v>
      </c>
      <c r="DF235" s="41">
        <f t="shared" si="697"/>
        <v>61410.311660948319</v>
      </c>
      <c r="DG235" s="41">
        <f t="shared" si="697"/>
        <v>0</v>
      </c>
      <c r="DH235" s="41">
        <f t="shared" si="697"/>
        <v>0</v>
      </c>
      <c r="DI235" s="41">
        <f t="shared" si="697"/>
        <v>0</v>
      </c>
      <c r="DJ235" s="41">
        <f t="shared" si="697"/>
        <v>0</v>
      </c>
      <c r="DK235" s="41">
        <f t="shared" si="697"/>
        <v>0</v>
      </c>
      <c r="DL235" s="41">
        <f t="shared" ref="DL235:EQ235" si="698">IF($B235&gt;=DL$2,0,$S235/$D235*((DK$6-$E235)&lt;$D235))</f>
        <v>0</v>
      </c>
      <c r="DM235" s="41">
        <f t="shared" si="698"/>
        <v>0</v>
      </c>
      <c r="DN235" s="41">
        <f t="shared" si="698"/>
        <v>0</v>
      </c>
      <c r="DO235" s="41">
        <f t="shared" si="698"/>
        <v>0</v>
      </c>
      <c r="DP235" s="41">
        <f t="shared" si="698"/>
        <v>0</v>
      </c>
      <c r="DQ235" s="41">
        <f t="shared" si="698"/>
        <v>0</v>
      </c>
      <c r="DR235" s="41">
        <f t="shared" si="698"/>
        <v>0</v>
      </c>
      <c r="DS235" s="41">
        <f t="shared" si="698"/>
        <v>0</v>
      </c>
      <c r="DT235" s="41">
        <f t="shared" si="698"/>
        <v>0</v>
      </c>
      <c r="DU235" s="41">
        <f t="shared" si="698"/>
        <v>0</v>
      </c>
      <c r="DV235" s="41">
        <f t="shared" si="698"/>
        <v>0</v>
      </c>
      <c r="DW235" s="41">
        <f t="shared" si="698"/>
        <v>0</v>
      </c>
      <c r="DX235" s="41">
        <f t="shared" si="698"/>
        <v>0</v>
      </c>
      <c r="DY235" s="41">
        <f t="shared" si="698"/>
        <v>0</v>
      </c>
      <c r="DZ235" s="41">
        <f t="shared" si="698"/>
        <v>0</v>
      </c>
      <c r="EA235" s="41">
        <f t="shared" si="698"/>
        <v>0</v>
      </c>
      <c r="EB235" s="41">
        <f t="shared" si="698"/>
        <v>0</v>
      </c>
      <c r="EC235" s="41">
        <f t="shared" si="698"/>
        <v>0</v>
      </c>
      <c r="ED235" s="41">
        <f t="shared" si="698"/>
        <v>0</v>
      </c>
      <c r="EE235" s="41">
        <f t="shared" si="698"/>
        <v>0</v>
      </c>
      <c r="EF235" s="41">
        <f t="shared" si="698"/>
        <v>0</v>
      </c>
      <c r="EG235" s="41">
        <f t="shared" si="698"/>
        <v>0</v>
      </c>
      <c r="EH235" s="41">
        <f t="shared" si="698"/>
        <v>0</v>
      </c>
      <c r="EI235" s="41">
        <f t="shared" si="698"/>
        <v>0</v>
      </c>
      <c r="EJ235" s="41">
        <f t="shared" si="698"/>
        <v>0</v>
      </c>
      <c r="EK235" s="41">
        <f t="shared" si="698"/>
        <v>0</v>
      </c>
      <c r="EL235" s="41">
        <f t="shared" si="698"/>
        <v>0</v>
      </c>
      <c r="EM235" s="41">
        <f t="shared" si="698"/>
        <v>0</v>
      </c>
      <c r="EN235" s="41">
        <f t="shared" si="698"/>
        <v>0</v>
      </c>
      <c r="EO235" s="41">
        <f t="shared" si="698"/>
        <v>0</v>
      </c>
      <c r="EP235" s="41">
        <f t="shared" si="698"/>
        <v>0</v>
      </c>
      <c r="EQ235" s="41">
        <f t="shared" si="698"/>
        <v>0</v>
      </c>
      <c r="ER235" s="41">
        <f t="shared" ref="ER235:FB235" si="699">IF($B235&gt;=ER$2,0,$S235/$D235*((EQ$6-$E235)&lt;$D235))</f>
        <v>0</v>
      </c>
      <c r="ES235" s="41">
        <f t="shared" si="699"/>
        <v>0</v>
      </c>
      <c r="ET235" s="41">
        <f t="shared" si="699"/>
        <v>0</v>
      </c>
      <c r="EU235" s="41">
        <f t="shared" si="699"/>
        <v>0</v>
      </c>
      <c r="EV235" s="41">
        <f t="shared" si="699"/>
        <v>0</v>
      </c>
      <c r="EW235" s="41">
        <f t="shared" si="699"/>
        <v>0</v>
      </c>
      <c r="EX235" s="41">
        <f t="shared" si="699"/>
        <v>0</v>
      </c>
      <c r="EY235" s="41">
        <f t="shared" si="699"/>
        <v>0</v>
      </c>
      <c r="EZ235" s="41">
        <f t="shared" si="699"/>
        <v>0</v>
      </c>
      <c r="FA235" s="41">
        <f t="shared" si="699"/>
        <v>0</v>
      </c>
      <c r="FB235" s="41">
        <f t="shared" si="699"/>
        <v>0</v>
      </c>
    </row>
    <row r="236" spans="2:158" s="38" customFormat="1" ht="11.25" hidden="1" customHeight="1" outlineLevel="1">
      <c r="B236" s="37">
        <v>2054</v>
      </c>
      <c r="C236" s="36">
        <f t="shared" si="689"/>
        <v>60</v>
      </c>
      <c r="D236" s="36">
        <f t="shared" si="689"/>
        <v>60</v>
      </c>
      <c r="E236" s="36">
        <f t="shared" si="566"/>
        <v>32</v>
      </c>
      <c r="F236" s="55"/>
      <c r="G236" s="3"/>
      <c r="H236" s="3"/>
      <c r="K236" s="39"/>
      <c r="L236" s="39"/>
      <c r="M236" s="39"/>
      <c r="N236" s="39"/>
      <c r="O236" s="39"/>
      <c r="P236" s="39"/>
      <c r="Q236" s="39"/>
      <c r="S236" s="40">
        <f t="shared" si="567"/>
        <v>3506416.7829609229</v>
      </c>
      <c r="T236" s="41">
        <f t="shared" ref="T236:AY236" si="700">IF($B236&gt;=T$2,0,$S236/$D236*((S$6-$E236)&lt;$D236))</f>
        <v>0</v>
      </c>
      <c r="U236" s="41">
        <f t="shared" si="700"/>
        <v>0</v>
      </c>
      <c r="V236" s="41">
        <f t="shared" si="700"/>
        <v>0</v>
      </c>
      <c r="W236" s="41">
        <f t="shared" si="700"/>
        <v>0</v>
      </c>
      <c r="X236" s="41">
        <f t="shared" si="700"/>
        <v>0</v>
      </c>
      <c r="Y236" s="41">
        <f t="shared" si="700"/>
        <v>0</v>
      </c>
      <c r="Z236" s="41">
        <f t="shared" si="700"/>
        <v>0</v>
      </c>
      <c r="AA236" s="41">
        <f t="shared" si="700"/>
        <v>0</v>
      </c>
      <c r="AB236" s="41">
        <f t="shared" si="700"/>
        <v>0</v>
      </c>
      <c r="AC236" s="41">
        <f t="shared" si="700"/>
        <v>0</v>
      </c>
      <c r="AD236" s="41">
        <f t="shared" si="700"/>
        <v>0</v>
      </c>
      <c r="AE236" s="41">
        <f t="shared" si="700"/>
        <v>0</v>
      </c>
      <c r="AF236" s="41">
        <f t="shared" si="700"/>
        <v>0</v>
      </c>
      <c r="AG236" s="41">
        <f t="shared" si="700"/>
        <v>0</v>
      </c>
      <c r="AH236" s="41">
        <f t="shared" si="700"/>
        <v>0</v>
      </c>
      <c r="AI236" s="41">
        <f t="shared" si="700"/>
        <v>0</v>
      </c>
      <c r="AJ236" s="41">
        <f t="shared" si="700"/>
        <v>0</v>
      </c>
      <c r="AK236" s="41">
        <f t="shared" si="700"/>
        <v>0</v>
      </c>
      <c r="AL236" s="41">
        <f t="shared" si="700"/>
        <v>0</v>
      </c>
      <c r="AM236" s="41">
        <f t="shared" si="700"/>
        <v>0</v>
      </c>
      <c r="AN236" s="41">
        <f t="shared" si="700"/>
        <v>0</v>
      </c>
      <c r="AO236" s="41">
        <f t="shared" si="700"/>
        <v>0</v>
      </c>
      <c r="AP236" s="41">
        <f t="shared" si="700"/>
        <v>0</v>
      </c>
      <c r="AQ236" s="41">
        <f t="shared" si="700"/>
        <v>0</v>
      </c>
      <c r="AR236" s="41">
        <f t="shared" si="700"/>
        <v>0</v>
      </c>
      <c r="AS236" s="41">
        <f t="shared" si="700"/>
        <v>0</v>
      </c>
      <c r="AT236" s="41">
        <f t="shared" si="700"/>
        <v>0</v>
      </c>
      <c r="AU236" s="41">
        <f t="shared" si="700"/>
        <v>0</v>
      </c>
      <c r="AV236" s="41">
        <f t="shared" si="700"/>
        <v>0</v>
      </c>
      <c r="AW236" s="41">
        <f t="shared" si="700"/>
        <v>0</v>
      </c>
      <c r="AX236" s="41">
        <f t="shared" si="700"/>
        <v>0</v>
      </c>
      <c r="AY236" s="41">
        <f t="shared" si="700"/>
        <v>0</v>
      </c>
      <c r="AZ236" s="41">
        <f t="shared" ref="AZ236:CE236" si="701">IF($B236&gt;=AZ$2,0,$S236/$D236*((AY$6-$E236)&lt;$D236))</f>
        <v>58440.279716015379</v>
      </c>
      <c r="BA236" s="41">
        <f t="shared" si="701"/>
        <v>58440.279716015379</v>
      </c>
      <c r="BB236" s="41">
        <f t="shared" si="701"/>
        <v>58440.279716015379</v>
      </c>
      <c r="BC236" s="41">
        <f t="shared" si="701"/>
        <v>58440.279716015379</v>
      </c>
      <c r="BD236" s="41">
        <f t="shared" si="701"/>
        <v>58440.279716015379</v>
      </c>
      <c r="BE236" s="41">
        <f t="shared" si="701"/>
        <v>58440.279716015379</v>
      </c>
      <c r="BF236" s="41">
        <f t="shared" si="701"/>
        <v>58440.279716015379</v>
      </c>
      <c r="BG236" s="41">
        <f t="shared" si="701"/>
        <v>58440.279716015379</v>
      </c>
      <c r="BH236" s="41">
        <f t="shared" si="701"/>
        <v>58440.279716015379</v>
      </c>
      <c r="BI236" s="41">
        <f t="shared" si="701"/>
        <v>58440.279716015379</v>
      </c>
      <c r="BJ236" s="41">
        <f t="shared" si="701"/>
        <v>58440.279716015379</v>
      </c>
      <c r="BK236" s="41">
        <f t="shared" si="701"/>
        <v>58440.279716015379</v>
      </c>
      <c r="BL236" s="41">
        <f t="shared" si="701"/>
        <v>58440.279716015379</v>
      </c>
      <c r="BM236" s="41">
        <f t="shared" si="701"/>
        <v>58440.279716015379</v>
      </c>
      <c r="BN236" s="41">
        <f t="shared" si="701"/>
        <v>58440.279716015379</v>
      </c>
      <c r="BO236" s="41">
        <f t="shared" si="701"/>
        <v>58440.279716015379</v>
      </c>
      <c r="BP236" s="41">
        <f t="shared" si="701"/>
        <v>58440.279716015379</v>
      </c>
      <c r="BQ236" s="41">
        <f t="shared" si="701"/>
        <v>58440.279716015379</v>
      </c>
      <c r="BR236" s="41">
        <f t="shared" si="701"/>
        <v>58440.279716015379</v>
      </c>
      <c r="BS236" s="41">
        <f t="shared" si="701"/>
        <v>58440.279716015379</v>
      </c>
      <c r="BT236" s="41">
        <f t="shared" si="701"/>
        <v>58440.279716015379</v>
      </c>
      <c r="BU236" s="41">
        <f t="shared" si="701"/>
        <v>58440.279716015379</v>
      </c>
      <c r="BV236" s="41">
        <f t="shared" si="701"/>
        <v>58440.279716015379</v>
      </c>
      <c r="BW236" s="41">
        <f t="shared" si="701"/>
        <v>58440.279716015379</v>
      </c>
      <c r="BX236" s="41">
        <f t="shared" si="701"/>
        <v>58440.279716015379</v>
      </c>
      <c r="BY236" s="41">
        <f t="shared" si="701"/>
        <v>58440.279716015379</v>
      </c>
      <c r="BZ236" s="41">
        <f t="shared" si="701"/>
        <v>58440.279716015379</v>
      </c>
      <c r="CA236" s="41">
        <f t="shared" si="701"/>
        <v>58440.279716015379</v>
      </c>
      <c r="CB236" s="41">
        <f t="shared" si="701"/>
        <v>58440.279716015379</v>
      </c>
      <c r="CC236" s="41">
        <f t="shared" si="701"/>
        <v>58440.279716015379</v>
      </c>
      <c r="CD236" s="41">
        <f t="shared" si="701"/>
        <v>58440.279716015379</v>
      </c>
      <c r="CE236" s="41">
        <f t="shared" si="701"/>
        <v>58440.279716015379</v>
      </c>
      <c r="CF236" s="41">
        <f t="shared" ref="CF236:DK236" si="702">IF($B236&gt;=CF$2,0,$S236/$D236*((CE$6-$E236)&lt;$D236))</f>
        <v>58440.279716015379</v>
      </c>
      <c r="CG236" s="41">
        <f t="shared" si="702"/>
        <v>58440.279716015379</v>
      </c>
      <c r="CH236" s="41">
        <f t="shared" si="702"/>
        <v>58440.279716015379</v>
      </c>
      <c r="CI236" s="41">
        <f t="shared" si="702"/>
        <v>58440.279716015379</v>
      </c>
      <c r="CJ236" s="41">
        <f t="shared" si="702"/>
        <v>58440.279716015379</v>
      </c>
      <c r="CK236" s="41">
        <f t="shared" si="702"/>
        <v>58440.279716015379</v>
      </c>
      <c r="CL236" s="41">
        <f t="shared" si="702"/>
        <v>58440.279716015379</v>
      </c>
      <c r="CM236" s="41">
        <f t="shared" si="702"/>
        <v>58440.279716015379</v>
      </c>
      <c r="CN236" s="41">
        <f t="shared" si="702"/>
        <v>58440.279716015379</v>
      </c>
      <c r="CO236" s="41">
        <f t="shared" si="702"/>
        <v>58440.279716015379</v>
      </c>
      <c r="CP236" s="41">
        <f t="shared" si="702"/>
        <v>58440.279716015379</v>
      </c>
      <c r="CQ236" s="41">
        <f t="shared" si="702"/>
        <v>58440.279716015379</v>
      </c>
      <c r="CR236" s="41">
        <f t="shared" si="702"/>
        <v>58440.279716015379</v>
      </c>
      <c r="CS236" s="41">
        <f t="shared" si="702"/>
        <v>58440.279716015379</v>
      </c>
      <c r="CT236" s="41">
        <f t="shared" si="702"/>
        <v>58440.279716015379</v>
      </c>
      <c r="CU236" s="41">
        <f t="shared" si="702"/>
        <v>58440.279716015379</v>
      </c>
      <c r="CV236" s="41">
        <f t="shared" si="702"/>
        <v>58440.279716015379</v>
      </c>
      <c r="CW236" s="41">
        <f t="shared" si="702"/>
        <v>58440.279716015379</v>
      </c>
      <c r="CX236" s="41">
        <f t="shared" si="702"/>
        <v>58440.279716015379</v>
      </c>
      <c r="CY236" s="41">
        <f t="shared" si="702"/>
        <v>58440.279716015379</v>
      </c>
      <c r="CZ236" s="41">
        <f t="shared" si="702"/>
        <v>58440.279716015379</v>
      </c>
      <c r="DA236" s="41">
        <f t="shared" si="702"/>
        <v>58440.279716015379</v>
      </c>
      <c r="DB236" s="41">
        <f t="shared" si="702"/>
        <v>58440.279716015379</v>
      </c>
      <c r="DC236" s="41">
        <f t="shared" si="702"/>
        <v>58440.279716015379</v>
      </c>
      <c r="DD236" s="41">
        <f t="shared" si="702"/>
        <v>58440.279716015379</v>
      </c>
      <c r="DE236" s="41">
        <f t="shared" si="702"/>
        <v>58440.279716015379</v>
      </c>
      <c r="DF236" s="41">
        <f t="shared" si="702"/>
        <v>58440.279716015379</v>
      </c>
      <c r="DG236" s="41">
        <f t="shared" si="702"/>
        <v>58440.279716015379</v>
      </c>
      <c r="DH236" s="41">
        <f t="shared" si="702"/>
        <v>0</v>
      </c>
      <c r="DI236" s="41">
        <f t="shared" si="702"/>
        <v>0</v>
      </c>
      <c r="DJ236" s="41">
        <f t="shared" si="702"/>
        <v>0</v>
      </c>
      <c r="DK236" s="41">
        <f t="shared" si="702"/>
        <v>0</v>
      </c>
      <c r="DL236" s="41">
        <f t="shared" ref="DL236:EQ236" si="703">IF($B236&gt;=DL$2,0,$S236/$D236*((DK$6-$E236)&lt;$D236))</f>
        <v>0</v>
      </c>
      <c r="DM236" s="41">
        <f t="shared" si="703"/>
        <v>0</v>
      </c>
      <c r="DN236" s="41">
        <f t="shared" si="703"/>
        <v>0</v>
      </c>
      <c r="DO236" s="41">
        <f t="shared" si="703"/>
        <v>0</v>
      </c>
      <c r="DP236" s="41">
        <f t="shared" si="703"/>
        <v>0</v>
      </c>
      <c r="DQ236" s="41">
        <f t="shared" si="703"/>
        <v>0</v>
      </c>
      <c r="DR236" s="41">
        <f t="shared" si="703"/>
        <v>0</v>
      </c>
      <c r="DS236" s="41">
        <f t="shared" si="703"/>
        <v>0</v>
      </c>
      <c r="DT236" s="41">
        <f t="shared" si="703"/>
        <v>0</v>
      </c>
      <c r="DU236" s="41">
        <f t="shared" si="703"/>
        <v>0</v>
      </c>
      <c r="DV236" s="41">
        <f t="shared" si="703"/>
        <v>0</v>
      </c>
      <c r="DW236" s="41">
        <f t="shared" si="703"/>
        <v>0</v>
      </c>
      <c r="DX236" s="41">
        <f t="shared" si="703"/>
        <v>0</v>
      </c>
      <c r="DY236" s="41">
        <f t="shared" si="703"/>
        <v>0</v>
      </c>
      <c r="DZ236" s="41">
        <f t="shared" si="703"/>
        <v>0</v>
      </c>
      <c r="EA236" s="41">
        <f t="shared" si="703"/>
        <v>0</v>
      </c>
      <c r="EB236" s="41">
        <f t="shared" si="703"/>
        <v>0</v>
      </c>
      <c r="EC236" s="41">
        <f t="shared" si="703"/>
        <v>0</v>
      </c>
      <c r="ED236" s="41">
        <f t="shared" si="703"/>
        <v>0</v>
      </c>
      <c r="EE236" s="41">
        <f t="shared" si="703"/>
        <v>0</v>
      </c>
      <c r="EF236" s="41">
        <f t="shared" si="703"/>
        <v>0</v>
      </c>
      <c r="EG236" s="41">
        <f t="shared" si="703"/>
        <v>0</v>
      </c>
      <c r="EH236" s="41">
        <f t="shared" si="703"/>
        <v>0</v>
      </c>
      <c r="EI236" s="41">
        <f t="shared" si="703"/>
        <v>0</v>
      </c>
      <c r="EJ236" s="41">
        <f t="shared" si="703"/>
        <v>0</v>
      </c>
      <c r="EK236" s="41">
        <f t="shared" si="703"/>
        <v>0</v>
      </c>
      <c r="EL236" s="41">
        <f t="shared" si="703"/>
        <v>0</v>
      </c>
      <c r="EM236" s="41">
        <f t="shared" si="703"/>
        <v>0</v>
      </c>
      <c r="EN236" s="41">
        <f t="shared" si="703"/>
        <v>0</v>
      </c>
      <c r="EO236" s="41">
        <f t="shared" si="703"/>
        <v>0</v>
      </c>
      <c r="EP236" s="41">
        <f t="shared" si="703"/>
        <v>0</v>
      </c>
      <c r="EQ236" s="41">
        <f t="shared" si="703"/>
        <v>0</v>
      </c>
      <c r="ER236" s="41">
        <f t="shared" ref="ER236:FB236" si="704">IF($B236&gt;=ER$2,0,$S236/$D236*((EQ$6-$E236)&lt;$D236))</f>
        <v>0</v>
      </c>
      <c r="ES236" s="41">
        <f t="shared" si="704"/>
        <v>0</v>
      </c>
      <c r="ET236" s="41">
        <f t="shared" si="704"/>
        <v>0</v>
      </c>
      <c r="EU236" s="41">
        <f t="shared" si="704"/>
        <v>0</v>
      </c>
      <c r="EV236" s="41">
        <f t="shared" si="704"/>
        <v>0</v>
      </c>
      <c r="EW236" s="41">
        <f t="shared" si="704"/>
        <v>0</v>
      </c>
      <c r="EX236" s="41">
        <f t="shared" si="704"/>
        <v>0</v>
      </c>
      <c r="EY236" s="41">
        <f t="shared" si="704"/>
        <v>0</v>
      </c>
      <c r="EZ236" s="41">
        <f t="shared" si="704"/>
        <v>0</v>
      </c>
      <c r="FA236" s="41">
        <f t="shared" si="704"/>
        <v>0</v>
      </c>
      <c r="FB236" s="41">
        <f t="shared" si="704"/>
        <v>0</v>
      </c>
    </row>
    <row r="237" spans="2:158" s="38" customFormat="1" ht="11.25" hidden="1" customHeight="1" outlineLevel="1">
      <c r="B237" s="37">
        <v>2055</v>
      </c>
      <c r="C237" s="36">
        <f t="shared" si="689"/>
        <v>60</v>
      </c>
      <c r="D237" s="36">
        <f t="shared" si="689"/>
        <v>60</v>
      </c>
      <c r="E237" s="36">
        <f t="shared" ref="E237:E268" si="705">E51</f>
        <v>33</v>
      </c>
      <c r="F237" s="55"/>
      <c r="G237" s="3"/>
      <c r="H237" s="3"/>
      <c r="K237" s="39"/>
      <c r="L237" s="39"/>
      <c r="M237" s="39"/>
      <c r="N237" s="39"/>
      <c r="O237" s="39"/>
      <c r="P237" s="39"/>
      <c r="Q237" s="39"/>
      <c r="S237" s="40">
        <f t="shared" si="567"/>
        <v>3340483.9113725019</v>
      </c>
      <c r="T237" s="41">
        <f t="shared" ref="T237:AY237" si="706">IF($B237&gt;=T$2,0,$S237/$D237*((S$6-$E237)&lt;$D237))</f>
        <v>0</v>
      </c>
      <c r="U237" s="41">
        <f t="shared" si="706"/>
        <v>0</v>
      </c>
      <c r="V237" s="41">
        <f t="shared" si="706"/>
        <v>0</v>
      </c>
      <c r="W237" s="41">
        <f t="shared" si="706"/>
        <v>0</v>
      </c>
      <c r="X237" s="41">
        <f t="shared" si="706"/>
        <v>0</v>
      </c>
      <c r="Y237" s="41">
        <f t="shared" si="706"/>
        <v>0</v>
      </c>
      <c r="Z237" s="41">
        <f t="shared" si="706"/>
        <v>0</v>
      </c>
      <c r="AA237" s="41">
        <f t="shared" si="706"/>
        <v>0</v>
      </c>
      <c r="AB237" s="41">
        <f t="shared" si="706"/>
        <v>0</v>
      </c>
      <c r="AC237" s="41">
        <f t="shared" si="706"/>
        <v>0</v>
      </c>
      <c r="AD237" s="41">
        <f t="shared" si="706"/>
        <v>0</v>
      </c>
      <c r="AE237" s="41">
        <f t="shared" si="706"/>
        <v>0</v>
      </c>
      <c r="AF237" s="41">
        <f t="shared" si="706"/>
        <v>0</v>
      </c>
      <c r="AG237" s="41">
        <f t="shared" si="706"/>
        <v>0</v>
      </c>
      <c r="AH237" s="41">
        <f t="shared" si="706"/>
        <v>0</v>
      </c>
      <c r="AI237" s="41">
        <f t="shared" si="706"/>
        <v>0</v>
      </c>
      <c r="AJ237" s="41">
        <f t="shared" si="706"/>
        <v>0</v>
      </c>
      <c r="AK237" s="41">
        <f t="shared" si="706"/>
        <v>0</v>
      </c>
      <c r="AL237" s="41">
        <f t="shared" si="706"/>
        <v>0</v>
      </c>
      <c r="AM237" s="41">
        <f t="shared" si="706"/>
        <v>0</v>
      </c>
      <c r="AN237" s="41">
        <f t="shared" si="706"/>
        <v>0</v>
      </c>
      <c r="AO237" s="41">
        <f t="shared" si="706"/>
        <v>0</v>
      </c>
      <c r="AP237" s="41">
        <f t="shared" si="706"/>
        <v>0</v>
      </c>
      <c r="AQ237" s="41">
        <f t="shared" si="706"/>
        <v>0</v>
      </c>
      <c r="AR237" s="41">
        <f t="shared" si="706"/>
        <v>0</v>
      </c>
      <c r="AS237" s="41">
        <f t="shared" si="706"/>
        <v>0</v>
      </c>
      <c r="AT237" s="41">
        <f t="shared" si="706"/>
        <v>0</v>
      </c>
      <c r="AU237" s="41">
        <f t="shared" si="706"/>
        <v>0</v>
      </c>
      <c r="AV237" s="41">
        <f t="shared" si="706"/>
        <v>0</v>
      </c>
      <c r="AW237" s="41">
        <f t="shared" si="706"/>
        <v>0</v>
      </c>
      <c r="AX237" s="41">
        <f t="shared" si="706"/>
        <v>0</v>
      </c>
      <c r="AY237" s="41">
        <f t="shared" si="706"/>
        <v>0</v>
      </c>
      <c r="AZ237" s="41">
        <f t="shared" ref="AZ237:CE237" si="707">IF($B237&gt;=AZ$2,0,$S237/$D237*((AY$6-$E237)&lt;$D237))</f>
        <v>0</v>
      </c>
      <c r="BA237" s="41">
        <f t="shared" si="707"/>
        <v>55674.731856208367</v>
      </c>
      <c r="BB237" s="41">
        <f t="shared" si="707"/>
        <v>55674.731856208367</v>
      </c>
      <c r="BC237" s="41">
        <f t="shared" si="707"/>
        <v>55674.731856208367</v>
      </c>
      <c r="BD237" s="41">
        <f t="shared" si="707"/>
        <v>55674.731856208367</v>
      </c>
      <c r="BE237" s="41">
        <f t="shared" si="707"/>
        <v>55674.731856208367</v>
      </c>
      <c r="BF237" s="41">
        <f t="shared" si="707"/>
        <v>55674.731856208367</v>
      </c>
      <c r="BG237" s="41">
        <f t="shared" si="707"/>
        <v>55674.731856208367</v>
      </c>
      <c r="BH237" s="41">
        <f t="shared" si="707"/>
        <v>55674.731856208367</v>
      </c>
      <c r="BI237" s="41">
        <f t="shared" si="707"/>
        <v>55674.731856208367</v>
      </c>
      <c r="BJ237" s="41">
        <f t="shared" si="707"/>
        <v>55674.731856208367</v>
      </c>
      <c r="BK237" s="41">
        <f t="shared" si="707"/>
        <v>55674.731856208367</v>
      </c>
      <c r="BL237" s="41">
        <f t="shared" si="707"/>
        <v>55674.731856208367</v>
      </c>
      <c r="BM237" s="41">
        <f t="shared" si="707"/>
        <v>55674.731856208367</v>
      </c>
      <c r="BN237" s="41">
        <f t="shared" si="707"/>
        <v>55674.731856208367</v>
      </c>
      <c r="BO237" s="41">
        <f t="shared" si="707"/>
        <v>55674.731856208367</v>
      </c>
      <c r="BP237" s="41">
        <f t="shared" si="707"/>
        <v>55674.731856208367</v>
      </c>
      <c r="BQ237" s="41">
        <f t="shared" si="707"/>
        <v>55674.731856208367</v>
      </c>
      <c r="BR237" s="41">
        <f t="shared" si="707"/>
        <v>55674.731856208367</v>
      </c>
      <c r="BS237" s="41">
        <f t="shared" si="707"/>
        <v>55674.731856208367</v>
      </c>
      <c r="BT237" s="41">
        <f t="shared" si="707"/>
        <v>55674.731856208367</v>
      </c>
      <c r="BU237" s="41">
        <f t="shared" si="707"/>
        <v>55674.731856208367</v>
      </c>
      <c r="BV237" s="41">
        <f t="shared" si="707"/>
        <v>55674.731856208367</v>
      </c>
      <c r="BW237" s="41">
        <f t="shared" si="707"/>
        <v>55674.731856208367</v>
      </c>
      <c r="BX237" s="41">
        <f t="shared" si="707"/>
        <v>55674.731856208367</v>
      </c>
      <c r="BY237" s="41">
        <f t="shared" si="707"/>
        <v>55674.731856208367</v>
      </c>
      <c r="BZ237" s="41">
        <f t="shared" si="707"/>
        <v>55674.731856208367</v>
      </c>
      <c r="CA237" s="41">
        <f t="shared" si="707"/>
        <v>55674.731856208367</v>
      </c>
      <c r="CB237" s="41">
        <f t="shared" si="707"/>
        <v>55674.731856208367</v>
      </c>
      <c r="CC237" s="41">
        <f t="shared" si="707"/>
        <v>55674.731856208367</v>
      </c>
      <c r="CD237" s="41">
        <f t="shared" si="707"/>
        <v>55674.731856208367</v>
      </c>
      <c r="CE237" s="41">
        <f t="shared" si="707"/>
        <v>55674.731856208367</v>
      </c>
      <c r="CF237" s="41">
        <f t="shared" ref="CF237:DK237" si="708">IF($B237&gt;=CF$2,0,$S237/$D237*((CE$6-$E237)&lt;$D237))</f>
        <v>55674.731856208367</v>
      </c>
      <c r="CG237" s="41">
        <f t="shared" si="708"/>
        <v>55674.731856208367</v>
      </c>
      <c r="CH237" s="41">
        <f t="shared" si="708"/>
        <v>55674.731856208367</v>
      </c>
      <c r="CI237" s="41">
        <f t="shared" si="708"/>
        <v>55674.731856208367</v>
      </c>
      <c r="CJ237" s="41">
        <f t="shared" si="708"/>
        <v>55674.731856208367</v>
      </c>
      <c r="CK237" s="41">
        <f t="shared" si="708"/>
        <v>55674.731856208367</v>
      </c>
      <c r="CL237" s="41">
        <f t="shared" si="708"/>
        <v>55674.731856208367</v>
      </c>
      <c r="CM237" s="41">
        <f t="shared" si="708"/>
        <v>55674.731856208367</v>
      </c>
      <c r="CN237" s="41">
        <f t="shared" si="708"/>
        <v>55674.731856208367</v>
      </c>
      <c r="CO237" s="41">
        <f t="shared" si="708"/>
        <v>55674.731856208367</v>
      </c>
      <c r="CP237" s="41">
        <f t="shared" si="708"/>
        <v>55674.731856208367</v>
      </c>
      <c r="CQ237" s="41">
        <f t="shared" si="708"/>
        <v>55674.731856208367</v>
      </c>
      <c r="CR237" s="41">
        <f t="shared" si="708"/>
        <v>55674.731856208367</v>
      </c>
      <c r="CS237" s="41">
        <f t="shared" si="708"/>
        <v>55674.731856208367</v>
      </c>
      <c r="CT237" s="41">
        <f t="shared" si="708"/>
        <v>55674.731856208367</v>
      </c>
      <c r="CU237" s="41">
        <f t="shared" si="708"/>
        <v>55674.731856208367</v>
      </c>
      <c r="CV237" s="41">
        <f t="shared" si="708"/>
        <v>55674.731856208367</v>
      </c>
      <c r="CW237" s="41">
        <f t="shared" si="708"/>
        <v>55674.731856208367</v>
      </c>
      <c r="CX237" s="41">
        <f t="shared" si="708"/>
        <v>55674.731856208367</v>
      </c>
      <c r="CY237" s="41">
        <f t="shared" si="708"/>
        <v>55674.731856208367</v>
      </c>
      <c r="CZ237" s="41">
        <f t="shared" si="708"/>
        <v>55674.731856208367</v>
      </c>
      <c r="DA237" s="41">
        <f t="shared" si="708"/>
        <v>55674.731856208367</v>
      </c>
      <c r="DB237" s="41">
        <f t="shared" si="708"/>
        <v>55674.731856208367</v>
      </c>
      <c r="DC237" s="41">
        <f t="shared" si="708"/>
        <v>55674.731856208367</v>
      </c>
      <c r="DD237" s="41">
        <f t="shared" si="708"/>
        <v>55674.731856208367</v>
      </c>
      <c r="DE237" s="41">
        <f t="shared" si="708"/>
        <v>55674.731856208367</v>
      </c>
      <c r="DF237" s="41">
        <f t="shared" si="708"/>
        <v>55674.731856208367</v>
      </c>
      <c r="DG237" s="41">
        <f t="shared" si="708"/>
        <v>55674.731856208367</v>
      </c>
      <c r="DH237" s="41">
        <f t="shared" si="708"/>
        <v>55674.731856208367</v>
      </c>
      <c r="DI237" s="41">
        <f t="shared" si="708"/>
        <v>0</v>
      </c>
      <c r="DJ237" s="41">
        <f t="shared" si="708"/>
        <v>0</v>
      </c>
      <c r="DK237" s="41">
        <f t="shared" si="708"/>
        <v>0</v>
      </c>
      <c r="DL237" s="41">
        <f t="shared" ref="DL237:EQ237" si="709">IF($B237&gt;=DL$2,0,$S237/$D237*((DK$6-$E237)&lt;$D237))</f>
        <v>0</v>
      </c>
      <c r="DM237" s="41">
        <f t="shared" si="709"/>
        <v>0</v>
      </c>
      <c r="DN237" s="41">
        <f t="shared" si="709"/>
        <v>0</v>
      </c>
      <c r="DO237" s="41">
        <f t="shared" si="709"/>
        <v>0</v>
      </c>
      <c r="DP237" s="41">
        <f t="shared" si="709"/>
        <v>0</v>
      </c>
      <c r="DQ237" s="41">
        <f t="shared" si="709"/>
        <v>0</v>
      </c>
      <c r="DR237" s="41">
        <f t="shared" si="709"/>
        <v>0</v>
      </c>
      <c r="DS237" s="41">
        <f t="shared" si="709"/>
        <v>0</v>
      </c>
      <c r="DT237" s="41">
        <f t="shared" si="709"/>
        <v>0</v>
      </c>
      <c r="DU237" s="41">
        <f t="shared" si="709"/>
        <v>0</v>
      </c>
      <c r="DV237" s="41">
        <f t="shared" si="709"/>
        <v>0</v>
      </c>
      <c r="DW237" s="41">
        <f t="shared" si="709"/>
        <v>0</v>
      </c>
      <c r="DX237" s="41">
        <f t="shared" si="709"/>
        <v>0</v>
      </c>
      <c r="DY237" s="41">
        <f t="shared" si="709"/>
        <v>0</v>
      </c>
      <c r="DZ237" s="41">
        <f t="shared" si="709"/>
        <v>0</v>
      </c>
      <c r="EA237" s="41">
        <f t="shared" si="709"/>
        <v>0</v>
      </c>
      <c r="EB237" s="41">
        <f t="shared" si="709"/>
        <v>0</v>
      </c>
      <c r="EC237" s="41">
        <f t="shared" si="709"/>
        <v>0</v>
      </c>
      <c r="ED237" s="41">
        <f t="shared" si="709"/>
        <v>0</v>
      </c>
      <c r="EE237" s="41">
        <f t="shared" si="709"/>
        <v>0</v>
      </c>
      <c r="EF237" s="41">
        <f t="shared" si="709"/>
        <v>0</v>
      </c>
      <c r="EG237" s="41">
        <f t="shared" si="709"/>
        <v>0</v>
      </c>
      <c r="EH237" s="41">
        <f t="shared" si="709"/>
        <v>0</v>
      </c>
      <c r="EI237" s="41">
        <f t="shared" si="709"/>
        <v>0</v>
      </c>
      <c r="EJ237" s="41">
        <f t="shared" si="709"/>
        <v>0</v>
      </c>
      <c r="EK237" s="41">
        <f t="shared" si="709"/>
        <v>0</v>
      </c>
      <c r="EL237" s="41">
        <f t="shared" si="709"/>
        <v>0</v>
      </c>
      <c r="EM237" s="41">
        <f t="shared" si="709"/>
        <v>0</v>
      </c>
      <c r="EN237" s="41">
        <f t="shared" si="709"/>
        <v>0</v>
      </c>
      <c r="EO237" s="41">
        <f t="shared" si="709"/>
        <v>0</v>
      </c>
      <c r="EP237" s="41">
        <f t="shared" si="709"/>
        <v>0</v>
      </c>
      <c r="EQ237" s="41">
        <f t="shared" si="709"/>
        <v>0</v>
      </c>
      <c r="ER237" s="41">
        <f t="shared" ref="ER237:FB237" si="710">IF($B237&gt;=ER$2,0,$S237/$D237*((EQ$6-$E237)&lt;$D237))</f>
        <v>0</v>
      </c>
      <c r="ES237" s="41">
        <f t="shared" si="710"/>
        <v>0</v>
      </c>
      <c r="ET237" s="41">
        <f t="shared" si="710"/>
        <v>0</v>
      </c>
      <c r="EU237" s="41">
        <f t="shared" si="710"/>
        <v>0</v>
      </c>
      <c r="EV237" s="41">
        <f t="shared" si="710"/>
        <v>0</v>
      </c>
      <c r="EW237" s="41">
        <f t="shared" si="710"/>
        <v>0</v>
      </c>
      <c r="EX237" s="41">
        <f t="shared" si="710"/>
        <v>0</v>
      </c>
      <c r="EY237" s="41">
        <f t="shared" si="710"/>
        <v>0</v>
      </c>
      <c r="EZ237" s="41">
        <f t="shared" si="710"/>
        <v>0</v>
      </c>
      <c r="FA237" s="41">
        <f t="shared" si="710"/>
        <v>0</v>
      </c>
      <c r="FB237" s="41">
        <f t="shared" si="710"/>
        <v>0</v>
      </c>
    </row>
    <row r="238" spans="2:158" s="38" customFormat="1" ht="11.25" hidden="1" customHeight="1" outlineLevel="1">
      <c r="B238" s="37">
        <v>2056</v>
      </c>
      <c r="C238" s="36">
        <f t="shared" si="689"/>
        <v>60</v>
      </c>
      <c r="D238" s="36">
        <f t="shared" si="689"/>
        <v>60</v>
      </c>
      <c r="E238" s="36">
        <f t="shared" si="705"/>
        <v>34</v>
      </c>
      <c r="F238" s="55"/>
      <c r="G238" s="3"/>
      <c r="H238" s="3"/>
      <c r="K238" s="39"/>
      <c r="L238" s="39"/>
      <c r="M238" s="39"/>
      <c r="N238" s="39"/>
      <c r="O238" s="39"/>
      <c r="P238" s="39"/>
      <c r="Q238" s="39"/>
      <c r="S238" s="40">
        <f t="shared" si="567"/>
        <v>3186509.4080485241</v>
      </c>
      <c r="T238" s="41">
        <f t="shared" ref="T238:AY238" si="711">IF($B238&gt;=T$2,0,$S238/$D238*((S$6-$E238)&lt;$D238))</f>
        <v>0</v>
      </c>
      <c r="U238" s="41">
        <f t="shared" si="711"/>
        <v>0</v>
      </c>
      <c r="V238" s="41">
        <f t="shared" si="711"/>
        <v>0</v>
      </c>
      <c r="W238" s="41">
        <f t="shared" si="711"/>
        <v>0</v>
      </c>
      <c r="X238" s="41">
        <f t="shared" si="711"/>
        <v>0</v>
      </c>
      <c r="Y238" s="41">
        <f t="shared" si="711"/>
        <v>0</v>
      </c>
      <c r="Z238" s="41">
        <f t="shared" si="711"/>
        <v>0</v>
      </c>
      <c r="AA238" s="41">
        <f t="shared" si="711"/>
        <v>0</v>
      </c>
      <c r="AB238" s="41">
        <f t="shared" si="711"/>
        <v>0</v>
      </c>
      <c r="AC238" s="41">
        <f t="shared" si="711"/>
        <v>0</v>
      </c>
      <c r="AD238" s="41">
        <f t="shared" si="711"/>
        <v>0</v>
      </c>
      <c r="AE238" s="41">
        <f t="shared" si="711"/>
        <v>0</v>
      </c>
      <c r="AF238" s="41">
        <f t="shared" si="711"/>
        <v>0</v>
      </c>
      <c r="AG238" s="41">
        <f t="shared" si="711"/>
        <v>0</v>
      </c>
      <c r="AH238" s="41">
        <f t="shared" si="711"/>
        <v>0</v>
      </c>
      <c r="AI238" s="41">
        <f t="shared" si="711"/>
        <v>0</v>
      </c>
      <c r="AJ238" s="41">
        <f t="shared" si="711"/>
        <v>0</v>
      </c>
      <c r="AK238" s="41">
        <f t="shared" si="711"/>
        <v>0</v>
      </c>
      <c r="AL238" s="41">
        <f t="shared" si="711"/>
        <v>0</v>
      </c>
      <c r="AM238" s="41">
        <f t="shared" si="711"/>
        <v>0</v>
      </c>
      <c r="AN238" s="41">
        <f t="shared" si="711"/>
        <v>0</v>
      </c>
      <c r="AO238" s="41">
        <f t="shared" si="711"/>
        <v>0</v>
      </c>
      <c r="AP238" s="41">
        <f t="shared" si="711"/>
        <v>0</v>
      </c>
      <c r="AQ238" s="41">
        <f t="shared" si="711"/>
        <v>0</v>
      </c>
      <c r="AR238" s="41">
        <f t="shared" si="711"/>
        <v>0</v>
      </c>
      <c r="AS238" s="41">
        <f t="shared" si="711"/>
        <v>0</v>
      </c>
      <c r="AT238" s="41">
        <f t="shared" si="711"/>
        <v>0</v>
      </c>
      <c r="AU238" s="41">
        <f t="shared" si="711"/>
        <v>0</v>
      </c>
      <c r="AV238" s="41">
        <f t="shared" si="711"/>
        <v>0</v>
      </c>
      <c r="AW238" s="41">
        <f t="shared" si="711"/>
        <v>0</v>
      </c>
      <c r="AX238" s="41">
        <f t="shared" si="711"/>
        <v>0</v>
      </c>
      <c r="AY238" s="41">
        <f t="shared" si="711"/>
        <v>0</v>
      </c>
      <c r="AZ238" s="41">
        <f t="shared" ref="AZ238:CE238" si="712">IF($B238&gt;=AZ$2,0,$S238/$D238*((AY$6-$E238)&lt;$D238))</f>
        <v>0</v>
      </c>
      <c r="BA238" s="41">
        <f t="shared" si="712"/>
        <v>0</v>
      </c>
      <c r="BB238" s="41">
        <f t="shared" si="712"/>
        <v>53108.49013414207</v>
      </c>
      <c r="BC238" s="41">
        <f t="shared" si="712"/>
        <v>53108.49013414207</v>
      </c>
      <c r="BD238" s="41">
        <f t="shared" si="712"/>
        <v>53108.49013414207</v>
      </c>
      <c r="BE238" s="41">
        <f t="shared" si="712"/>
        <v>53108.49013414207</v>
      </c>
      <c r="BF238" s="41">
        <f t="shared" si="712"/>
        <v>53108.49013414207</v>
      </c>
      <c r="BG238" s="41">
        <f t="shared" si="712"/>
        <v>53108.49013414207</v>
      </c>
      <c r="BH238" s="41">
        <f t="shared" si="712"/>
        <v>53108.49013414207</v>
      </c>
      <c r="BI238" s="41">
        <f t="shared" si="712"/>
        <v>53108.49013414207</v>
      </c>
      <c r="BJ238" s="41">
        <f t="shared" si="712"/>
        <v>53108.49013414207</v>
      </c>
      <c r="BK238" s="41">
        <f t="shared" si="712"/>
        <v>53108.49013414207</v>
      </c>
      <c r="BL238" s="41">
        <f t="shared" si="712"/>
        <v>53108.49013414207</v>
      </c>
      <c r="BM238" s="41">
        <f t="shared" si="712"/>
        <v>53108.49013414207</v>
      </c>
      <c r="BN238" s="41">
        <f t="shared" si="712"/>
        <v>53108.49013414207</v>
      </c>
      <c r="BO238" s="41">
        <f t="shared" si="712"/>
        <v>53108.49013414207</v>
      </c>
      <c r="BP238" s="41">
        <f t="shared" si="712"/>
        <v>53108.49013414207</v>
      </c>
      <c r="BQ238" s="41">
        <f t="shared" si="712"/>
        <v>53108.49013414207</v>
      </c>
      <c r="BR238" s="41">
        <f t="shared" si="712"/>
        <v>53108.49013414207</v>
      </c>
      <c r="BS238" s="41">
        <f t="shared" si="712"/>
        <v>53108.49013414207</v>
      </c>
      <c r="BT238" s="41">
        <f t="shared" si="712"/>
        <v>53108.49013414207</v>
      </c>
      <c r="BU238" s="41">
        <f t="shared" si="712"/>
        <v>53108.49013414207</v>
      </c>
      <c r="BV238" s="41">
        <f t="shared" si="712"/>
        <v>53108.49013414207</v>
      </c>
      <c r="BW238" s="41">
        <f t="shared" si="712"/>
        <v>53108.49013414207</v>
      </c>
      <c r="BX238" s="41">
        <f t="shared" si="712"/>
        <v>53108.49013414207</v>
      </c>
      <c r="BY238" s="41">
        <f t="shared" si="712"/>
        <v>53108.49013414207</v>
      </c>
      <c r="BZ238" s="41">
        <f t="shared" si="712"/>
        <v>53108.49013414207</v>
      </c>
      <c r="CA238" s="41">
        <f t="shared" si="712"/>
        <v>53108.49013414207</v>
      </c>
      <c r="CB238" s="41">
        <f t="shared" si="712"/>
        <v>53108.49013414207</v>
      </c>
      <c r="CC238" s="41">
        <f t="shared" si="712"/>
        <v>53108.49013414207</v>
      </c>
      <c r="CD238" s="41">
        <f t="shared" si="712"/>
        <v>53108.49013414207</v>
      </c>
      <c r="CE238" s="41">
        <f t="shared" si="712"/>
        <v>53108.49013414207</v>
      </c>
      <c r="CF238" s="41">
        <f t="shared" ref="CF238:DK238" si="713">IF($B238&gt;=CF$2,0,$S238/$D238*((CE$6-$E238)&lt;$D238))</f>
        <v>53108.49013414207</v>
      </c>
      <c r="CG238" s="41">
        <f t="shared" si="713"/>
        <v>53108.49013414207</v>
      </c>
      <c r="CH238" s="41">
        <f t="shared" si="713"/>
        <v>53108.49013414207</v>
      </c>
      <c r="CI238" s="41">
        <f t="shared" si="713"/>
        <v>53108.49013414207</v>
      </c>
      <c r="CJ238" s="41">
        <f t="shared" si="713"/>
        <v>53108.49013414207</v>
      </c>
      <c r="CK238" s="41">
        <f t="shared" si="713"/>
        <v>53108.49013414207</v>
      </c>
      <c r="CL238" s="41">
        <f t="shared" si="713"/>
        <v>53108.49013414207</v>
      </c>
      <c r="CM238" s="41">
        <f t="shared" si="713"/>
        <v>53108.49013414207</v>
      </c>
      <c r="CN238" s="41">
        <f t="shared" si="713"/>
        <v>53108.49013414207</v>
      </c>
      <c r="CO238" s="41">
        <f t="shared" si="713"/>
        <v>53108.49013414207</v>
      </c>
      <c r="CP238" s="41">
        <f t="shared" si="713"/>
        <v>53108.49013414207</v>
      </c>
      <c r="CQ238" s="41">
        <f t="shared" si="713"/>
        <v>53108.49013414207</v>
      </c>
      <c r="CR238" s="41">
        <f t="shared" si="713"/>
        <v>53108.49013414207</v>
      </c>
      <c r="CS238" s="41">
        <f t="shared" si="713"/>
        <v>53108.49013414207</v>
      </c>
      <c r="CT238" s="41">
        <f t="shared" si="713"/>
        <v>53108.49013414207</v>
      </c>
      <c r="CU238" s="41">
        <f t="shared" si="713"/>
        <v>53108.49013414207</v>
      </c>
      <c r="CV238" s="41">
        <f t="shared" si="713"/>
        <v>53108.49013414207</v>
      </c>
      <c r="CW238" s="41">
        <f t="shared" si="713"/>
        <v>53108.49013414207</v>
      </c>
      <c r="CX238" s="41">
        <f t="shared" si="713"/>
        <v>53108.49013414207</v>
      </c>
      <c r="CY238" s="41">
        <f t="shared" si="713"/>
        <v>53108.49013414207</v>
      </c>
      <c r="CZ238" s="41">
        <f t="shared" si="713"/>
        <v>53108.49013414207</v>
      </c>
      <c r="DA238" s="41">
        <f t="shared" si="713"/>
        <v>53108.49013414207</v>
      </c>
      <c r="DB238" s="41">
        <f t="shared" si="713"/>
        <v>53108.49013414207</v>
      </c>
      <c r="DC238" s="41">
        <f t="shared" si="713"/>
        <v>53108.49013414207</v>
      </c>
      <c r="DD238" s="41">
        <f t="shared" si="713"/>
        <v>53108.49013414207</v>
      </c>
      <c r="DE238" s="41">
        <f t="shared" si="713"/>
        <v>53108.49013414207</v>
      </c>
      <c r="DF238" s="41">
        <f t="shared" si="713"/>
        <v>53108.49013414207</v>
      </c>
      <c r="DG238" s="41">
        <f t="shared" si="713"/>
        <v>53108.49013414207</v>
      </c>
      <c r="DH238" s="41">
        <f t="shared" si="713"/>
        <v>53108.49013414207</v>
      </c>
      <c r="DI238" s="41">
        <f t="shared" si="713"/>
        <v>53108.49013414207</v>
      </c>
      <c r="DJ238" s="41">
        <f t="shared" si="713"/>
        <v>0</v>
      </c>
      <c r="DK238" s="41">
        <f t="shared" si="713"/>
        <v>0</v>
      </c>
      <c r="DL238" s="41">
        <f t="shared" ref="DL238:EQ238" si="714">IF($B238&gt;=DL$2,0,$S238/$D238*((DK$6-$E238)&lt;$D238))</f>
        <v>0</v>
      </c>
      <c r="DM238" s="41">
        <f t="shared" si="714"/>
        <v>0</v>
      </c>
      <c r="DN238" s="41">
        <f t="shared" si="714"/>
        <v>0</v>
      </c>
      <c r="DO238" s="41">
        <f t="shared" si="714"/>
        <v>0</v>
      </c>
      <c r="DP238" s="41">
        <f t="shared" si="714"/>
        <v>0</v>
      </c>
      <c r="DQ238" s="41">
        <f t="shared" si="714"/>
        <v>0</v>
      </c>
      <c r="DR238" s="41">
        <f t="shared" si="714"/>
        <v>0</v>
      </c>
      <c r="DS238" s="41">
        <f t="shared" si="714"/>
        <v>0</v>
      </c>
      <c r="DT238" s="41">
        <f t="shared" si="714"/>
        <v>0</v>
      </c>
      <c r="DU238" s="41">
        <f t="shared" si="714"/>
        <v>0</v>
      </c>
      <c r="DV238" s="41">
        <f t="shared" si="714"/>
        <v>0</v>
      </c>
      <c r="DW238" s="41">
        <f t="shared" si="714"/>
        <v>0</v>
      </c>
      <c r="DX238" s="41">
        <f t="shared" si="714"/>
        <v>0</v>
      </c>
      <c r="DY238" s="41">
        <f t="shared" si="714"/>
        <v>0</v>
      </c>
      <c r="DZ238" s="41">
        <f t="shared" si="714"/>
        <v>0</v>
      </c>
      <c r="EA238" s="41">
        <f t="shared" si="714"/>
        <v>0</v>
      </c>
      <c r="EB238" s="41">
        <f t="shared" si="714"/>
        <v>0</v>
      </c>
      <c r="EC238" s="41">
        <f t="shared" si="714"/>
        <v>0</v>
      </c>
      <c r="ED238" s="41">
        <f t="shared" si="714"/>
        <v>0</v>
      </c>
      <c r="EE238" s="41">
        <f t="shared" si="714"/>
        <v>0</v>
      </c>
      <c r="EF238" s="41">
        <f t="shared" si="714"/>
        <v>0</v>
      </c>
      <c r="EG238" s="41">
        <f t="shared" si="714"/>
        <v>0</v>
      </c>
      <c r="EH238" s="41">
        <f t="shared" si="714"/>
        <v>0</v>
      </c>
      <c r="EI238" s="41">
        <f t="shared" si="714"/>
        <v>0</v>
      </c>
      <c r="EJ238" s="41">
        <f t="shared" si="714"/>
        <v>0</v>
      </c>
      <c r="EK238" s="41">
        <f t="shared" si="714"/>
        <v>0</v>
      </c>
      <c r="EL238" s="41">
        <f t="shared" si="714"/>
        <v>0</v>
      </c>
      <c r="EM238" s="41">
        <f t="shared" si="714"/>
        <v>0</v>
      </c>
      <c r="EN238" s="41">
        <f t="shared" si="714"/>
        <v>0</v>
      </c>
      <c r="EO238" s="41">
        <f t="shared" si="714"/>
        <v>0</v>
      </c>
      <c r="EP238" s="41">
        <f t="shared" si="714"/>
        <v>0</v>
      </c>
      <c r="EQ238" s="41">
        <f t="shared" si="714"/>
        <v>0</v>
      </c>
      <c r="ER238" s="41">
        <f t="shared" ref="ER238:FB238" si="715">IF($B238&gt;=ER$2,0,$S238/$D238*((EQ$6-$E238)&lt;$D238))</f>
        <v>0</v>
      </c>
      <c r="ES238" s="41">
        <f t="shared" si="715"/>
        <v>0</v>
      </c>
      <c r="ET238" s="41">
        <f t="shared" si="715"/>
        <v>0</v>
      </c>
      <c r="EU238" s="41">
        <f t="shared" si="715"/>
        <v>0</v>
      </c>
      <c r="EV238" s="41">
        <f t="shared" si="715"/>
        <v>0</v>
      </c>
      <c r="EW238" s="41">
        <f t="shared" si="715"/>
        <v>0</v>
      </c>
      <c r="EX238" s="41">
        <f t="shared" si="715"/>
        <v>0</v>
      </c>
      <c r="EY238" s="41">
        <f t="shared" si="715"/>
        <v>0</v>
      </c>
      <c r="EZ238" s="41">
        <f t="shared" si="715"/>
        <v>0</v>
      </c>
      <c r="FA238" s="41">
        <f t="shared" si="715"/>
        <v>0</v>
      </c>
      <c r="FB238" s="41">
        <f t="shared" si="715"/>
        <v>0</v>
      </c>
    </row>
    <row r="239" spans="2:158" s="38" customFormat="1" ht="11.25" hidden="1" customHeight="1" outlineLevel="1">
      <c r="B239" s="37">
        <v>2057</v>
      </c>
      <c r="C239" s="36">
        <f t="shared" si="689"/>
        <v>60</v>
      </c>
      <c r="D239" s="36">
        <f t="shared" si="689"/>
        <v>60</v>
      </c>
      <c r="E239" s="36">
        <f t="shared" si="705"/>
        <v>35</v>
      </c>
      <c r="F239" s="55"/>
      <c r="G239" s="3"/>
      <c r="H239" s="3"/>
      <c r="K239" s="39"/>
      <c r="L239" s="39"/>
      <c r="M239" s="39"/>
      <c r="N239" s="39"/>
      <c r="O239" s="39"/>
      <c r="P239" s="39"/>
      <c r="Q239" s="39"/>
      <c r="S239" s="40">
        <f t="shared" si="567"/>
        <v>3043521.2923028679</v>
      </c>
      <c r="T239" s="41">
        <f t="shared" ref="T239:AY239" si="716">IF($B239&gt;=T$2,0,$S239/$D239*((S$6-$E239)&lt;$D239))</f>
        <v>0</v>
      </c>
      <c r="U239" s="41">
        <f t="shared" si="716"/>
        <v>0</v>
      </c>
      <c r="V239" s="41">
        <f t="shared" si="716"/>
        <v>0</v>
      </c>
      <c r="W239" s="41">
        <f t="shared" si="716"/>
        <v>0</v>
      </c>
      <c r="X239" s="41">
        <f t="shared" si="716"/>
        <v>0</v>
      </c>
      <c r="Y239" s="41">
        <f t="shared" si="716"/>
        <v>0</v>
      </c>
      <c r="Z239" s="41">
        <f t="shared" si="716"/>
        <v>0</v>
      </c>
      <c r="AA239" s="41">
        <f t="shared" si="716"/>
        <v>0</v>
      </c>
      <c r="AB239" s="41">
        <f t="shared" si="716"/>
        <v>0</v>
      </c>
      <c r="AC239" s="41">
        <f t="shared" si="716"/>
        <v>0</v>
      </c>
      <c r="AD239" s="41">
        <f t="shared" si="716"/>
        <v>0</v>
      </c>
      <c r="AE239" s="41">
        <f t="shared" si="716"/>
        <v>0</v>
      </c>
      <c r="AF239" s="41">
        <f t="shared" si="716"/>
        <v>0</v>
      </c>
      <c r="AG239" s="41">
        <f t="shared" si="716"/>
        <v>0</v>
      </c>
      <c r="AH239" s="41">
        <f t="shared" si="716"/>
        <v>0</v>
      </c>
      <c r="AI239" s="41">
        <f t="shared" si="716"/>
        <v>0</v>
      </c>
      <c r="AJ239" s="41">
        <f t="shared" si="716"/>
        <v>0</v>
      </c>
      <c r="AK239" s="41">
        <f t="shared" si="716"/>
        <v>0</v>
      </c>
      <c r="AL239" s="41">
        <f t="shared" si="716"/>
        <v>0</v>
      </c>
      <c r="AM239" s="41">
        <f t="shared" si="716"/>
        <v>0</v>
      </c>
      <c r="AN239" s="41">
        <f t="shared" si="716"/>
        <v>0</v>
      </c>
      <c r="AO239" s="41">
        <f t="shared" si="716"/>
        <v>0</v>
      </c>
      <c r="AP239" s="41">
        <f t="shared" si="716"/>
        <v>0</v>
      </c>
      <c r="AQ239" s="41">
        <f t="shared" si="716"/>
        <v>0</v>
      </c>
      <c r="AR239" s="41">
        <f t="shared" si="716"/>
        <v>0</v>
      </c>
      <c r="AS239" s="41">
        <f t="shared" si="716"/>
        <v>0</v>
      </c>
      <c r="AT239" s="41">
        <f t="shared" si="716"/>
        <v>0</v>
      </c>
      <c r="AU239" s="41">
        <f t="shared" si="716"/>
        <v>0</v>
      </c>
      <c r="AV239" s="41">
        <f t="shared" si="716"/>
        <v>0</v>
      </c>
      <c r="AW239" s="41">
        <f t="shared" si="716"/>
        <v>0</v>
      </c>
      <c r="AX239" s="41">
        <f t="shared" si="716"/>
        <v>0</v>
      </c>
      <c r="AY239" s="41">
        <f t="shared" si="716"/>
        <v>0</v>
      </c>
      <c r="AZ239" s="41">
        <f t="shared" ref="AZ239:CE239" si="717">IF($B239&gt;=AZ$2,0,$S239/$D239*((AY$6-$E239)&lt;$D239))</f>
        <v>0</v>
      </c>
      <c r="BA239" s="41">
        <f t="shared" si="717"/>
        <v>0</v>
      </c>
      <c r="BB239" s="41">
        <f t="shared" si="717"/>
        <v>0</v>
      </c>
      <c r="BC239" s="41">
        <f t="shared" si="717"/>
        <v>50725.354871714466</v>
      </c>
      <c r="BD239" s="41">
        <f t="shared" si="717"/>
        <v>50725.354871714466</v>
      </c>
      <c r="BE239" s="41">
        <f t="shared" si="717"/>
        <v>50725.354871714466</v>
      </c>
      <c r="BF239" s="41">
        <f t="shared" si="717"/>
        <v>50725.354871714466</v>
      </c>
      <c r="BG239" s="41">
        <f t="shared" si="717"/>
        <v>50725.354871714466</v>
      </c>
      <c r="BH239" s="41">
        <f t="shared" si="717"/>
        <v>50725.354871714466</v>
      </c>
      <c r="BI239" s="41">
        <f t="shared" si="717"/>
        <v>50725.354871714466</v>
      </c>
      <c r="BJ239" s="41">
        <f t="shared" si="717"/>
        <v>50725.354871714466</v>
      </c>
      <c r="BK239" s="41">
        <f t="shared" si="717"/>
        <v>50725.354871714466</v>
      </c>
      <c r="BL239" s="41">
        <f t="shared" si="717"/>
        <v>50725.354871714466</v>
      </c>
      <c r="BM239" s="41">
        <f t="shared" si="717"/>
        <v>50725.354871714466</v>
      </c>
      <c r="BN239" s="41">
        <f t="shared" si="717"/>
        <v>50725.354871714466</v>
      </c>
      <c r="BO239" s="41">
        <f t="shared" si="717"/>
        <v>50725.354871714466</v>
      </c>
      <c r="BP239" s="41">
        <f t="shared" si="717"/>
        <v>50725.354871714466</v>
      </c>
      <c r="BQ239" s="41">
        <f t="shared" si="717"/>
        <v>50725.354871714466</v>
      </c>
      <c r="BR239" s="41">
        <f t="shared" si="717"/>
        <v>50725.354871714466</v>
      </c>
      <c r="BS239" s="41">
        <f t="shared" si="717"/>
        <v>50725.354871714466</v>
      </c>
      <c r="BT239" s="41">
        <f t="shared" si="717"/>
        <v>50725.354871714466</v>
      </c>
      <c r="BU239" s="41">
        <f t="shared" si="717"/>
        <v>50725.354871714466</v>
      </c>
      <c r="BV239" s="41">
        <f t="shared" si="717"/>
        <v>50725.354871714466</v>
      </c>
      <c r="BW239" s="41">
        <f t="shared" si="717"/>
        <v>50725.354871714466</v>
      </c>
      <c r="BX239" s="41">
        <f t="shared" si="717"/>
        <v>50725.354871714466</v>
      </c>
      <c r="BY239" s="41">
        <f t="shared" si="717"/>
        <v>50725.354871714466</v>
      </c>
      <c r="BZ239" s="41">
        <f t="shared" si="717"/>
        <v>50725.354871714466</v>
      </c>
      <c r="CA239" s="41">
        <f t="shared" si="717"/>
        <v>50725.354871714466</v>
      </c>
      <c r="CB239" s="41">
        <f t="shared" si="717"/>
        <v>50725.354871714466</v>
      </c>
      <c r="CC239" s="41">
        <f t="shared" si="717"/>
        <v>50725.354871714466</v>
      </c>
      <c r="CD239" s="41">
        <f t="shared" si="717"/>
        <v>50725.354871714466</v>
      </c>
      <c r="CE239" s="41">
        <f t="shared" si="717"/>
        <v>50725.354871714466</v>
      </c>
      <c r="CF239" s="41">
        <f t="shared" ref="CF239:DK239" si="718">IF($B239&gt;=CF$2,0,$S239/$D239*((CE$6-$E239)&lt;$D239))</f>
        <v>50725.354871714466</v>
      </c>
      <c r="CG239" s="41">
        <f t="shared" si="718"/>
        <v>50725.354871714466</v>
      </c>
      <c r="CH239" s="41">
        <f t="shared" si="718"/>
        <v>50725.354871714466</v>
      </c>
      <c r="CI239" s="41">
        <f t="shared" si="718"/>
        <v>50725.354871714466</v>
      </c>
      <c r="CJ239" s="41">
        <f t="shared" si="718"/>
        <v>50725.354871714466</v>
      </c>
      <c r="CK239" s="41">
        <f t="shared" si="718"/>
        <v>50725.354871714466</v>
      </c>
      <c r="CL239" s="41">
        <f t="shared" si="718"/>
        <v>50725.354871714466</v>
      </c>
      <c r="CM239" s="41">
        <f t="shared" si="718"/>
        <v>50725.354871714466</v>
      </c>
      <c r="CN239" s="41">
        <f t="shared" si="718"/>
        <v>50725.354871714466</v>
      </c>
      <c r="CO239" s="41">
        <f t="shared" si="718"/>
        <v>50725.354871714466</v>
      </c>
      <c r="CP239" s="41">
        <f t="shared" si="718"/>
        <v>50725.354871714466</v>
      </c>
      <c r="CQ239" s="41">
        <f t="shared" si="718"/>
        <v>50725.354871714466</v>
      </c>
      <c r="CR239" s="41">
        <f t="shared" si="718"/>
        <v>50725.354871714466</v>
      </c>
      <c r="CS239" s="41">
        <f t="shared" si="718"/>
        <v>50725.354871714466</v>
      </c>
      <c r="CT239" s="41">
        <f t="shared" si="718"/>
        <v>50725.354871714466</v>
      </c>
      <c r="CU239" s="41">
        <f t="shared" si="718"/>
        <v>50725.354871714466</v>
      </c>
      <c r="CV239" s="41">
        <f t="shared" si="718"/>
        <v>50725.354871714466</v>
      </c>
      <c r="CW239" s="41">
        <f t="shared" si="718"/>
        <v>50725.354871714466</v>
      </c>
      <c r="CX239" s="41">
        <f t="shared" si="718"/>
        <v>50725.354871714466</v>
      </c>
      <c r="CY239" s="41">
        <f t="shared" si="718"/>
        <v>50725.354871714466</v>
      </c>
      <c r="CZ239" s="41">
        <f t="shared" si="718"/>
        <v>50725.354871714466</v>
      </c>
      <c r="DA239" s="41">
        <f t="shared" si="718"/>
        <v>50725.354871714466</v>
      </c>
      <c r="DB239" s="41">
        <f t="shared" si="718"/>
        <v>50725.354871714466</v>
      </c>
      <c r="DC239" s="41">
        <f t="shared" si="718"/>
        <v>50725.354871714466</v>
      </c>
      <c r="DD239" s="41">
        <f t="shared" si="718"/>
        <v>50725.354871714466</v>
      </c>
      <c r="DE239" s="41">
        <f t="shared" si="718"/>
        <v>50725.354871714466</v>
      </c>
      <c r="DF239" s="41">
        <f t="shared" si="718"/>
        <v>50725.354871714466</v>
      </c>
      <c r="DG239" s="41">
        <f t="shared" si="718"/>
        <v>50725.354871714466</v>
      </c>
      <c r="DH239" s="41">
        <f t="shared" si="718"/>
        <v>50725.354871714466</v>
      </c>
      <c r="DI239" s="41">
        <f t="shared" si="718"/>
        <v>50725.354871714466</v>
      </c>
      <c r="DJ239" s="41">
        <f t="shared" si="718"/>
        <v>50725.354871714466</v>
      </c>
      <c r="DK239" s="41">
        <f t="shared" si="718"/>
        <v>0</v>
      </c>
      <c r="DL239" s="41">
        <f t="shared" ref="DL239:EQ239" si="719">IF($B239&gt;=DL$2,0,$S239/$D239*((DK$6-$E239)&lt;$D239))</f>
        <v>0</v>
      </c>
      <c r="DM239" s="41">
        <f t="shared" si="719"/>
        <v>0</v>
      </c>
      <c r="DN239" s="41">
        <f t="shared" si="719"/>
        <v>0</v>
      </c>
      <c r="DO239" s="41">
        <f t="shared" si="719"/>
        <v>0</v>
      </c>
      <c r="DP239" s="41">
        <f t="shared" si="719"/>
        <v>0</v>
      </c>
      <c r="DQ239" s="41">
        <f t="shared" si="719"/>
        <v>0</v>
      </c>
      <c r="DR239" s="41">
        <f t="shared" si="719"/>
        <v>0</v>
      </c>
      <c r="DS239" s="41">
        <f t="shared" si="719"/>
        <v>0</v>
      </c>
      <c r="DT239" s="41">
        <f t="shared" si="719"/>
        <v>0</v>
      </c>
      <c r="DU239" s="41">
        <f t="shared" si="719"/>
        <v>0</v>
      </c>
      <c r="DV239" s="41">
        <f t="shared" si="719"/>
        <v>0</v>
      </c>
      <c r="DW239" s="41">
        <f t="shared" si="719"/>
        <v>0</v>
      </c>
      <c r="DX239" s="41">
        <f t="shared" si="719"/>
        <v>0</v>
      </c>
      <c r="DY239" s="41">
        <f t="shared" si="719"/>
        <v>0</v>
      </c>
      <c r="DZ239" s="41">
        <f t="shared" si="719"/>
        <v>0</v>
      </c>
      <c r="EA239" s="41">
        <f t="shared" si="719"/>
        <v>0</v>
      </c>
      <c r="EB239" s="41">
        <f t="shared" si="719"/>
        <v>0</v>
      </c>
      <c r="EC239" s="41">
        <f t="shared" si="719"/>
        <v>0</v>
      </c>
      <c r="ED239" s="41">
        <f t="shared" si="719"/>
        <v>0</v>
      </c>
      <c r="EE239" s="41">
        <f t="shared" si="719"/>
        <v>0</v>
      </c>
      <c r="EF239" s="41">
        <f t="shared" si="719"/>
        <v>0</v>
      </c>
      <c r="EG239" s="41">
        <f t="shared" si="719"/>
        <v>0</v>
      </c>
      <c r="EH239" s="41">
        <f t="shared" si="719"/>
        <v>0</v>
      </c>
      <c r="EI239" s="41">
        <f t="shared" si="719"/>
        <v>0</v>
      </c>
      <c r="EJ239" s="41">
        <f t="shared" si="719"/>
        <v>0</v>
      </c>
      <c r="EK239" s="41">
        <f t="shared" si="719"/>
        <v>0</v>
      </c>
      <c r="EL239" s="41">
        <f t="shared" si="719"/>
        <v>0</v>
      </c>
      <c r="EM239" s="41">
        <f t="shared" si="719"/>
        <v>0</v>
      </c>
      <c r="EN239" s="41">
        <f t="shared" si="719"/>
        <v>0</v>
      </c>
      <c r="EO239" s="41">
        <f t="shared" si="719"/>
        <v>0</v>
      </c>
      <c r="EP239" s="41">
        <f t="shared" si="719"/>
        <v>0</v>
      </c>
      <c r="EQ239" s="41">
        <f t="shared" si="719"/>
        <v>0</v>
      </c>
      <c r="ER239" s="41">
        <f t="shared" ref="ER239:FB239" si="720">IF($B239&gt;=ER$2,0,$S239/$D239*((EQ$6-$E239)&lt;$D239))</f>
        <v>0</v>
      </c>
      <c r="ES239" s="41">
        <f t="shared" si="720"/>
        <v>0</v>
      </c>
      <c r="ET239" s="41">
        <f t="shared" si="720"/>
        <v>0</v>
      </c>
      <c r="EU239" s="41">
        <f t="shared" si="720"/>
        <v>0</v>
      </c>
      <c r="EV239" s="41">
        <f t="shared" si="720"/>
        <v>0</v>
      </c>
      <c r="EW239" s="41">
        <f t="shared" si="720"/>
        <v>0</v>
      </c>
      <c r="EX239" s="41">
        <f t="shared" si="720"/>
        <v>0</v>
      </c>
      <c r="EY239" s="41">
        <f t="shared" si="720"/>
        <v>0</v>
      </c>
      <c r="EZ239" s="41">
        <f t="shared" si="720"/>
        <v>0</v>
      </c>
      <c r="FA239" s="41">
        <f t="shared" si="720"/>
        <v>0</v>
      </c>
      <c r="FB239" s="41">
        <f t="shared" si="720"/>
        <v>0</v>
      </c>
    </row>
    <row r="240" spans="2:158" s="38" customFormat="1" ht="11.25" hidden="1" customHeight="1" outlineLevel="1">
      <c r="B240" s="37">
        <v>2058</v>
      </c>
      <c r="C240" s="36">
        <f t="shared" si="689"/>
        <v>60</v>
      </c>
      <c r="D240" s="36">
        <f t="shared" si="689"/>
        <v>60</v>
      </c>
      <c r="E240" s="36">
        <f t="shared" si="705"/>
        <v>36</v>
      </c>
      <c r="F240" s="55"/>
      <c r="G240" s="3"/>
      <c r="H240" s="3"/>
      <c r="K240" s="39"/>
      <c r="L240" s="39"/>
      <c r="M240" s="39"/>
      <c r="N240" s="39"/>
      <c r="O240" s="39"/>
      <c r="P240" s="39"/>
      <c r="Q240" s="39"/>
      <c r="S240" s="40">
        <f t="shared" si="567"/>
        <v>2910880.8313369765</v>
      </c>
      <c r="T240" s="41">
        <f t="shared" ref="T240:AY240" si="721">IF($B240&gt;=T$2,0,$S240/$D240*((S$6-$E240)&lt;$D240))</f>
        <v>0</v>
      </c>
      <c r="U240" s="41">
        <f t="shared" si="721"/>
        <v>0</v>
      </c>
      <c r="V240" s="41">
        <f t="shared" si="721"/>
        <v>0</v>
      </c>
      <c r="W240" s="41">
        <f t="shared" si="721"/>
        <v>0</v>
      </c>
      <c r="X240" s="41">
        <f t="shared" si="721"/>
        <v>0</v>
      </c>
      <c r="Y240" s="41">
        <f t="shared" si="721"/>
        <v>0</v>
      </c>
      <c r="Z240" s="41">
        <f t="shared" si="721"/>
        <v>0</v>
      </c>
      <c r="AA240" s="41">
        <f t="shared" si="721"/>
        <v>0</v>
      </c>
      <c r="AB240" s="41">
        <f t="shared" si="721"/>
        <v>0</v>
      </c>
      <c r="AC240" s="41">
        <f t="shared" si="721"/>
        <v>0</v>
      </c>
      <c r="AD240" s="41">
        <f t="shared" si="721"/>
        <v>0</v>
      </c>
      <c r="AE240" s="41">
        <f t="shared" si="721"/>
        <v>0</v>
      </c>
      <c r="AF240" s="41">
        <f t="shared" si="721"/>
        <v>0</v>
      </c>
      <c r="AG240" s="41">
        <f t="shared" si="721"/>
        <v>0</v>
      </c>
      <c r="AH240" s="41">
        <f t="shared" si="721"/>
        <v>0</v>
      </c>
      <c r="AI240" s="41">
        <f t="shared" si="721"/>
        <v>0</v>
      </c>
      <c r="AJ240" s="41">
        <f t="shared" si="721"/>
        <v>0</v>
      </c>
      <c r="AK240" s="41">
        <f t="shared" si="721"/>
        <v>0</v>
      </c>
      <c r="AL240" s="41">
        <f t="shared" si="721"/>
        <v>0</v>
      </c>
      <c r="AM240" s="41">
        <f t="shared" si="721"/>
        <v>0</v>
      </c>
      <c r="AN240" s="41">
        <f t="shared" si="721"/>
        <v>0</v>
      </c>
      <c r="AO240" s="41">
        <f t="shared" si="721"/>
        <v>0</v>
      </c>
      <c r="AP240" s="41">
        <f t="shared" si="721"/>
        <v>0</v>
      </c>
      <c r="AQ240" s="41">
        <f t="shared" si="721"/>
        <v>0</v>
      </c>
      <c r="AR240" s="41">
        <f t="shared" si="721"/>
        <v>0</v>
      </c>
      <c r="AS240" s="41">
        <f t="shared" si="721"/>
        <v>0</v>
      </c>
      <c r="AT240" s="41">
        <f t="shared" si="721"/>
        <v>0</v>
      </c>
      <c r="AU240" s="41">
        <f t="shared" si="721"/>
        <v>0</v>
      </c>
      <c r="AV240" s="41">
        <f t="shared" si="721"/>
        <v>0</v>
      </c>
      <c r="AW240" s="41">
        <f t="shared" si="721"/>
        <v>0</v>
      </c>
      <c r="AX240" s="41">
        <f t="shared" si="721"/>
        <v>0</v>
      </c>
      <c r="AY240" s="41">
        <f t="shared" si="721"/>
        <v>0</v>
      </c>
      <c r="AZ240" s="41">
        <f t="shared" ref="AZ240:CE240" si="722">IF($B240&gt;=AZ$2,0,$S240/$D240*((AY$6-$E240)&lt;$D240))</f>
        <v>0</v>
      </c>
      <c r="BA240" s="41">
        <f t="shared" si="722"/>
        <v>0</v>
      </c>
      <c r="BB240" s="41">
        <f t="shared" si="722"/>
        <v>0</v>
      </c>
      <c r="BC240" s="41">
        <f t="shared" si="722"/>
        <v>0</v>
      </c>
      <c r="BD240" s="41">
        <f t="shared" si="722"/>
        <v>48514.680522282943</v>
      </c>
      <c r="BE240" s="41">
        <f t="shared" si="722"/>
        <v>48514.680522282943</v>
      </c>
      <c r="BF240" s="41">
        <f t="shared" si="722"/>
        <v>48514.680522282943</v>
      </c>
      <c r="BG240" s="41">
        <f t="shared" si="722"/>
        <v>48514.680522282943</v>
      </c>
      <c r="BH240" s="41">
        <f t="shared" si="722"/>
        <v>48514.680522282943</v>
      </c>
      <c r="BI240" s="41">
        <f t="shared" si="722"/>
        <v>48514.680522282943</v>
      </c>
      <c r="BJ240" s="41">
        <f t="shared" si="722"/>
        <v>48514.680522282943</v>
      </c>
      <c r="BK240" s="41">
        <f t="shared" si="722"/>
        <v>48514.680522282943</v>
      </c>
      <c r="BL240" s="41">
        <f t="shared" si="722"/>
        <v>48514.680522282943</v>
      </c>
      <c r="BM240" s="41">
        <f t="shared" si="722"/>
        <v>48514.680522282943</v>
      </c>
      <c r="BN240" s="41">
        <f t="shared" si="722"/>
        <v>48514.680522282943</v>
      </c>
      <c r="BO240" s="41">
        <f t="shared" si="722"/>
        <v>48514.680522282943</v>
      </c>
      <c r="BP240" s="41">
        <f t="shared" si="722"/>
        <v>48514.680522282943</v>
      </c>
      <c r="BQ240" s="41">
        <f t="shared" si="722"/>
        <v>48514.680522282943</v>
      </c>
      <c r="BR240" s="41">
        <f t="shared" si="722"/>
        <v>48514.680522282943</v>
      </c>
      <c r="BS240" s="41">
        <f t="shared" si="722"/>
        <v>48514.680522282943</v>
      </c>
      <c r="BT240" s="41">
        <f t="shared" si="722"/>
        <v>48514.680522282943</v>
      </c>
      <c r="BU240" s="41">
        <f t="shared" si="722"/>
        <v>48514.680522282943</v>
      </c>
      <c r="BV240" s="41">
        <f t="shared" si="722"/>
        <v>48514.680522282943</v>
      </c>
      <c r="BW240" s="41">
        <f t="shared" si="722"/>
        <v>48514.680522282943</v>
      </c>
      <c r="BX240" s="41">
        <f t="shared" si="722"/>
        <v>48514.680522282943</v>
      </c>
      <c r="BY240" s="41">
        <f t="shared" si="722"/>
        <v>48514.680522282943</v>
      </c>
      <c r="BZ240" s="41">
        <f t="shared" si="722"/>
        <v>48514.680522282943</v>
      </c>
      <c r="CA240" s="41">
        <f t="shared" si="722"/>
        <v>48514.680522282943</v>
      </c>
      <c r="CB240" s="41">
        <f t="shared" si="722"/>
        <v>48514.680522282943</v>
      </c>
      <c r="CC240" s="41">
        <f t="shared" si="722"/>
        <v>48514.680522282943</v>
      </c>
      <c r="CD240" s="41">
        <f t="shared" si="722"/>
        <v>48514.680522282943</v>
      </c>
      <c r="CE240" s="41">
        <f t="shared" si="722"/>
        <v>48514.680522282943</v>
      </c>
      <c r="CF240" s="41">
        <f t="shared" ref="CF240:DK240" si="723">IF($B240&gt;=CF$2,0,$S240/$D240*((CE$6-$E240)&lt;$D240))</f>
        <v>48514.680522282943</v>
      </c>
      <c r="CG240" s="41">
        <f t="shared" si="723"/>
        <v>48514.680522282943</v>
      </c>
      <c r="CH240" s="41">
        <f t="shared" si="723"/>
        <v>48514.680522282943</v>
      </c>
      <c r="CI240" s="41">
        <f t="shared" si="723"/>
        <v>48514.680522282943</v>
      </c>
      <c r="CJ240" s="41">
        <f t="shared" si="723"/>
        <v>48514.680522282943</v>
      </c>
      <c r="CK240" s="41">
        <f t="shared" si="723"/>
        <v>48514.680522282943</v>
      </c>
      <c r="CL240" s="41">
        <f t="shared" si="723"/>
        <v>48514.680522282943</v>
      </c>
      <c r="CM240" s="41">
        <f t="shared" si="723"/>
        <v>48514.680522282943</v>
      </c>
      <c r="CN240" s="41">
        <f t="shared" si="723"/>
        <v>48514.680522282943</v>
      </c>
      <c r="CO240" s="41">
        <f t="shared" si="723"/>
        <v>48514.680522282943</v>
      </c>
      <c r="CP240" s="41">
        <f t="shared" si="723"/>
        <v>48514.680522282943</v>
      </c>
      <c r="CQ240" s="41">
        <f t="shared" si="723"/>
        <v>48514.680522282943</v>
      </c>
      <c r="CR240" s="41">
        <f t="shared" si="723"/>
        <v>48514.680522282943</v>
      </c>
      <c r="CS240" s="41">
        <f t="shared" si="723"/>
        <v>48514.680522282943</v>
      </c>
      <c r="CT240" s="41">
        <f t="shared" si="723"/>
        <v>48514.680522282943</v>
      </c>
      <c r="CU240" s="41">
        <f t="shared" si="723"/>
        <v>48514.680522282943</v>
      </c>
      <c r="CV240" s="41">
        <f t="shared" si="723"/>
        <v>48514.680522282943</v>
      </c>
      <c r="CW240" s="41">
        <f t="shared" si="723"/>
        <v>48514.680522282943</v>
      </c>
      <c r="CX240" s="41">
        <f t="shared" si="723"/>
        <v>48514.680522282943</v>
      </c>
      <c r="CY240" s="41">
        <f t="shared" si="723"/>
        <v>48514.680522282943</v>
      </c>
      <c r="CZ240" s="41">
        <f t="shared" si="723"/>
        <v>48514.680522282943</v>
      </c>
      <c r="DA240" s="41">
        <f t="shared" si="723"/>
        <v>48514.680522282943</v>
      </c>
      <c r="DB240" s="41">
        <f t="shared" si="723"/>
        <v>48514.680522282943</v>
      </c>
      <c r="DC240" s="41">
        <f t="shared" si="723"/>
        <v>48514.680522282943</v>
      </c>
      <c r="DD240" s="41">
        <f t="shared" si="723"/>
        <v>48514.680522282943</v>
      </c>
      <c r="DE240" s="41">
        <f t="shared" si="723"/>
        <v>48514.680522282943</v>
      </c>
      <c r="DF240" s="41">
        <f t="shared" si="723"/>
        <v>48514.680522282943</v>
      </c>
      <c r="DG240" s="41">
        <f t="shared" si="723"/>
        <v>48514.680522282943</v>
      </c>
      <c r="DH240" s="41">
        <f t="shared" si="723"/>
        <v>48514.680522282943</v>
      </c>
      <c r="DI240" s="41">
        <f t="shared" si="723"/>
        <v>48514.680522282943</v>
      </c>
      <c r="DJ240" s="41">
        <f t="shared" si="723"/>
        <v>48514.680522282943</v>
      </c>
      <c r="DK240" s="41">
        <f t="shared" si="723"/>
        <v>48514.680522282943</v>
      </c>
      <c r="DL240" s="41">
        <f t="shared" ref="DL240:EQ240" si="724">IF($B240&gt;=DL$2,0,$S240/$D240*((DK$6-$E240)&lt;$D240))</f>
        <v>0</v>
      </c>
      <c r="DM240" s="41">
        <f t="shared" si="724"/>
        <v>0</v>
      </c>
      <c r="DN240" s="41">
        <f t="shared" si="724"/>
        <v>0</v>
      </c>
      <c r="DO240" s="41">
        <f t="shared" si="724"/>
        <v>0</v>
      </c>
      <c r="DP240" s="41">
        <f t="shared" si="724"/>
        <v>0</v>
      </c>
      <c r="DQ240" s="41">
        <f t="shared" si="724"/>
        <v>0</v>
      </c>
      <c r="DR240" s="41">
        <f t="shared" si="724"/>
        <v>0</v>
      </c>
      <c r="DS240" s="41">
        <f t="shared" si="724"/>
        <v>0</v>
      </c>
      <c r="DT240" s="41">
        <f t="shared" si="724"/>
        <v>0</v>
      </c>
      <c r="DU240" s="41">
        <f t="shared" si="724"/>
        <v>0</v>
      </c>
      <c r="DV240" s="41">
        <f t="shared" si="724"/>
        <v>0</v>
      </c>
      <c r="DW240" s="41">
        <f t="shared" si="724"/>
        <v>0</v>
      </c>
      <c r="DX240" s="41">
        <f t="shared" si="724"/>
        <v>0</v>
      </c>
      <c r="DY240" s="41">
        <f t="shared" si="724"/>
        <v>0</v>
      </c>
      <c r="DZ240" s="41">
        <f t="shared" si="724"/>
        <v>0</v>
      </c>
      <c r="EA240" s="41">
        <f t="shared" si="724"/>
        <v>0</v>
      </c>
      <c r="EB240" s="41">
        <f t="shared" si="724"/>
        <v>0</v>
      </c>
      <c r="EC240" s="41">
        <f t="shared" si="724"/>
        <v>0</v>
      </c>
      <c r="ED240" s="41">
        <f t="shared" si="724"/>
        <v>0</v>
      </c>
      <c r="EE240" s="41">
        <f t="shared" si="724"/>
        <v>0</v>
      </c>
      <c r="EF240" s="41">
        <f t="shared" si="724"/>
        <v>0</v>
      </c>
      <c r="EG240" s="41">
        <f t="shared" si="724"/>
        <v>0</v>
      </c>
      <c r="EH240" s="41">
        <f t="shared" si="724"/>
        <v>0</v>
      </c>
      <c r="EI240" s="41">
        <f t="shared" si="724"/>
        <v>0</v>
      </c>
      <c r="EJ240" s="41">
        <f t="shared" si="724"/>
        <v>0</v>
      </c>
      <c r="EK240" s="41">
        <f t="shared" si="724"/>
        <v>0</v>
      </c>
      <c r="EL240" s="41">
        <f t="shared" si="724"/>
        <v>0</v>
      </c>
      <c r="EM240" s="41">
        <f t="shared" si="724"/>
        <v>0</v>
      </c>
      <c r="EN240" s="41">
        <f t="shared" si="724"/>
        <v>0</v>
      </c>
      <c r="EO240" s="41">
        <f t="shared" si="724"/>
        <v>0</v>
      </c>
      <c r="EP240" s="41">
        <f t="shared" si="724"/>
        <v>0</v>
      </c>
      <c r="EQ240" s="41">
        <f t="shared" si="724"/>
        <v>0</v>
      </c>
      <c r="ER240" s="41">
        <f t="shared" ref="ER240:FB240" si="725">IF($B240&gt;=ER$2,0,$S240/$D240*((EQ$6-$E240)&lt;$D240))</f>
        <v>0</v>
      </c>
      <c r="ES240" s="41">
        <f t="shared" si="725"/>
        <v>0</v>
      </c>
      <c r="ET240" s="41">
        <f t="shared" si="725"/>
        <v>0</v>
      </c>
      <c r="EU240" s="41">
        <f t="shared" si="725"/>
        <v>0</v>
      </c>
      <c r="EV240" s="41">
        <f t="shared" si="725"/>
        <v>0</v>
      </c>
      <c r="EW240" s="41">
        <f t="shared" si="725"/>
        <v>0</v>
      </c>
      <c r="EX240" s="41">
        <f t="shared" si="725"/>
        <v>0</v>
      </c>
      <c r="EY240" s="41">
        <f t="shared" si="725"/>
        <v>0</v>
      </c>
      <c r="EZ240" s="41">
        <f t="shared" si="725"/>
        <v>0</v>
      </c>
      <c r="FA240" s="41">
        <f t="shared" si="725"/>
        <v>0</v>
      </c>
      <c r="FB240" s="41">
        <f t="shared" si="725"/>
        <v>0</v>
      </c>
    </row>
    <row r="241" spans="2:158" s="38" customFormat="1" ht="11.25" hidden="1" customHeight="1" outlineLevel="1">
      <c r="B241" s="37">
        <v>2059</v>
      </c>
      <c r="C241" s="36">
        <f t="shared" si="689"/>
        <v>60</v>
      </c>
      <c r="D241" s="36">
        <f t="shared" si="689"/>
        <v>60</v>
      </c>
      <c r="E241" s="36">
        <f t="shared" si="705"/>
        <v>37</v>
      </c>
      <c r="F241" s="55"/>
      <c r="G241" s="3"/>
      <c r="H241" s="3"/>
      <c r="K241" s="39"/>
      <c r="L241" s="39"/>
      <c r="M241" s="39"/>
      <c r="N241" s="39"/>
      <c r="O241" s="39"/>
      <c r="P241" s="39"/>
      <c r="Q241" s="39"/>
      <c r="S241" s="40">
        <f t="shared" si="567"/>
        <v>2787721.3981756009</v>
      </c>
      <c r="T241" s="41">
        <f t="shared" ref="T241:AY241" si="726">IF($B241&gt;=T$2,0,$S241/$D241*((S$6-$E241)&lt;$D241))</f>
        <v>0</v>
      </c>
      <c r="U241" s="41">
        <f t="shared" si="726"/>
        <v>0</v>
      </c>
      <c r="V241" s="41">
        <f t="shared" si="726"/>
        <v>0</v>
      </c>
      <c r="W241" s="41">
        <f t="shared" si="726"/>
        <v>0</v>
      </c>
      <c r="X241" s="41">
        <f t="shared" si="726"/>
        <v>0</v>
      </c>
      <c r="Y241" s="41">
        <f t="shared" si="726"/>
        <v>0</v>
      </c>
      <c r="Z241" s="41">
        <f t="shared" si="726"/>
        <v>0</v>
      </c>
      <c r="AA241" s="41">
        <f t="shared" si="726"/>
        <v>0</v>
      </c>
      <c r="AB241" s="41">
        <f t="shared" si="726"/>
        <v>0</v>
      </c>
      <c r="AC241" s="41">
        <f t="shared" si="726"/>
        <v>0</v>
      </c>
      <c r="AD241" s="41">
        <f t="shared" si="726"/>
        <v>0</v>
      </c>
      <c r="AE241" s="41">
        <f t="shared" si="726"/>
        <v>0</v>
      </c>
      <c r="AF241" s="41">
        <f t="shared" si="726"/>
        <v>0</v>
      </c>
      <c r="AG241" s="41">
        <f t="shared" si="726"/>
        <v>0</v>
      </c>
      <c r="AH241" s="41">
        <f t="shared" si="726"/>
        <v>0</v>
      </c>
      <c r="AI241" s="41">
        <f t="shared" si="726"/>
        <v>0</v>
      </c>
      <c r="AJ241" s="41">
        <f t="shared" si="726"/>
        <v>0</v>
      </c>
      <c r="AK241" s="41">
        <f t="shared" si="726"/>
        <v>0</v>
      </c>
      <c r="AL241" s="41">
        <f t="shared" si="726"/>
        <v>0</v>
      </c>
      <c r="AM241" s="41">
        <f t="shared" si="726"/>
        <v>0</v>
      </c>
      <c r="AN241" s="41">
        <f t="shared" si="726"/>
        <v>0</v>
      </c>
      <c r="AO241" s="41">
        <f t="shared" si="726"/>
        <v>0</v>
      </c>
      <c r="AP241" s="41">
        <f t="shared" si="726"/>
        <v>0</v>
      </c>
      <c r="AQ241" s="41">
        <f t="shared" si="726"/>
        <v>0</v>
      </c>
      <c r="AR241" s="41">
        <f t="shared" si="726"/>
        <v>0</v>
      </c>
      <c r="AS241" s="41">
        <f t="shared" si="726"/>
        <v>0</v>
      </c>
      <c r="AT241" s="41">
        <f t="shared" si="726"/>
        <v>0</v>
      </c>
      <c r="AU241" s="41">
        <f t="shared" si="726"/>
        <v>0</v>
      </c>
      <c r="AV241" s="41">
        <f t="shared" si="726"/>
        <v>0</v>
      </c>
      <c r="AW241" s="41">
        <f t="shared" si="726"/>
        <v>0</v>
      </c>
      <c r="AX241" s="41">
        <f t="shared" si="726"/>
        <v>0</v>
      </c>
      <c r="AY241" s="41">
        <f t="shared" si="726"/>
        <v>0</v>
      </c>
      <c r="AZ241" s="41">
        <f t="shared" ref="AZ241:CE241" si="727">IF($B241&gt;=AZ$2,0,$S241/$D241*((AY$6-$E241)&lt;$D241))</f>
        <v>0</v>
      </c>
      <c r="BA241" s="41">
        <f t="shared" si="727"/>
        <v>0</v>
      </c>
      <c r="BB241" s="41">
        <f t="shared" si="727"/>
        <v>0</v>
      </c>
      <c r="BC241" s="41">
        <f t="shared" si="727"/>
        <v>0</v>
      </c>
      <c r="BD241" s="41">
        <f t="shared" si="727"/>
        <v>0</v>
      </c>
      <c r="BE241" s="41">
        <f t="shared" si="727"/>
        <v>46462.023302926682</v>
      </c>
      <c r="BF241" s="41">
        <f t="shared" si="727"/>
        <v>46462.023302926682</v>
      </c>
      <c r="BG241" s="41">
        <f t="shared" si="727"/>
        <v>46462.023302926682</v>
      </c>
      <c r="BH241" s="41">
        <f t="shared" si="727"/>
        <v>46462.023302926682</v>
      </c>
      <c r="BI241" s="41">
        <f t="shared" si="727"/>
        <v>46462.023302926682</v>
      </c>
      <c r="BJ241" s="41">
        <f t="shared" si="727"/>
        <v>46462.023302926682</v>
      </c>
      <c r="BK241" s="41">
        <f t="shared" si="727"/>
        <v>46462.023302926682</v>
      </c>
      <c r="BL241" s="41">
        <f t="shared" si="727"/>
        <v>46462.023302926682</v>
      </c>
      <c r="BM241" s="41">
        <f t="shared" si="727"/>
        <v>46462.023302926682</v>
      </c>
      <c r="BN241" s="41">
        <f t="shared" si="727"/>
        <v>46462.023302926682</v>
      </c>
      <c r="BO241" s="41">
        <f t="shared" si="727"/>
        <v>46462.023302926682</v>
      </c>
      <c r="BP241" s="41">
        <f t="shared" si="727"/>
        <v>46462.023302926682</v>
      </c>
      <c r="BQ241" s="41">
        <f t="shared" si="727"/>
        <v>46462.023302926682</v>
      </c>
      <c r="BR241" s="41">
        <f t="shared" si="727"/>
        <v>46462.023302926682</v>
      </c>
      <c r="BS241" s="41">
        <f t="shared" si="727"/>
        <v>46462.023302926682</v>
      </c>
      <c r="BT241" s="41">
        <f t="shared" si="727"/>
        <v>46462.023302926682</v>
      </c>
      <c r="BU241" s="41">
        <f t="shared" si="727"/>
        <v>46462.023302926682</v>
      </c>
      <c r="BV241" s="41">
        <f t="shared" si="727"/>
        <v>46462.023302926682</v>
      </c>
      <c r="BW241" s="41">
        <f t="shared" si="727"/>
        <v>46462.023302926682</v>
      </c>
      <c r="BX241" s="41">
        <f t="shared" si="727"/>
        <v>46462.023302926682</v>
      </c>
      <c r="BY241" s="41">
        <f t="shared" si="727"/>
        <v>46462.023302926682</v>
      </c>
      <c r="BZ241" s="41">
        <f t="shared" si="727"/>
        <v>46462.023302926682</v>
      </c>
      <c r="CA241" s="41">
        <f t="shared" si="727"/>
        <v>46462.023302926682</v>
      </c>
      <c r="CB241" s="41">
        <f t="shared" si="727"/>
        <v>46462.023302926682</v>
      </c>
      <c r="CC241" s="41">
        <f t="shared" si="727"/>
        <v>46462.023302926682</v>
      </c>
      <c r="CD241" s="41">
        <f t="shared" si="727"/>
        <v>46462.023302926682</v>
      </c>
      <c r="CE241" s="41">
        <f t="shared" si="727"/>
        <v>46462.023302926682</v>
      </c>
      <c r="CF241" s="41">
        <f t="shared" ref="CF241:DK241" si="728">IF($B241&gt;=CF$2,0,$S241/$D241*((CE$6-$E241)&lt;$D241))</f>
        <v>46462.023302926682</v>
      </c>
      <c r="CG241" s="41">
        <f t="shared" si="728"/>
        <v>46462.023302926682</v>
      </c>
      <c r="CH241" s="41">
        <f t="shared" si="728"/>
        <v>46462.023302926682</v>
      </c>
      <c r="CI241" s="41">
        <f t="shared" si="728"/>
        <v>46462.023302926682</v>
      </c>
      <c r="CJ241" s="41">
        <f t="shared" si="728"/>
        <v>46462.023302926682</v>
      </c>
      <c r="CK241" s="41">
        <f t="shared" si="728"/>
        <v>46462.023302926682</v>
      </c>
      <c r="CL241" s="41">
        <f t="shared" si="728"/>
        <v>46462.023302926682</v>
      </c>
      <c r="CM241" s="41">
        <f t="shared" si="728"/>
        <v>46462.023302926682</v>
      </c>
      <c r="CN241" s="41">
        <f t="shared" si="728"/>
        <v>46462.023302926682</v>
      </c>
      <c r="CO241" s="41">
        <f t="shared" si="728"/>
        <v>46462.023302926682</v>
      </c>
      <c r="CP241" s="41">
        <f t="shared" si="728"/>
        <v>46462.023302926682</v>
      </c>
      <c r="CQ241" s="41">
        <f t="shared" si="728"/>
        <v>46462.023302926682</v>
      </c>
      <c r="CR241" s="41">
        <f t="shared" si="728"/>
        <v>46462.023302926682</v>
      </c>
      <c r="CS241" s="41">
        <f t="shared" si="728"/>
        <v>46462.023302926682</v>
      </c>
      <c r="CT241" s="41">
        <f t="shared" si="728"/>
        <v>46462.023302926682</v>
      </c>
      <c r="CU241" s="41">
        <f t="shared" si="728"/>
        <v>46462.023302926682</v>
      </c>
      <c r="CV241" s="41">
        <f t="shared" si="728"/>
        <v>46462.023302926682</v>
      </c>
      <c r="CW241" s="41">
        <f t="shared" si="728"/>
        <v>46462.023302926682</v>
      </c>
      <c r="CX241" s="41">
        <f t="shared" si="728"/>
        <v>46462.023302926682</v>
      </c>
      <c r="CY241" s="41">
        <f t="shared" si="728"/>
        <v>46462.023302926682</v>
      </c>
      <c r="CZ241" s="41">
        <f t="shared" si="728"/>
        <v>46462.023302926682</v>
      </c>
      <c r="DA241" s="41">
        <f t="shared" si="728"/>
        <v>46462.023302926682</v>
      </c>
      <c r="DB241" s="41">
        <f t="shared" si="728"/>
        <v>46462.023302926682</v>
      </c>
      <c r="DC241" s="41">
        <f t="shared" si="728"/>
        <v>46462.023302926682</v>
      </c>
      <c r="DD241" s="41">
        <f t="shared" si="728"/>
        <v>46462.023302926682</v>
      </c>
      <c r="DE241" s="41">
        <f t="shared" si="728"/>
        <v>46462.023302926682</v>
      </c>
      <c r="DF241" s="41">
        <f t="shared" si="728"/>
        <v>46462.023302926682</v>
      </c>
      <c r="DG241" s="41">
        <f t="shared" si="728"/>
        <v>46462.023302926682</v>
      </c>
      <c r="DH241" s="41">
        <f t="shared" si="728"/>
        <v>46462.023302926682</v>
      </c>
      <c r="DI241" s="41">
        <f t="shared" si="728"/>
        <v>46462.023302926682</v>
      </c>
      <c r="DJ241" s="41">
        <f t="shared" si="728"/>
        <v>46462.023302926682</v>
      </c>
      <c r="DK241" s="41">
        <f t="shared" si="728"/>
        <v>46462.023302926682</v>
      </c>
      <c r="DL241" s="41">
        <f t="shared" ref="DL241:EQ241" si="729">IF($B241&gt;=DL$2,0,$S241/$D241*((DK$6-$E241)&lt;$D241))</f>
        <v>46462.023302926682</v>
      </c>
      <c r="DM241" s="41">
        <f t="shared" si="729"/>
        <v>0</v>
      </c>
      <c r="DN241" s="41">
        <f t="shared" si="729"/>
        <v>0</v>
      </c>
      <c r="DO241" s="41">
        <f t="shared" si="729"/>
        <v>0</v>
      </c>
      <c r="DP241" s="41">
        <f t="shared" si="729"/>
        <v>0</v>
      </c>
      <c r="DQ241" s="41">
        <f t="shared" si="729"/>
        <v>0</v>
      </c>
      <c r="DR241" s="41">
        <f t="shared" si="729"/>
        <v>0</v>
      </c>
      <c r="DS241" s="41">
        <f t="shared" si="729"/>
        <v>0</v>
      </c>
      <c r="DT241" s="41">
        <f t="shared" si="729"/>
        <v>0</v>
      </c>
      <c r="DU241" s="41">
        <f t="shared" si="729"/>
        <v>0</v>
      </c>
      <c r="DV241" s="41">
        <f t="shared" si="729"/>
        <v>0</v>
      </c>
      <c r="DW241" s="41">
        <f t="shared" si="729"/>
        <v>0</v>
      </c>
      <c r="DX241" s="41">
        <f t="shared" si="729"/>
        <v>0</v>
      </c>
      <c r="DY241" s="41">
        <f t="shared" si="729"/>
        <v>0</v>
      </c>
      <c r="DZ241" s="41">
        <f t="shared" si="729"/>
        <v>0</v>
      </c>
      <c r="EA241" s="41">
        <f t="shared" si="729"/>
        <v>0</v>
      </c>
      <c r="EB241" s="41">
        <f t="shared" si="729"/>
        <v>0</v>
      </c>
      <c r="EC241" s="41">
        <f t="shared" si="729"/>
        <v>0</v>
      </c>
      <c r="ED241" s="41">
        <f t="shared" si="729"/>
        <v>0</v>
      </c>
      <c r="EE241" s="41">
        <f t="shared" si="729"/>
        <v>0</v>
      </c>
      <c r="EF241" s="41">
        <f t="shared" si="729"/>
        <v>0</v>
      </c>
      <c r="EG241" s="41">
        <f t="shared" si="729"/>
        <v>0</v>
      </c>
      <c r="EH241" s="41">
        <f t="shared" si="729"/>
        <v>0</v>
      </c>
      <c r="EI241" s="41">
        <f t="shared" si="729"/>
        <v>0</v>
      </c>
      <c r="EJ241" s="41">
        <f t="shared" si="729"/>
        <v>0</v>
      </c>
      <c r="EK241" s="41">
        <f t="shared" si="729"/>
        <v>0</v>
      </c>
      <c r="EL241" s="41">
        <f t="shared" si="729"/>
        <v>0</v>
      </c>
      <c r="EM241" s="41">
        <f t="shared" si="729"/>
        <v>0</v>
      </c>
      <c r="EN241" s="41">
        <f t="shared" si="729"/>
        <v>0</v>
      </c>
      <c r="EO241" s="41">
        <f t="shared" si="729"/>
        <v>0</v>
      </c>
      <c r="EP241" s="41">
        <f t="shared" si="729"/>
        <v>0</v>
      </c>
      <c r="EQ241" s="41">
        <f t="shared" si="729"/>
        <v>0</v>
      </c>
      <c r="ER241" s="41">
        <f t="shared" ref="ER241:FB241" si="730">IF($B241&gt;=ER$2,0,$S241/$D241*((EQ$6-$E241)&lt;$D241))</f>
        <v>0</v>
      </c>
      <c r="ES241" s="41">
        <f t="shared" si="730"/>
        <v>0</v>
      </c>
      <c r="ET241" s="41">
        <f t="shared" si="730"/>
        <v>0</v>
      </c>
      <c r="EU241" s="41">
        <f t="shared" si="730"/>
        <v>0</v>
      </c>
      <c r="EV241" s="41">
        <f t="shared" si="730"/>
        <v>0</v>
      </c>
      <c r="EW241" s="41">
        <f t="shared" si="730"/>
        <v>0</v>
      </c>
      <c r="EX241" s="41">
        <f t="shared" si="730"/>
        <v>0</v>
      </c>
      <c r="EY241" s="41">
        <f t="shared" si="730"/>
        <v>0</v>
      </c>
      <c r="EZ241" s="41">
        <f t="shared" si="730"/>
        <v>0</v>
      </c>
      <c r="FA241" s="41">
        <f t="shared" si="730"/>
        <v>0</v>
      </c>
      <c r="FB241" s="41">
        <f t="shared" si="730"/>
        <v>0</v>
      </c>
    </row>
    <row r="242" spans="2:158" s="38" customFormat="1" ht="11.25" hidden="1" customHeight="1" outlineLevel="1">
      <c r="B242" s="37">
        <v>2060</v>
      </c>
      <c r="C242" s="36">
        <f t="shared" si="689"/>
        <v>60</v>
      </c>
      <c r="D242" s="36">
        <f t="shared" si="689"/>
        <v>60</v>
      </c>
      <c r="E242" s="36">
        <f t="shared" si="705"/>
        <v>38</v>
      </c>
      <c r="F242" s="55"/>
      <c r="G242" s="3"/>
      <c r="H242" s="3"/>
      <c r="K242" s="39"/>
      <c r="L242" s="39"/>
      <c r="M242" s="39"/>
      <c r="N242" s="39"/>
      <c r="O242" s="39"/>
      <c r="P242" s="39"/>
      <c r="Q242" s="39"/>
      <c r="S242" s="40">
        <f t="shared" si="567"/>
        <v>2673460.4368907688</v>
      </c>
      <c r="T242" s="41">
        <f t="shared" ref="T242:AY242" si="731">IF($B242&gt;=T$2,0,$S242/$D242*((S$6-$E242)&lt;$D242))</f>
        <v>0</v>
      </c>
      <c r="U242" s="41">
        <f t="shared" si="731"/>
        <v>0</v>
      </c>
      <c r="V242" s="41">
        <f t="shared" si="731"/>
        <v>0</v>
      </c>
      <c r="W242" s="41">
        <f t="shared" si="731"/>
        <v>0</v>
      </c>
      <c r="X242" s="41">
        <f t="shared" si="731"/>
        <v>0</v>
      </c>
      <c r="Y242" s="41">
        <f t="shared" si="731"/>
        <v>0</v>
      </c>
      <c r="Z242" s="41">
        <f t="shared" si="731"/>
        <v>0</v>
      </c>
      <c r="AA242" s="41">
        <f t="shared" si="731"/>
        <v>0</v>
      </c>
      <c r="AB242" s="41">
        <f t="shared" si="731"/>
        <v>0</v>
      </c>
      <c r="AC242" s="41">
        <f t="shared" si="731"/>
        <v>0</v>
      </c>
      <c r="AD242" s="41">
        <f t="shared" si="731"/>
        <v>0</v>
      </c>
      <c r="AE242" s="41">
        <f t="shared" si="731"/>
        <v>0</v>
      </c>
      <c r="AF242" s="41">
        <f t="shared" si="731"/>
        <v>0</v>
      </c>
      <c r="AG242" s="41">
        <f t="shared" si="731"/>
        <v>0</v>
      </c>
      <c r="AH242" s="41">
        <f t="shared" si="731"/>
        <v>0</v>
      </c>
      <c r="AI242" s="41">
        <f t="shared" si="731"/>
        <v>0</v>
      </c>
      <c r="AJ242" s="41">
        <f t="shared" si="731"/>
        <v>0</v>
      </c>
      <c r="AK242" s="41">
        <f t="shared" si="731"/>
        <v>0</v>
      </c>
      <c r="AL242" s="41">
        <f t="shared" si="731"/>
        <v>0</v>
      </c>
      <c r="AM242" s="41">
        <f t="shared" si="731"/>
        <v>0</v>
      </c>
      <c r="AN242" s="41">
        <f t="shared" si="731"/>
        <v>0</v>
      </c>
      <c r="AO242" s="41">
        <f t="shared" si="731"/>
        <v>0</v>
      </c>
      <c r="AP242" s="41">
        <f t="shared" si="731"/>
        <v>0</v>
      </c>
      <c r="AQ242" s="41">
        <f t="shared" si="731"/>
        <v>0</v>
      </c>
      <c r="AR242" s="41">
        <f t="shared" si="731"/>
        <v>0</v>
      </c>
      <c r="AS242" s="41">
        <f t="shared" si="731"/>
        <v>0</v>
      </c>
      <c r="AT242" s="41">
        <f t="shared" si="731"/>
        <v>0</v>
      </c>
      <c r="AU242" s="41">
        <f t="shared" si="731"/>
        <v>0</v>
      </c>
      <c r="AV242" s="41">
        <f t="shared" si="731"/>
        <v>0</v>
      </c>
      <c r="AW242" s="41">
        <f t="shared" si="731"/>
        <v>0</v>
      </c>
      <c r="AX242" s="41">
        <f t="shared" si="731"/>
        <v>0</v>
      </c>
      <c r="AY242" s="41">
        <f t="shared" si="731"/>
        <v>0</v>
      </c>
      <c r="AZ242" s="41">
        <f t="shared" ref="AZ242:CE242" si="732">IF($B242&gt;=AZ$2,0,$S242/$D242*((AY$6-$E242)&lt;$D242))</f>
        <v>0</v>
      </c>
      <c r="BA242" s="41">
        <f t="shared" si="732"/>
        <v>0</v>
      </c>
      <c r="BB242" s="41">
        <f t="shared" si="732"/>
        <v>0</v>
      </c>
      <c r="BC242" s="41">
        <f t="shared" si="732"/>
        <v>0</v>
      </c>
      <c r="BD242" s="41">
        <f t="shared" si="732"/>
        <v>0</v>
      </c>
      <c r="BE242" s="41">
        <f t="shared" si="732"/>
        <v>0</v>
      </c>
      <c r="BF242" s="41">
        <f t="shared" si="732"/>
        <v>44557.673948179479</v>
      </c>
      <c r="BG242" s="41">
        <f t="shared" si="732"/>
        <v>44557.673948179479</v>
      </c>
      <c r="BH242" s="41">
        <f t="shared" si="732"/>
        <v>44557.673948179479</v>
      </c>
      <c r="BI242" s="41">
        <f t="shared" si="732"/>
        <v>44557.673948179479</v>
      </c>
      <c r="BJ242" s="41">
        <f t="shared" si="732"/>
        <v>44557.673948179479</v>
      </c>
      <c r="BK242" s="41">
        <f t="shared" si="732"/>
        <v>44557.673948179479</v>
      </c>
      <c r="BL242" s="41">
        <f t="shared" si="732"/>
        <v>44557.673948179479</v>
      </c>
      <c r="BM242" s="41">
        <f t="shared" si="732"/>
        <v>44557.673948179479</v>
      </c>
      <c r="BN242" s="41">
        <f t="shared" si="732"/>
        <v>44557.673948179479</v>
      </c>
      <c r="BO242" s="41">
        <f t="shared" si="732"/>
        <v>44557.673948179479</v>
      </c>
      <c r="BP242" s="41">
        <f t="shared" si="732"/>
        <v>44557.673948179479</v>
      </c>
      <c r="BQ242" s="41">
        <f t="shared" si="732"/>
        <v>44557.673948179479</v>
      </c>
      <c r="BR242" s="41">
        <f t="shared" si="732"/>
        <v>44557.673948179479</v>
      </c>
      <c r="BS242" s="41">
        <f t="shared" si="732"/>
        <v>44557.673948179479</v>
      </c>
      <c r="BT242" s="41">
        <f t="shared" si="732"/>
        <v>44557.673948179479</v>
      </c>
      <c r="BU242" s="41">
        <f t="shared" si="732"/>
        <v>44557.673948179479</v>
      </c>
      <c r="BV242" s="41">
        <f t="shared" si="732"/>
        <v>44557.673948179479</v>
      </c>
      <c r="BW242" s="41">
        <f t="shared" si="732"/>
        <v>44557.673948179479</v>
      </c>
      <c r="BX242" s="41">
        <f t="shared" si="732"/>
        <v>44557.673948179479</v>
      </c>
      <c r="BY242" s="41">
        <f t="shared" si="732"/>
        <v>44557.673948179479</v>
      </c>
      <c r="BZ242" s="41">
        <f t="shared" si="732"/>
        <v>44557.673948179479</v>
      </c>
      <c r="CA242" s="41">
        <f t="shared" si="732"/>
        <v>44557.673948179479</v>
      </c>
      <c r="CB242" s="41">
        <f t="shared" si="732"/>
        <v>44557.673948179479</v>
      </c>
      <c r="CC242" s="41">
        <f t="shared" si="732"/>
        <v>44557.673948179479</v>
      </c>
      <c r="CD242" s="41">
        <f t="shared" si="732"/>
        <v>44557.673948179479</v>
      </c>
      <c r="CE242" s="41">
        <f t="shared" si="732"/>
        <v>44557.673948179479</v>
      </c>
      <c r="CF242" s="41">
        <f t="shared" ref="CF242:DK242" si="733">IF($B242&gt;=CF$2,0,$S242/$D242*((CE$6-$E242)&lt;$D242))</f>
        <v>44557.673948179479</v>
      </c>
      <c r="CG242" s="41">
        <f t="shared" si="733"/>
        <v>44557.673948179479</v>
      </c>
      <c r="CH242" s="41">
        <f t="shared" si="733"/>
        <v>44557.673948179479</v>
      </c>
      <c r="CI242" s="41">
        <f t="shared" si="733"/>
        <v>44557.673948179479</v>
      </c>
      <c r="CJ242" s="41">
        <f t="shared" si="733"/>
        <v>44557.673948179479</v>
      </c>
      <c r="CK242" s="41">
        <f t="shared" si="733"/>
        <v>44557.673948179479</v>
      </c>
      <c r="CL242" s="41">
        <f t="shared" si="733"/>
        <v>44557.673948179479</v>
      </c>
      <c r="CM242" s="41">
        <f t="shared" si="733"/>
        <v>44557.673948179479</v>
      </c>
      <c r="CN242" s="41">
        <f t="shared" si="733"/>
        <v>44557.673948179479</v>
      </c>
      <c r="CO242" s="41">
        <f t="shared" si="733"/>
        <v>44557.673948179479</v>
      </c>
      <c r="CP242" s="41">
        <f t="shared" si="733"/>
        <v>44557.673948179479</v>
      </c>
      <c r="CQ242" s="41">
        <f t="shared" si="733"/>
        <v>44557.673948179479</v>
      </c>
      <c r="CR242" s="41">
        <f t="shared" si="733"/>
        <v>44557.673948179479</v>
      </c>
      <c r="CS242" s="41">
        <f t="shared" si="733"/>
        <v>44557.673948179479</v>
      </c>
      <c r="CT242" s="41">
        <f t="shared" si="733"/>
        <v>44557.673948179479</v>
      </c>
      <c r="CU242" s="41">
        <f t="shared" si="733"/>
        <v>44557.673948179479</v>
      </c>
      <c r="CV242" s="41">
        <f t="shared" si="733"/>
        <v>44557.673948179479</v>
      </c>
      <c r="CW242" s="41">
        <f t="shared" si="733"/>
        <v>44557.673948179479</v>
      </c>
      <c r="CX242" s="41">
        <f t="shared" si="733"/>
        <v>44557.673948179479</v>
      </c>
      <c r="CY242" s="41">
        <f t="shared" si="733"/>
        <v>44557.673948179479</v>
      </c>
      <c r="CZ242" s="41">
        <f t="shared" si="733"/>
        <v>44557.673948179479</v>
      </c>
      <c r="DA242" s="41">
        <f t="shared" si="733"/>
        <v>44557.673948179479</v>
      </c>
      <c r="DB242" s="41">
        <f t="shared" si="733"/>
        <v>44557.673948179479</v>
      </c>
      <c r="DC242" s="41">
        <f t="shared" si="733"/>
        <v>44557.673948179479</v>
      </c>
      <c r="DD242" s="41">
        <f t="shared" si="733"/>
        <v>44557.673948179479</v>
      </c>
      <c r="DE242" s="41">
        <f t="shared" si="733"/>
        <v>44557.673948179479</v>
      </c>
      <c r="DF242" s="41">
        <f t="shared" si="733"/>
        <v>44557.673948179479</v>
      </c>
      <c r="DG242" s="41">
        <f t="shared" si="733"/>
        <v>44557.673948179479</v>
      </c>
      <c r="DH242" s="41">
        <f t="shared" si="733"/>
        <v>44557.673948179479</v>
      </c>
      <c r="DI242" s="41">
        <f t="shared" si="733"/>
        <v>44557.673948179479</v>
      </c>
      <c r="DJ242" s="41">
        <f t="shared" si="733"/>
        <v>44557.673948179479</v>
      </c>
      <c r="DK242" s="41">
        <f t="shared" si="733"/>
        <v>44557.673948179479</v>
      </c>
      <c r="DL242" s="41">
        <f t="shared" ref="DL242:EQ242" si="734">IF($B242&gt;=DL$2,0,$S242/$D242*((DK$6-$E242)&lt;$D242))</f>
        <v>44557.673948179479</v>
      </c>
      <c r="DM242" s="41">
        <f t="shared" si="734"/>
        <v>44557.673948179479</v>
      </c>
      <c r="DN242" s="41">
        <f t="shared" si="734"/>
        <v>0</v>
      </c>
      <c r="DO242" s="41">
        <f t="shared" si="734"/>
        <v>0</v>
      </c>
      <c r="DP242" s="41">
        <f t="shared" si="734"/>
        <v>0</v>
      </c>
      <c r="DQ242" s="41">
        <f t="shared" si="734"/>
        <v>0</v>
      </c>
      <c r="DR242" s="41">
        <f t="shared" si="734"/>
        <v>0</v>
      </c>
      <c r="DS242" s="41">
        <f t="shared" si="734"/>
        <v>0</v>
      </c>
      <c r="DT242" s="41">
        <f t="shared" si="734"/>
        <v>0</v>
      </c>
      <c r="DU242" s="41">
        <f t="shared" si="734"/>
        <v>0</v>
      </c>
      <c r="DV242" s="41">
        <f t="shared" si="734"/>
        <v>0</v>
      </c>
      <c r="DW242" s="41">
        <f t="shared" si="734"/>
        <v>0</v>
      </c>
      <c r="DX242" s="41">
        <f t="shared" si="734"/>
        <v>0</v>
      </c>
      <c r="DY242" s="41">
        <f t="shared" si="734"/>
        <v>0</v>
      </c>
      <c r="DZ242" s="41">
        <f t="shared" si="734"/>
        <v>0</v>
      </c>
      <c r="EA242" s="41">
        <f t="shared" si="734"/>
        <v>0</v>
      </c>
      <c r="EB242" s="41">
        <f t="shared" si="734"/>
        <v>0</v>
      </c>
      <c r="EC242" s="41">
        <f t="shared" si="734"/>
        <v>0</v>
      </c>
      <c r="ED242" s="41">
        <f t="shared" si="734"/>
        <v>0</v>
      </c>
      <c r="EE242" s="41">
        <f t="shared" si="734"/>
        <v>0</v>
      </c>
      <c r="EF242" s="41">
        <f t="shared" si="734"/>
        <v>0</v>
      </c>
      <c r="EG242" s="41">
        <f t="shared" si="734"/>
        <v>0</v>
      </c>
      <c r="EH242" s="41">
        <f t="shared" si="734"/>
        <v>0</v>
      </c>
      <c r="EI242" s="41">
        <f t="shared" si="734"/>
        <v>0</v>
      </c>
      <c r="EJ242" s="41">
        <f t="shared" si="734"/>
        <v>0</v>
      </c>
      <c r="EK242" s="41">
        <f t="shared" si="734"/>
        <v>0</v>
      </c>
      <c r="EL242" s="41">
        <f t="shared" si="734"/>
        <v>0</v>
      </c>
      <c r="EM242" s="41">
        <f t="shared" si="734"/>
        <v>0</v>
      </c>
      <c r="EN242" s="41">
        <f t="shared" si="734"/>
        <v>0</v>
      </c>
      <c r="EO242" s="41">
        <f t="shared" si="734"/>
        <v>0</v>
      </c>
      <c r="EP242" s="41">
        <f t="shared" si="734"/>
        <v>0</v>
      </c>
      <c r="EQ242" s="41">
        <f t="shared" si="734"/>
        <v>0</v>
      </c>
      <c r="ER242" s="41">
        <f t="shared" ref="ER242:FB242" si="735">IF($B242&gt;=ER$2,0,$S242/$D242*((EQ$6-$E242)&lt;$D242))</f>
        <v>0</v>
      </c>
      <c r="ES242" s="41">
        <f t="shared" si="735"/>
        <v>0</v>
      </c>
      <c r="ET242" s="41">
        <f t="shared" si="735"/>
        <v>0</v>
      </c>
      <c r="EU242" s="41">
        <f t="shared" si="735"/>
        <v>0</v>
      </c>
      <c r="EV242" s="41">
        <f t="shared" si="735"/>
        <v>0</v>
      </c>
      <c r="EW242" s="41">
        <f t="shared" si="735"/>
        <v>0</v>
      </c>
      <c r="EX242" s="41">
        <f t="shared" si="735"/>
        <v>0</v>
      </c>
      <c r="EY242" s="41">
        <f t="shared" si="735"/>
        <v>0</v>
      </c>
      <c r="EZ242" s="41">
        <f t="shared" si="735"/>
        <v>0</v>
      </c>
      <c r="FA242" s="41">
        <f t="shared" si="735"/>
        <v>0</v>
      </c>
      <c r="FB242" s="41">
        <f t="shared" si="735"/>
        <v>0</v>
      </c>
    </row>
    <row r="243" spans="2:158" s="38" customFormat="1" ht="11.25" hidden="1" customHeight="1" outlineLevel="1">
      <c r="B243" s="37">
        <v>2061</v>
      </c>
      <c r="C243" s="36">
        <f t="shared" si="689"/>
        <v>60</v>
      </c>
      <c r="D243" s="36">
        <f t="shared" si="689"/>
        <v>60</v>
      </c>
      <c r="E243" s="36">
        <f t="shared" si="705"/>
        <v>39</v>
      </c>
      <c r="F243" s="55"/>
      <c r="G243" s="3"/>
      <c r="H243" s="3"/>
      <c r="K243" s="39"/>
      <c r="L243" s="39"/>
      <c r="M243" s="39"/>
      <c r="N243" s="39"/>
      <c r="O243" s="39"/>
      <c r="P243" s="39"/>
      <c r="Q243" s="39"/>
      <c r="S243" s="40">
        <f t="shared" si="567"/>
        <v>2567372.3541189865</v>
      </c>
      <c r="T243" s="41">
        <f t="shared" ref="T243:AY243" si="736">IF($B243&gt;=T$2,0,$S243/$D243*((S$6-$E243)&lt;$D243))</f>
        <v>0</v>
      </c>
      <c r="U243" s="41">
        <f t="shared" si="736"/>
        <v>0</v>
      </c>
      <c r="V243" s="41">
        <f t="shared" si="736"/>
        <v>0</v>
      </c>
      <c r="W243" s="41">
        <f t="shared" si="736"/>
        <v>0</v>
      </c>
      <c r="X243" s="41">
        <f t="shared" si="736"/>
        <v>0</v>
      </c>
      <c r="Y243" s="41">
        <f t="shared" si="736"/>
        <v>0</v>
      </c>
      <c r="Z243" s="41">
        <f t="shared" si="736"/>
        <v>0</v>
      </c>
      <c r="AA243" s="41">
        <f t="shared" si="736"/>
        <v>0</v>
      </c>
      <c r="AB243" s="41">
        <f t="shared" si="736"/>
        <v>0</v>
      </c>
      <c r="AC243" s="41">
        <f t="shared" si="736"/>
        <v>0</v>
      </c>
      <c r="AD243" s="41">
        <f t="shared" si="736"/>
        <v>0</v>
      </c>
      <c r="AE243" s="41">
        <f t="shared" si="736"/>
        <v>0</v>
      </c>
      <c r="AF243" s="41">
        <f t="shared" si="736"/>
        <v>0</v>
      </c>
      <c r="AG243" s="41">
        <f t="shared" si="736"/>
        <v>0</v>
      </c>
      <c r="AH243" s="41">
        <f t="shared" si="736"/>
        <v>0</v>
      </c>
      <c r="AI243" s="41">
        <f t="shared" si="736"/>
        <v>0</v>
      </c>
      <c r="AJ243" s="41">
        <f t="shared" si="736"/>
        <v>0</v>
      </c>
      <c r="AK243" s="41">
        <f t="shared" si="736"/>
        <v>0</v>
      </c>
      <c r="AL243" s="41">
        <f t="shared" si="736"/>
        <v>0</v>
      </c>
      <c r="AM243" s="41">
        <f t="shared" si="736"/>
        <v>0</v>
      </c>
      <c r="AN243" s="41">
        <f t="shared" si="736"/>
        <v>0</v>
      </c>
      <c r="AO243" s="41">
        <f t="shared" si="736"/>
        <v>0</v>
      </c>
      <c r="AP243" s="41">
        <f t="shared" si="736"/>
        <v>0</v>
      </c>
      <c r="AQ243" s="41">
        <f t="shared" si="736"/>
        <v>0</v>
      </c>
      <c r="AR243" s="41">
        <f t="shared" si="736"/>
        <v>0</v>
      </c>
      <c r="AS243" s="41">
        <f t="shared" si="736"/>
        <v>0</v>
      </c>
      <c r="AT243" s="41">
        <f t="shared" si="736"/>
        <v>0</v>
      </c>
      <c r="AU243" s="41">
        <f t="shared" si="736"/>
        <v>0</v>
      </c>
      <c r="AV243" s="41">
        <f t="shared" si="736"/>
        <v>0</v>
      </c>
      <c r="AW243" s="41">
        <f t="shared" si="736"/>
        <v>0</v>
      </c>
      <c r="AX243" s="41">
        <f t="shared" si="736"/>
        <v>0</v>
      </c>
      <c r="AY243" s="41">
        <f t="shared" si="736"/>
        <v>0</v>
      </c>
      <c r="AZ243" s="41">
        <f t="shared" ref="AZ243:CE243" si="737">IF($B243&gt;=AZ$2,0,$S243/$D243*((AY$6-$E243)&lt;$D243))</f>
        <v>0</v>
      </c>
      <c r="BA243" s="41">
        <f t="shared" si="737"/>
        <v>0</v>
      </c>
      <c r="BB243" s="41">
        <f t="shared" si="737"/>
        <v>0</v>
      </c>
      <c r="BC243" s="41">
        <f t="shared" si="737"/>
        <v>0</v>
      </c>
      <c r="BD243" s="41">
        <f t="shared" si="737"/>
        <v>0</v>
      </c>
      <c r="BE243" s="41">
        <f t="shared" si="737"/>
        <v>0</v>
      </c>
      <c r="BF243" s="41">
        <f t="shared" si="737"/>
        <v>0</v>
      </c>
      <c r="BG243" s="41">
        <f t="shared" si="737"/>
        <v>42789.539235316443</v>
      </c>
      <c r="BH243" s="41">
        <f t="shared" si="737"/>
        <v>42789.539235316443</v>
      </c>
      <c r="BI243" s="41">
        <f t="shared" si="737"/>
        <v>42789.539235316443</v>
      </c>
      <c r="BJ243" s="41">
        <f t="shared" si="737"/>
        <v>42789.539235316443</v>
      </c>
      <c r="BK243" s="41">
        <f t="shared" si="737"/>
        <v>42789.539235316443</v>
      </c>
      <c r="BL243" s="41">
        <f t="shared" si="737"/>
        <v>42789.539235316443</v>
      </c>
      <c r="BM243" s="41">
        <f t="shared" si="737"/>
        <v>42789.539235316443</v>
      </c>
      <c r="BN243" s="41">
        <f t="shared" si="737"/>
        <v>42789.539235316443</v>
      </c>
      <c r="BO243" s="41">
        <f t="shared" si="737"/>
        <v>42789.539235316443</v>
      </c>
      <c r="BP243" s="41">
        <f t="shared" si="737"/>
        <v>42789.539235316443</v>
      </c>
      <c r="BQ243" s="41">
        <f t="shared" si="737"/>
        <v>42789.539235316443</v>
      </c>
      <c r="BR243" s="41">
        <f t="shared" si="737"/>
        <v>42789.539235316443</v>
      </c>
      <c r="BS243" s="41">
        <f t="shared" si="737"/>
        <v>42789.539235316443</v>
      </c>
      <c r="BT243" s="41">
        <f t="shared" si="737"/>
        <v>42789.539235316443</v>
      </c>
      <c r="BU243" s="41">
        <f t="shared" si="737"/>
        <v>42789.539235316443</v>
      </c>
      <c r="BV243" s="41">
        <f t="shared" si="737"/>
        <v>42789.539235316443</v>
      </c>
      <c r="BW243" s="41">
        <f t="shared" si="737"/>
        <v>42789.539235316443</v>
      </c>
      <c r="BX243" s="41">
        <f t="shared" si="737"/>
        <v>42789.539235316443</v>
      </c>
      <c r="BY243" s="41">
        <f t="shared" si="737"/>
        <v>42789.539235316443</v>
      </c>
      <c r="BZ243" s="41">
        <f t="shared" si="737"/>
        <v>42789.539235316443</v>
      </c>
      <c r="CA243" s="41">
        <f t="shared" si="737"/>
        <v>42789.539235316443</v>
      </c>
      <c r="CB243" s="41">
        <f t="shared" si="737"/>
        <v>42789.539235316443</v>
      </c>
      <c r="CC243" s="41">
        <f t="shared" si="737"/>
        <v>42789.539235316443</v>
      </c>
      <c r="CD243" s="41">
        <f t="shared" si="737"/>
        <v>42789.539235316443</v>
      </c>
      <c r="CE243" s="41">
        <f t="shared" si="737"/>
        <v>42789.539235316443</v>
      </c>
      <c r="CF243" s="41">
        <f t="shared" ref="CF243:DK243" si="738">IF($B243&gt;=CF$2,0,$S243/$D243*((CE$6-$E243)&lt;$D243))</f>
        <v>42789.539235316443</v>
      </c>
      <c r="CG243" s="41">
        <f t="shared" si="738"/>
        <v>42789.539235316443</v>
      </c>
      <c r="CH243" s="41">
        <f t="shared" si="738"/>
        <v>42789.539235316443</v>
      </c>
      <c r="CI243" s="41">
        <f t="shared" si="738"/>
        <v>42789.539235316443</v>
      </c>
      <c r="CJ243" s="41">
        <f t="shared" si="738"/>
        <v>42789.539235316443</v>
      </c>
      <c r="CK243" s="41">
        <f t="shared" si="738"/>
        <v>42789.539235316443</v>
      </c>
      <c r="CL243" s="41">
        <f t="shared" si="738"/>
        <v>42789.539235316443</v>
      </c>
      <c r="CM243" s="41">
        <f t="shared" si="738"/>
        <v>42789.539235316443</v>
      </c>
      <c r="CN243" s="41">
        <f t="shared" si="738"/>
        <v>42789.539235316443</v>
      </c>
      <c r="CO243" s="41">
        <f t="shared" si="738"/>
        <v>42789.539235316443</v>
      </c>
      <c r="CP243" s="41">
        <f t="shared" si="738"/>
        <v>42789.539235316443</v>
      </c>
      <c r="CQ243" s="41">
        <f t="shared" si="738"/>
        <v>42789.539235316443</v>
      </c>
      <c r="CR243" s="41">
        <f t="shared" si="738"/>
        <v>42789.539235316443</v>
      </c>
      <c r="CS243" s="41">
        <f t="shared" si="738"/>
        <v>42789.539235316443</v>
      </c>
      <c r="CT243" s="41">
        <f t="shared" si="738"/>
        <v>42789.539235316443</v>
      </c>
      <c r="CU243" s="41">
        <f t="shared" si="738"/>
        <v>42789.539235316443</v>
      </c>
      <c r="CV243" s="41">
        <f t="shared" si="738"/>
        <v>42789.539235316443</v>
      </c>
      <c r="CW243" s="41">
        <f t="shared" si="738"/>
        <v>42789.539235316443</v>
      </c>
      <c r="CX243" s="41">
        <f t="shared" si="738"/>
        <v>42789.539235316443</v>
      </c>
      <c r="CY243" s="41">
        <f t="shared" si="738"/>
        <v>42789.539235316443</v>
      </c>
      <c r="CZ243" s="41">
        <f t="shared" si="738"/>
        <v>42789.539235316443</v>
      </c>
      <c r="DA243" s="41">
        <f t="shared" si="738"/>
        <v>42789.539235316443</v>
      </c>
      <c r="DB243" s="41">
        <f t="shared" si="738"/>
        <v>42789.539235316443</v>
      </c>
      <c r="DC243" s="41">
        <f t="shared" si="738"/>
        <v>42789.539235316443</v>
      </c>
      <c r="DD243" s="41">
        <f t="shared" si="738"/>
        <v>42789.539235316443</v>
      </c>
      <c r="DE243" s="41">
        <f t="shared" si="738"/>
        <v>42789.539235316443</v>
      </c>
      <c r="DF243" s="41">
        <f t="shared" si="738"/>
        <v>42789.539235316443</v>
      </c>
      <c r="DG243" s="41">
        <f t="shared" si="738"/>
        <v>42789.539235316443</v>
      </c>
      <c r="DH243" s="41">
        <f t="shared" si="738"/>
        <v>42789.539235316443</v>
      </c>
      <c r="DI243" s="41">
        <f t="shared" si="738"/>
        <v>42789.539235316443</v>
      </c>
      <c r="DJ243" s="41">
        <f t="shared" si="738"/>
        <v>42789.539235316443</v>
      </c>
      <c r="DK243" s="41">
        <f t="shared" si="738"/>
        <v>42789.539235316443</v>
      </c>
      <c r="DL243" s="41">
        <f t="shared" ref="DL243:EQ243" si="739">IF($B243&gt;=DL$2,0,$S243/$D243*((DK$6-$E243)&lt;$D243))</f>
        <v>42789.539235316443</v>
      </c>
      <c r="DM243" s="41">
        <f t="shared" si="739"/>
        <v>42789.539235316443</v>
      </c>
      <c r="DN243" s="41">
        <f t="shared" si="739"/>
        <v>42789.539235316443</v>
      </c>
      <c r="DO243" s="41">
        <f t="shared" si="739"/>
        <v>0</v>
      </c>
      <c r="DP243" s="41">
        <f t="shared" si="739"/>
        <v>0</v>
      </c>
      <c r="DQ243" s="41">
        <f t="shared" si="739"/>
        <v>0</v>
      </c>
      <c r="DR243" s="41">
        <f t="shared" si="739"/>
        <v>0</v>
      </c>
      <c r="DS243" s="41">
        <f t="shared" si="739"/>
        <v>0</v>
      </c>
      <c r="DT243" s="41">
        <f t="shared" si="739"/>
        <v>0</v>
      </c>
      <c r="DU243" s="41">
        <f t="shared" si="739"/>
        <v>0</v>
      </c>
      <c r="DV243" s="41">
        <f t="shared" si="739"/>
        <v>0</v>
      </c>
      <c r="DW243" s="41">
        <f t="shared" si="739"/>
        <v>0</v>
      </c>
      <c r="DX243" s="41">
        <f t="shared" si="739"/>
        <v>0</v>
      </c>
      <c r="DY243" s="41">
        <f t="shared" si="739"/>
        <v>0</v>
      </c>
      <c r="DZ243" s="41">
        <f t="shared" si="739"/>
        <v>0</v>
      </c>
      <c r="EA243" s="41">
        <f t="shared" si="739"/>
        <v>0</v>
      </c>
      <c r="EB243" s="41">
        <f t="shared" si="739"/>
        <v>0</v>
      </c>
      <c r="EC243" s="41">
        <f t="shared" si="739"/>
        <v>0</v>
      </c>
      <c r="ED243" s="41">
        <f t="shared" si="739"/>
        <v>0</v>
      </c>
      <c r="EE243" s="41">
        <f t="shared" si="739"/>
        <v>0</v>
      </c>
      <c r="EF243" s="41">
        <f t="shared" si="739"/>
        <v>0</v>
      </c>
      <c r="EG243" s="41">
        <f t="shared" si="739"/>
        <v>0</v>
      </c>
      <c r="EH243" s="41">
        <f t="shared" si="739"/>
        <v>0</v>
      </c>
      <c r="EI243" s="41">
        <f t="shared" si="739"/>
        <v>0</v>
      </c>
      <c r="EJ243" s="41">
        <f t="shared" si="739"/>
        <v>0</v>
      </c>
      <c r="EK243" s="41">
        <f t="shared" si="739"/>
        <v>0</v>
      </c>
      <c r="EL243" s="41">
        <f t="shared" si="739"/>
        <v>0</v>
      </c>
      <c r="EM243" s="41">
        <f t="shared" si="739"/>
        <v>0</v>
      </c>
      <c r="EN243" s="41">
        <f t="shared" si="739"/>
        <v>0</v>
      </c>
      <c r="EO243" s="41">
        <f t="shared" si="739"/>
        <v>0</v>
      </c>
      <c r="EP243" s="41">
        <f t="shared" si="739"/>
        <v>0</v>
      </c>
      <c r="EQ243" s="41">
        <f t="shared" si="739"/>
        <v>0</v>
      </c>
      <c r="ER243" s="41">
        <f t="shared" ref="ER243:FB243" si="740">IF($B243&gt;=ER$2,0,$S243/$D243*((EQ$6-$E243)&lt;$D243))</f>
        <v>0</v>
      </c>
      <c r="ES243" s="41">
        <f t="shared" si="740"/>
        <v>0</v>
      </c>
      <c r="ET243" s="41">
        <f t="shared" si="740"/>
        <v>0</v>
      </c>
      <c r="EU243" s="41">
        <f t="shared" si="740"/>
        <v>0</v>
      </c>
      <c r="EV243" s="41">
        <f t="shared" si="740"/>
        <v>0</v>
      </c>
      <c r="EW243" s="41">
        <f t="shared" si="740"/>
        <v>0</v>
      </c>
      <c r="EX243" s="41">
        <f t="shared" si="740"/>
        <v>0</v>
      </c>
      <c r="EY243" s="41">
        <f t="shared" si="740"/>
        <v>0</v>
      </c>
      <c r="EZ243" s="41">
        <f t="shared" si="740"/>
        <v>0</v>
      </c>
      <c r="FA243" s="41">
        <f t="shared" si="740"/>
        <v>0</v>
      </c>
      <c r="FB243" s="41">
        <f t="shared" si="740"/>
        <v>0</v>
      </c>
    </row>
    <row r="244" spans="2:158" s="38" customFormat="1" ht="11.25" hidden="1" customHeight="1" outlineLevel="1">
      <c r="B244" s="37">
        <v>2062</v>
      </c>
      <c r="C244" s="36">
        <f t="shared" si="689"/>
        <v>60</v>
      </c>
      <c r="D244" s="36">
        <f t="shared" si="689"/>
        <v>60</v>
      </c>
      <c r="E244" s="36">
        <f t="shared" si="705"/>
        <v>40</v>
      </c>
      <c r="F244" s="55"/>
      <c r="G244" s="3"/>
      <c r="H244" s="3"/>
      <c r="K244" s="39"/>
      <c r="L244" s="39"/>
      <c r="M244" s="39"/>
      <c r="N244" s="39"/>
      <c r="O244" s="39"/>
      <c r="P244" s="39"/>
      <c r="Q244" s="39"/>
      <c r="S244" s="40">
        <f t="shared" si="567"/>
        <v>2468960.1910452927</v>
      </c>
      <c r="T244" s="41">
        <f t="shared" ref="T244:AY244" si="741">IF($B244&gt;=T$2,0,$S244/$D244*((S$6-$E244)&lt;$D244))</f>
        <v>0</v>
      </c>
      <c r="U244" s="41">
        <f t="shared" si="741"/>
        <v>0</v>
      </c>
      <c r="V244" s="41">
        <f t="shared" si="741"/>
        <v>0</v>
      </c>
      <c r="W244" s="41">
        <f t="shared" si="741"/>
        <v>0</v>
      </c>
      <c r="X244" s="41">
        <f t="shared" si="741"/>
        <v>0</v>
      </c>
      <c r="Y244" s="41">
        <f t="shared" si="741"/>
        <v>0</v>
      </c>
      <c r="Z244" s="41">
        <f t="shared" si="741"/>
        <v>0</v>
      </c>
      <c r="AA244" s="41">
        <f t="shared" si="741"/>
        <v>0</v>
      </c>
      <c r="AB244" s="41">
        <f t="shared" si="741"/>
        <v>0</v>
      </c>
      <c r="AC244" s="41">
        <f t="shared" si="741"/>
        <v>0</v>
      </c>
      <c r="AD244" s="41">
        <f t="shared" si="741"/>
        <v>0</v>
      </c>
      <c r="AE244" s="41">
        <f t="shared" si="741"/>
        <v>0</v>
      </c>
      <c r="AF244" s="41">
        <f t="shared" si="741"/>
        <v>0</v>
      </c>
      <c r="AG244" s="41">
        <f t="shared" si="741"/>
        <v>0</v>
      </c>
      <c r="AH244" s="41">
        <f t="shared" si="741"/>
        <v>0</v>
      </c>
      <c r="AI244" s="41">
        <f t="shared" si="741"/>
        <v>0</v>
      </c>
      <c r="AJ244" s="41">
        <f t="shared" si="741"/>
        <v>0</v>
      </c>
      <c r="AK244" s="41">
        <f t="shared" si="741"/>
        <v>0</v>
      </c>
      <c r="AL244" s="41">
        <f t="shared" si="741"/>
        <v>0</v>
      </c>
      <c r="AM244" s="41">
        <f t="shared" si="741"/>
        <v>0</v>
      </c>
      <c r="AN244" s="41">
        <f t="shared" si="741"/>
        <v>0</v>
      </c>
      <c r="AO244" s="41">
        <f t="shared" si="741"/>
        <v>0</v>
      </c>
      <c r="AP244" s="41">
        <f t="shared" si="741"/>
        <v>0</v>
      </c>
      <c r="AQ244" s="41">
        <f t="shared" si="741"/>
        <v>0</v>
      </c>
      <c r="AR244" s="41">
        <f t="shared" si="741"/>
        <v>0</v>
      </c>
      <c r="AS244" s="41">
        <f t="shared" si="741"/>
        <v>0</v>
      </c>
      <c r="AT244" s="41">
        <f t="shared" si="741"/>
        <v>0</v>
      </c>
      <c r="AU244" s="41">
        <f t="shared" si="741"/>
        <v>0</v>
      </c>
      <c r="AV244" s="41">
        <f t="shared" si="741"/>
        <v>0</v>
      </c>
      <c r="AW244" s="41">
        <f t="shared" si="741"/>
        <v>0</v>
      </c>
      <c r="AX244" s="41">
        <f t="shared" si="741"/>
        <v>0</v>
      </c>
      <c r="AY244" s="41">
        <f t="shared" si="741"/>
        <v>0</v>
      </c>
      <c r="AZ244" s="41">
        <f t="shared" ref="AZ244:CE244" si="742">IF($B244&gt;=AZ$2,0,$S244/$D244*((AY$6-$E244)&lt;$D244))</f>
        <v>0</v>
      </c>
      <c r="BA244" s="41">
        <f t="shared" si="742"/>
        <v>0</v>
      </c>
      <c r="BB244" s="41">
        <f t="shared" si="742"/>
        <v>0</v>
      </c>
      <c r="BC244" s="41">
        <f t="shared" si="742"/>
        <v>0</v>
      </c>
      <c r="BD244" s="41">
        <f t="shared" si="742"/>
        <v>0</v>
      </c>
      <c r="BE244" s="41">
        <f t="shared" si="742"/>
        <v>0</v>
      </c>
      <c r="BF244" s="41">
        <f t="shared" si="742"/>
        <v>0</v>
      </c>
      <c r="BG244" s="41">
        <f t="shared" si="742"/>
        <v>0</v>
      </c>
      <c r="BH244" s="41">
        <f t="shared" si="742"/>
        <v>41149.336517421543</v>
      </c>
      <c r="BI244" s="41">
        <f t="shared" si="742"/>
        <v>41149.336517421543</v>
      </c>
      <c r="BJ244" s="41">
        <f t="shared" si="742"/>
        <v>41149.336517421543</v>
      </c>
      <c r="BK244" s="41">
        <f t="shared" si="742"/>
        <v>41149.336517421543</v>
      </c>
      <c r="BL244" s="41">
        <f t="shared" si="742"/>
        <v>41149.336517421543</v>
      </c>
      <c r="BM244" s="41">
        <f t="shared" si="742"/>
        <v>41149.336517421543</v>
      </c>
      <c r="BN244" s="41">
        <f t="shared" si="742"/>
        <v>41149.336517421543</v>
      </c>
      <c r="BO244" s="41">
        <f t="shared" si="742"/>
        <v>41149.336517421543</v>
      </c>
      <c r="BP244" s="41">
        <f t="shared" si="742"/>
        <v>41149.336517421543</v>
      </c>
      <c r="BQ244" s="41">
        <f t="shared" si="742"/>
        <v>41149.336517421543</v>
      </c>
      <c r="BR244" s="41">
        <f t="shared" si="742"/>
        <v>41149.336517421543</v>
      </c>
      <c r="BS244" s="41">
        <f t="shared" si="742"/>
        <v>41149.336517421543</v>
      </c>
      <c r="BT244" s="41">
        <f t="shared" si="742"/>
        <v>41149.336517421543</v>
      </c>
      <c r="BU244" s="41">
        <f t="shared" si="742"/>
        <v>41149.336517421543</v>
      </c>
      <c r="BV244" s="41">
        <f t="shared" si="742"/>
        <v>41149.336517421543</v>
      </c>
      <c r="BW244" s="41">
        <f t="shared" si="742"/>
        <v>41149.336517421543</v>
      </c>
      <c r="BX244" s="41">
        <f t="shared" si="742"/>
        <v>41149.336517421543</v>
      </c>
      <c r="BY244" s="41">
        <f t="shared" si="742"/>
        <v>41149.336517421543</v>
      </c>
      <c r="BZ244" s="41">
        <f t="shared" si="742"/>
        <v>41149.336517421543</v>
      </c>
      <c r="CA244" s="41">
        <f t="shared" si="742"/>
        <v>41149.336517421543</v>
      </c>
      <c r="CB244" s="41">
        <f t="shared" si="742"/>
        <v>41149.336517421543</v>
      </c>
      <c r="CC244" s="41">
        <f t="shared" si="742"/>
        <v>41149.336517421543</v>
      </c>
      <c r="CD244" s="41">
        <f t="shared" si="742"/>
        <v>41149.336517421543</v>
      </c>
      <c r="CE244" s="41">
        <f t="shared" si="742"/>
        <v>41149.336517421543</v>
      </c>
      <c r="CF244" s="41">
        <f t="shared" ref="CF244:DK244" si="743">IF($B244&gt;=CF$2,0,$S244/$D244*((CE$6-$E244)&lt;$D244))</f>
        <v>41149.336517421543</v>
      </c>
      <c r="CG244" s="41">
        <f t="shared" si="743"/>
        <v>41149.336517421543</v>
      </c>
      <c r="CH244" s="41">
        <f t="shared" si="743"/>
        <v>41149.336517421543</v>
      </c>
      <c r="CI244" s="41">
        <f t="shared" si="743"/>
        <v>41149.336517421543</v>
      </c>
      <c r="CJ244" s="41">
        <f t="shared" si="743"/>
        <v>41149.336517421543</v>
      </c>
      <c r="CK244" s="41">
        <f t="shared" si="743"/>
        <v>41149.336517421543</v>
      </c>
      <c r="CL244" s="41">
        <f t="shared" si="743"/>
        <v>41149.336517421543</v>
      </c>
      <c r="CM244" s="41">
        <f t="shared" si="743"/>
        <v>41149.336517421543</v>
      </c>
      <c r="CN244" s="41">
        <f t="shared" si="743"/>
        <v>41149.336517421543</v>
      </c>
      <c r="CO244" s="41">
        <f t="shared" si="743"/>
        <v>41149.336517421543</v>
      </c>
      <c r="CP244" s="41">
        <f t="shared" si="743"/>
        <v>41149.336517421543</v>
      </c>
      <c r="CQ244" s="41">
        <f t="shared" si="743"/>
        <v>41149.336517421543</v>
      </c>
      <c r="CR244" s="41">
        <f t="shared" si="743"/>
        <v>41149.336517421543</v>
      </c>
      <c r="CS244" s="41">
        <f t="shared" si="743"/>
        <v>41149.336517421543</v>
      </c>
      <c r="CT244" s="41">
        <f t="shared" si="743"/>
        <v>41149.336517421543</v>
      </c>
      <c r="CU244" s="41">
        <f t="shared" si="743"/>
        <v>41149.336517421543</v>
      </c>
      <c r="CV244" s="41">
        <f t="shared" si="743"/>
        <v>41149.336517421543</v>
      </c>
      <c r="CW244" s="41">
        <f t="shared" si="743"/>
        <v>41149.336517421543</v>
      </c>
      <c r="CX244" s="41">
        <f t="shared" si="743"/>
        <v>41149.336517421543</v>
      </c>
      <c r="CY244" s="41">
        <f t="shared" si="743"/>
        <v>41149.336517421543</v>
      </c>
      <c r="CZ244" s="41">
        <f t="shared" si="743"/>
        <v>41149.336517421543</v>
      </c>
      <c r="DA244" s="41">
        <f t="shared" si="743"/>
        <v>41149.336517421543</v>
      </c>
      <c r="DB244" s="41">
        <f t="shared" si="743"/>
        <v>41149.336517421543</v>
      </c>
      <c r="DC244" s="41">
        <f t="shared" si="743"/>
        <v>41149.336517421543</v>
      </c>
      <c r="DD244" s="41">
        <f t="shared" si="743"/>
        <v>41149.336517421543</v>
      </c>
      <c r="DE244" s="41">
        <f t="shared" si="743"/>
        <v>41149.336517421543</v>
      </c>
      <c r="DF244" s="41">
        <f t="shared" si="743"/>
        <v>41149.336517421543</v>
      </c>
      <c r="DG244" s="41">
        <f t="shared" si="743"/>
        <v>41149.336517421543</v>
      </c>
      <c r="DH244" s="41">
        <f t="shared" si="743"/>
        <v>41149.336517421543</v>
      </c>
      <c r="DI244" s="41">
        <f t="shared" si="743"/>
        <v>41149.336517421543</v>
      </c>
      <c r="DJ244" s="41">
        <f t="shared" si="743"/>
        <v>41149.336517421543</v>
      </c>
      <c r="DK244" s="41">
        <f t="shared" si="743"/>
        <v>41149.336517421543</v>
      </c>
      <c r="DL244" s="41">
        <f t="shared" ref="DL244:EQ244" si="744">IF($B244&gt;=DL$2,0,$S244/$D244*((DK$6-$E244)&lt;$D244))</f>
        <v>41149.336517421543</v>
      </c>
      <c r="DM244" s="41">
        <f t="shared" si="744"/>
        <v>41149.336517421543</v>
      </c>
      <c r="DN244" s="41">
        <f t="shared" si="744"/>
        <v>41149.336517421543</v>
      </c>
      <c r="DO244" s="41">
        <f t="shared" si="744"/>
        <v>41149.336517421543</v>
      </c>
      <c r="DP244" s="41">
        <f t="shared" si="744"/>
        <v>0</v>
      </c>
      <c r="DQ244" s="41">
        <f t="shared" si="744"/>
        <v>0</v>
      </c>
      <c r="DR244" s="41">
        <f t="shared" si="744"/>
        <v>0</v>
      </c>
      <c r="DS244" s="41">
        <f t="shared" si="744"/>
        <v>0</v>
      </c>
      <c r="DT244" s="41">
        <f t="shared" si="744"/>
        <v>0</v>
      </c>
      <c r="DU244" s="41">
        <f t="shared" si="744"/>
        <v>0</v>
      </c>
      <c r="DV244" s="41">
        <f t="shared" si="744"/>
        <v>0</v>
      </c>
      <c r="DW244" s="41">
        <f t="shared" si="744"/>
        <v>0</v>
      </c>
      <c r="DX244" s="41">
        <f t="shared" si="744"/>
        <v>0</v>
      </c>
      <c r="DY244" s="41">
        <f t="shared" si="744"/>
        <v>0</v>
      </c>
      <c r="DZ244" s="41">
        <f t="shared" si="744"/>
        <v>0</v>
      </c>
      <c r="EA244" s="41">
        <f t="shared" si="744"/>
        <v>0</v>
      </c>
      <c r="EB244" s="41">
        <f t="shared" si="744"/>
        <v>0</v>
      </c>
      <c r="EC244" s="41">
        <f t="shared" si="744"/>
        <v>0</v>
      </c>
      <c r="ED244" s="41">
        <f t="shared" si="744"/>
        <v>0</v>
      </c>
      <c r="EE244" s="41">
        <f t="shared" si="744"/>
        <v>0</v>
      </c>
      <c r="EF244" s="41">
        <f t="shared" si="744"/>
        <v>0</v>
      </c>
      <c r="EG244" s="41">
        <f t="shared" si="744"/>
        <v>0</v>
      </c>
      <c r="EH244" s="41">
        <f t="shared" si="744"/>
        <v>0</v>
      </c>
      <c r="EI244" s="41">
        <f t="shared" si="744"/>
        <v>0</v>
      </c>
      <c r="EJ244" s="41">
        <f t="shared" si="744"/>
        <v>0</v>
      </c>
      <c r="EK244" s="41">
        <f t="shared" si="744"/>
        <v>0</v>
      </c>
      <c r="EL244" s="41">
        <f t="shared" si="744"/>
        <v>0</v>
      </c>
      <c r="EM244" s="41">
        <f t="shared" si="744"/>
        <v>0</v>
      </c>
      <c r="EN244" s="41">
        <f t="shared" si="744"/>
        <v>0</v>
      </c>
      <c r="EO244" s="41">
        <f t="shared" si="744"/>
        <v>0</v>
      </c>
      <c r="EP244" s="41">
        <f t="shared" si="744"/>
        <v>0</v>
      </c>
      <c r="EQ244" s="41">
        <f t="shared" si="744"/>
        <v>0</v>
      </c>
      <c r="ER244" s="41">
        <f t="shared" ref="ER244:FB244" si="745">IF($B244&gt;=ER$2,0,$S244/$D244*((EQ$6-$E244)&lt;$D244))</f>
        <v>0</v>
      </c>
      <c r="ES244" s="41">
        <f t="shared" si="745"/>
        <v>0</v>
      </c>
      <c r="ET244" s="41">
        <f t="shared" si="745"/>
        <v>0</v>
      </c>
      <c r="EU244" s="41">
        <f t="shared" si="745"/>
        <v>0</v>
      </c>
      <c r="EV244" s="41">
        <f t="shared" si="745"/>
        <v>0</v>
      </c>
      <c r="EW244" s="41">
        <f t="shared" si="745"/>
        <v>0</v>
      </c>
      <c r="EX244" s="41">
        <f t="shared" si="745"/>
        <v>0</v>
      </c>
      <c r="EY244" s="41">
        <f t="shared" si="745"/>
        <v>0</v>
      </c>
      <c r="EZ244" s="41">
        <f t="shared" si="745"/>
        <v>0</v>
      </c>
      <c r="FA244" s="41">
        <f t="shared" si="745"/>
        <v>0</v>
      </c>
      <c r="FB244" s="41">
        <f t="shared" si="745"/>
        <v>0</v>
      </c>
    </row>
    <row r="245" spans="2:158" s="38" customFormat="1" ht="11.25" hidden="1" customHeight="1" outlineLevel="1">
      <c r="B245" s="37">
        <v>2063</v>
      </c>
      <c r="C245" s="36">
        <f t="shared" si="689"/>
        <v>60</v>
      </c>
      <c r="D245" s="36">
        <f t="shared" si="689"/>
        <v>60</v>
      </c>
      <c r="E245" s="36">
        <f t="shared" si="705"/>
        <v>41</v>
      </c>
      <c r="F245" s="55"/>
      <c r="G245" s="3"/>
      <c r="H245" s="3"/>
      <c r="K245" s="39"/>
      <c r="L245" s="39"/>
      <c r="M245" s="39"/>
      <c r="N245" s="39"/>
      <c r="O245" s="39"/>
      <c r="P245" s="39"/>
      <c r="Q245" s="39"/>
      <c r="S245" s="40">
        <f t="shared" si="567"/>
        <v>2377547.035879836</v>
      </c>
      <c r="T245" s="41">
        <f t="shared" ref="T245:AY245" si="746">IF($B245&gt;=T$2,0,$S245/$D245*((S$6-$E245)&lt;$D245))</f>
        <v>0</v>
      </c>
      <c r="U245" s="41">
        <f t="shared" si="746"/>
        <v>0</v>
      </c>
      <c r="V245" s="41">
        <f t="shared" si="746"/>
        <v>0</v>
      </c>
      <c r="W245" s="41">
        <f t="shared" si="746"/>
        <v>0</v>
      </c>
      <c r="X245" s="41">
        <f t="shared" si="746"/>
        <v>0</v>
      </c>
      <c r="Y245" s="41">
        <f t="shared" si="746"/>
        <v>0</v>
      </c>
      <c r="Z245" s="41">
        <f t="shared" si="746"/>
        <v>0</v>
      </c>
      <c r="AA245" s="41">
        <f t="shared" si="746"/>
        <v>0</v>
      </c>
      <c r="AB245" s="41">
        <f t="shared" si="746"/>
        <v>0</v>
      </c>
      <c r="AC245" s="41">
        <f t="shared" si="746"/>
        <v>0</v>
      </c>
      <c r="AD245" s="41">
        <f t="shared" si="746"/>
        <v>0</v>
      </c>
      <c r="AE245" s="41">
        <f t="shared" si="746"/>
        <v>0</v>
      </c>
      <c r="AF245" s="41">
        <f t="shared" si="746"/>
        <v>0</v>
      </c>
      <c r="AG245" s="41">
        <f t="shared" si="746"/>
        <v>0</v>
      </c>
      <c r="AH245" s="41">
        <f t="shared" si="746"/>
        <v>0</v>
      </c>
      <c r="AI245" s="41">
        <f t="shared" si="746"/>
        <v>0</v>
      </c>
      <c r="AJ245" s="41">
        <f t="shared" si="746"/>
        <v>0</v>
      </c>
      <c r="AK245" s="41">
        <f t="shared" si="746"/>
        <v>0</v>
      </c>
      <c r="AL245" s="41">
        <f t="shared" si="746"/>
        <v>0</v>
      </c>
      <c r="AM245" s="41">
        <f t="shared" si="746"/>
        <v>0</v>
      </c>
      <c r="AN245" s="41">
        <f t="shared" si="746"/>
        <v>0</v>
      </c>
      <c r="AO245" s="41">
        <f t="shared" si="746"/>
        <v>0</v>
      </c>
      <c r="AP245" s="41">
        <f t="shared" si="746"/>
        <v>0</v>
      </c>
      <c r="AQ245" s="41">
        <f t="shared" si="746"/>
        <v>0</v>
      </c>
      <c r="AR245" s="41">
        <f t="shared" si="746"/>
        <v>0</v>
      </c>
      <c r="AS245" s="41">
        <f t="shared" si="746"/>
        <v>0</v>
      </c>
      <c r="AT245" s="41">
        <f t="shared" si="746"/>
        <v>0</v>
      </c>
      <c r="AU245" s="41">
        <f t="shared" si="746"/>
        <v>0</v>
      </c>
      <c r="AV245" s="41">
        <f t="shared" si="746"/>
        <v>0</v>
      </c>
      <c r="AW245" s="41">
        <f t="shared" si="746"/>
        <v>0</v>
      </c>
      <c r="AX245" s="41">
        <f t="shared" si="746"/>
        <v>0</v>
      </c>
      <c r="AY245" s="41">
        <f t="shared" si="746"/>
        <v>0</v>
      </c>
      <c r="AZ245" s="41">
        <f t="shared" ref="AZ245:CE245" si="747">IF($B245&gt;=AZ$2,0,$S245/$D245*((AY$6-$E245)&lt;$D245))</f>
        <v>0</v>
      </c>
      <c r="BA245" s="41">
        <f t="shared" si="747"/>
        <v>0</v>
      </c>
      <c r="BB245" s="41">
        <f t="shared" si="747"/>
        <v>0</v>
      </c>
      <c r="BC245" s="41">
        <f t="shared" si="747"/>
        <v>0</v>
      </c>
      <c r="BD245" s="41">
        <f t="shared" si="747"/>
        <v>0</v>
      </c>
      <c r="BE245" s="41">
        <f t="shared" si="747"/>
        <v>0</v>
      </c>
      <c r="BF245" s="41">
        <f t="shared" si="747"/>
        <v>0</v>
      </c>
      <c r="BG245" s="41">
        <f t="shared" si="747"/>
        <v>0</v>
      </c>
      <c r="BH245" s="41">
        <f t="shared" si="747"/>
        <v>0</v>
      </c>
      <c r="BI245" s="41">
        <f t="shared" si="747"/>
        <v>39625.783931330596</v>
      </c>
      <c r="BJ245" s="41">
        <f t="shared" si="747"/>
        <v>39625.783931330596</v>
      </c>
      <c r="BK245" s="41">
        <f t="shared" si="747"/>
        <v>39625.783931330596</v>
      </c>
      <c r="BL245" s="41">
        <f t="shared" si="747"/>
        <v>39625.783931330596</v>
      </c>
      <c r="BM245" s="41">
        <f t="shared" si="747"/>
        <v>39625.783931330596</v>
      </c>
      <c r="BN245" s="41">
        <f t="shared" si="747"/>
        <v>39625.783931330596</v>
      </c>
      <c r="BO245" s="41">
        <f t="shared" si="747"/>
        <v>39625.783931330596</v>
      </c>
      <c r="BP245" s="41">
        <f t="shared" si="747"/>
        <v>39625.783931330596</v>
      </c>
      <c r="BQ245" s="41">
        <f t="shared" si="747"/>
        <v>39625.783931330596</v>
      </c>
      <c r="BR245" s="41">
        <f t="shared" si="747"/>
        <v>39625.783931330596</v>
      </c>
      <c r="BS245" s="41">
        <f t="shared" si="747"/>
        <v>39625.783931330596</v>
      </c>
      <c r="BT245" s="41">
        <f t="shared" si="747"/>
        <v>39625.783931330596</v>
      </c>
      <c r="BU245" s="41">
        <f t="shared" si="747"/>
        <v>39625.783931330596</v>
      </c>
      <c r="BV245" s="41">
        <f t="shared" si="747"/>
        <v>39625.783931330596</v>
      </c>
      <c r="BW245" s="41">
        <f t="shared" si="747"/>
        <v>39625.783931330596</v>
      </c>
      <c r="BX245" s="41">
        <f t="shared" si="747"/>
        <v>39625.783931330596</v>
      </c>
      <c r="BY245" s="41">
        <f t="shared" si="747"/>
        <v>39625.783931330596</v>
      </c>
      <c r="BZ245" s="41">
        <f t="shared" si="747"/>
        <v>39625.783931330596</v>
      </c>
      <c r="CA245" s="41">
        <f t="shared" si="747"/>
        <v>39625.783931330596</v>
      </c>
      <c r="CB245" s="41">
        <f t="shared" si="747"/>
        <v>39625.783931330596</v>
      </c>
      <c r="CC245" s="41">
        <f t="shared" si="747"/>
        <v>39625.783931330596</v>
      </c>
      <c r="CD245" s="41">
        <f t="shared" si="747"/>
        <v>39625.783931330596</v>
      </c>
      <c r="CE245" s="41">
        <f t="shared" si="747"/>
        <v>39625.783931330596</v>
      </c>
      <c r="CF245" s="41">
        <f t="shared" ref="CF245:DK245" si="748">IF($B245&gt;=CF$2,0,$S245/$D245*((CE$6-$E245)&lt;$D245))</f>
        <v>39625.783931330596</v>
      </c>
      <c r="CG245" s="41">
        <f t="shared" si="748"/>
        <v>39625.783931330596</v>
      </c>
      <c r="CH245" s="41">
        <f t="shared" si="748"/>
        <v>39625.783931330596</v>
      </c>
      <c r="CI245" s="41">
        <f t="shared" si="748"/>
        <v>39625.783931330596</v>
      </c>
      <c r="CJ245" s="41">
        <f t="shared" si="748"/>
        <v>39625.783931330596</v>
      </c>
      <c r="CK245" s="41">
        <f t="shared" si="748"/>
        <v>39625.783931330596</v>
      </c>
      <c r="CL245" s="41">
        <f t="shared" si="748"/>
        <v>39625.783931330596</v>
      </c>
      <c r="CM245" s="41">
        <f t="shared" si="748"/>
        <v>39625.783931330596</v>
      </c>
      <c r="CN245" s="41">
        <f t="shared" si="748"/>
        <v>39625.783931330596</v>
      </c>
      <c r="CO245" s="41">
        <f t="shared" si="748"/>
        <v>39625.783931330596</v>
      </c>
      <c r="CP245" s="41">
        <f t="shared" si="748"/>
        <v>39625.783931330596</v>
      </c>
      <c r="CQ245" s="41">
        <f t="shared" si="748"/>
        <v>39625.783931330596</v>
      </c>
      <c r="CR245" s="41">
        <f t="shared" si="748"/>
        <v>39625.783931330596</v>
      </c>
      <c r="CS245" s="41">
        <f t="shared" si="748"/>
        <v>39625.783931330596</v>
      </c>
      <c r="CT245" s="41">
        <f t="shared" si="748"/>
        <v>39625.783931330596</v>
      </c>
      <c r="CU245" s="41">
        <f t="shared" si="748"/>
        <v>39625.783931330596</v>
      </c>
      <c r="CV245" s="41">
        <f t="shared" si="748"/>
        <v>39625.783931330596</v>
      </c>
      <c r="CW245" s="41">
        <f t="shared" si="748"/>
        <v>39625.783931330596</v>
      </c>
      <c r="CX245" s="41">
        <f t="shared" si="748"/>
        <v>39625.783931330596</v>
      </c>
      <c r="CY245" s="41">
        <f t="shared" si="748"/>
        <v>39625.783931330596</v>
      </c>
      <c r="CZ245" s="41">
        <f t="shared" si="748"/>
        <v>39625.783931330596</v>
      </c>
      <c r="DA245" s="41">
        <f t="shared" si="748"/>
        <v>39625.783931330596</v>
      </c>
      <c r="DB245" s="41">
        <f t="shared" si="748"/>
        <v>39625.783931330596</v>
      </c>
      <c r="DC245" s="41">
        <f t="shared" si="748"/>
        <v>39625.783931330596</v>
      </c>
      <c r="DD245" s="41">
        <f t="shared" si="748"/>
        <v>39625.783931330596</v>
      </c>
      <c r="DE245" s="41">
        <f t="shared" si="748"/>
        <v>39625.783931330596</v>
      </c>
      <c r="DF245" s="41">
        <f t="shared" si="748"/>
        <v>39625.783931330596</v>
      </c>
      <c r="DG245" s="41">
        <f t="shared" si="748"/>
        <v>39625.783931330596</v>
      </c>
      <c r="DH245" s="41">
        <f t="shared" si="748"/>
        <v>39625.783931330596</v>
      </c>
      <c r="DI245" s="41">
        <f t="shared" si="748"/>
        <v>39625.783931330596</v>
      </c>
      <c r="DJ245" s="41">
        <f t="shared" si="748"/>
        <v>39625.783931330596</v>
      </c>
      <c r="DK245" s="41">
        <f t="shared" si="748"/>
        <v>39625.783931330596</v>
      </c>
      <c r="DL245" s="41">
        <f t="shared" ref="DL245:EQ245" si="749">IF($B245&gt;=DL$2,0,$S245/$D245*((DK$6-$E245)&lt;$D245))</f>
        <v>39625.783931330596</v>
      </c>
      <c r="DM245" s="41">
        <f t="shared" si="749"/>
        <v>39625.783931330596</v>
      </c>
      <c r="DN245" s="41">
        <f t="shared" si="749"/>
        <v>39625.783931330596</v>
      </c>
      <c r="DO245" s="41">
        <f t="shared" si="749"/>
        <v>39625.783931330596</v>
      </c>
      <c r="DP245" s="41">
        <f t="shared" si="749"/>
        <v>39625.783931330596</v>
      </c>
      <c r="DQ245" s="41">
        <f t="shared" si="749"/>
        <v>0</v>
      </c>
      <c r="DR245" s="41">
        <f t="shared" si="749"/>
        <v>0</v>
      </c>
      <c r="DS245" s="41">
        <f t="shared" si="749"/>
        <v>0</v>
      </c>
      <c r="DT245" s="41">
        <f t="shared" si="749"/>
        <v>0</v>
      </c>
      <c r="DU245" s="41">
        <f t="shared" si="749"/>
        <v>0</v>
      </c>
      <c r="DV245" s="41">
        <f t="shared" si="749"/>
        <v>0</v>
      </c>
      <c r="DW245" s="41">
        <f t="shared" si="749"/>
        <v>0</v>
      </c>
      <c r="DX245" s="41">
        <f t="shared" si="749"/>
        <v>0</v>
      </c>
      <c r="DY245" s="41">
        <f t="shared" si="749"/>
        <v>0</v>
      </c>
      <c r="DZ245" s="41">
        <f t="shared" si="749"/>
        <v>0</v>
      </c>
      <c r="EA245" s="41">
        <f t="shared" si="749"/>
        <v>0</v>
      </c>
      <c r="EB245" s="41">
        <f t="shared" si="749"/>
        <v>0</v>
      </c>
      <c r="EC245" s="41">
        <f t="shared" si="749"/>
        <v>0</v>
      </c>
      <c r="ED245" s="41">
        <f t="shared" si="749"/>
        <v>0</v>
      </c>
      <c r="EE245" s="41">
        <f t="shared" si="749"/>
        <v>0</v>
      </c>
      <c r="EF245" s="41">
        <f t="shared" si="749"/>
        <v>0</v>
      </c>
      <c r="EG245" s="41">
        <f t="shared" si="749"/>
        <v>0</v>
      </c>
      <c r="EH245" s="41">
        <f t="shared" si="749"/>
        <v>0</v>
      </c>
      <c r="EI245" s="41">
        <f t="shared" si="749"/>
        <v>0</v>
      </c>
      <c r="EJ245" s="41">
        <f t="shared" si="749"/>
        <v>0</v>
      </c>
      <c r="EK245" s="41">
        <f t="shared" si="749"/>
        <v>0</v>
      </c>
      <c r="EL245" s="41">
        <f t="shared" si="749"/>
        <v>0</v>
      </c>
      <c r="EM245" s="41">
        <f t="shared" si="749"/>
        <v>0</v>
      </c>
      <c r="EN245" s="41">
        <f t="shared" si="749"/>
        <v>0</v>
      </c>
      <c r="EO245" s="41">
        <f t="shared" si="749"/>
        <v>0</v>
      </c>
      <c r="EP245" s="41">
        <f t="shared" si="749"/>
        <v>0</v>
      </c>
      <c r="EQ245" s="41">
        <f t="shared" si="749"/>
        <v>0</v>
      </c>
      <c r="ER245" s="41">
        <f t="shared" ref="ER245:FB245" si="750">IF($B245&gt;=ER$2,0,$S245/$D245*((EQ$6-$E245)&lt;$D245))</f>
        <v>0</v>
      </c>
      <c r="ES245" s="41">
        <f t="shared" si="750"/>
        <v>0</v>
      </c>
      <c r="ET245" s="41">
        <f t="shared" si="750"/>
        <v>0</v>
      </c>
      <c r="EU245" s="41">
        <f t="shared" si="750"/>
        <v>0</v>
      </c>
      <c r="EV245" s="41">
        <f t="shared" si="750"/>
        <v>0</v>
      </c>
      <c r="EW245" s="41">
        <f t="shared" si="750"/>
        <v>0</v>
      </c>
      <c r="EX245" s="41">
        <f t="shared" si="750"/>
        <v>0</v>
      </c>
      <c r="EY245" s="41">
        <f t="shared" si="750"/>
        <v>0</v>
      </c>
      <c r="EZ245" s="41">
        <f t="shared" si="750"/>
        <v>0</v>
      </c>
      <c r="FA245" s="41">
        <f t="shared" si="750"/>
        <v>0</v>
      </c>
      <c r="FB245" s="41">
        <f t="shared" si="750"/>
        <v>0</v>
      </c>
    </row>
    <row r="246" spans="2:158" s="38" customFormat="1" ht="11.25" hidden="1" customHeight="1" outlineLevel="1">
      <c r="B246" s="37">
        <v>2064</v>
      </c>
      <c r="C246" s="36">
        <f t="shared" si="689"/>
        <v>60</v>
      </c>
      <c r="D246" s="36">
        <f t="shared" si="689"/>
        <v>60</v>
      </c>
      <c r="E246" s="36">
        <f t="shared" si="705"/>
        <v>42</v>
      </c>
      <c r="F246" s="55"/>
      <c r="G246" s="3"/>
      <c r="H246" s="3"/>
      <c r="K246" s="39"/>
      <c r="L246" s="39"/>
      <c r="M246" s="39"/>
      <c r="N246" s="39"/>
      <c r="O246" s="39"/>
      <c r="P246" s="39"/>
      <c r="Q246" s="39"/>
      <c r="S246" s="40">
        <f t="shared" si="567"/>
        <v>2292678.2867144737</v>
      </c>
      <c r="T246" s="41">
        <f t="shared" ref="T246:AY246" si="751">IF($B246&gt;=T$2,0,$S246/$D246*((S$6-$E246)&lt;$D246))</f>
        <v>0</v>
      </c>
      <c r="U246" s="41">
        <f t="shared" si="751"/>
        <v>0</v>
      </c>
      <c r="V246" s="41">
        <f t="shared" si="751"/>
        <v>0</v>
      </c>
      <c r="W246" s="41">
        <f t="shared" si="751"/>
        <v>0</v>
      </c>
      <c r="X246" s="41">
        <f t="shared" si="751"/>
        <v>0</v>
      </c>
      <c r="Y246" s="41">
        <f t="shared" si="751"/>
        <v>0</v>
      </c>
      <c r="Z246" s="41">
        <f t="shared" si="751"/>
        <v>0</v>
      </c>
      <c r="AA246" s="41">
        <f t="shared" si="751"/>
        <v>0</v>
      </c>
      <c r="AB246" s="41">
        <f t="shared" si="751"/>
        <v>0</v>
      </c>
      <c r="AC246" s="41">
        <f t="shared" si="751"/>
        <v>0</v>
      </c>
      <c r="AD246" s="41">
        <f t="shared" si="751"/>
        <v>0</v>
      </c>
      <c r="AE246" s="41">
        <f t="shared" si="751"/>
        <v>0</v>
      </c>
      <c r="AF246" s="41">
        <f t="shared" si="751"/>
        <v>0</v>
      </c>
      <c r="AG246" s="41">
        <f t="shared" si="751"/>
        <v>0</v>
      </c>
      <c r="AH246" s="41">
        <f t="shared" si="751"/>
        <v>0</v>
      </c>
      <c r="AI246" s="41">
        <f t="shared" si="751"/>
        <v>0</v>
      </c>
      <c r="AJ246" s="41">
        <f t="shared" si="751"/>
        <v>0</v>
      </c>
      <c r="AK246" s="41">
        <f t="shared" si="751"/>
        <v>0</v>
      </c>
      <c r="AL246" s="41">
        <f t="shared" si="751"/>
        <v>0</v>
      </c>
      <c r="AM246" s="41">
        <f t="shared" si="751"/>
        <v>0</v>
      </c>
      <c r="AN246" s="41">
        <f t="shared" si="751"/>
        <v>0</v>
      </c>
      <c r="AO246" s="41">
        <f t="shared" si="751"/>
        <v>0</v>
      </c>
      <c r="AP246" s="41">
        <f t="shared" si="751"/>
        <v>0</v>
      </c>
      <c r="AQ246" s="41">
        <f t="shared" si="751"/>
        <v>0</v>
      </c>
      <c r="AR246" s="41">
        <f t="shared" si="751"/>
        <v>0</v>
      </c>
      <c r="AS246" s="41">
        <f t="shared" si="751"/>
        <v>0</v>
      </c>
      <c r="AT246" s="41">
        <f t="shared" si="751"/>
        <v>0</v>
      </c>
      <c r="AU246" s="41">
        <f t="shared" si="751"/>
        <v>0</v>
      </c>
      <c r="AV246" s="41">
        <f t="shared" si="751"/>
        <v>0</v>
      </c>
      <c r="AW246" s="41">
        <f t="shared" si="751"/>
        <v>0</v>
      </c>
      <c r="AX246" s="41">
        <f t="shared" si="751"/>
        <v>0</v>
      </c>
      <c r="AY246" s="41">
        <f t="shared" si="751"/>
        <v>0</v>
      </c>
      <c r="AZ246" s="41">
        <f t="shared" ref="AZ246:CE246" si="752">IF($B246&gt;=AZ$2,0,$S246/$D246*((AY$6-$E246)&lt;$D246))</f>
        <v>0</v>
      </c>
      <c r="BA246" s="41">
        <f t="shared" si="752"/>
        <v>0</v>
      </c>
      <c r="BB246" s="41">
        <f t="shared" si="752"/>
        <v>0</v>
      </c>
      <c r="BC246" s="41">
        <f t="shared" si="752"/>
        <v>0</v>
      </c>
      <c r="BD246" s="41">
        <f t="shared" si="752"/>
        <v>0</v>
      </c>
      <c r="BE246" s="41">
        <f t="shared" si="752"/>
        <v>0</v>
      </c>
      <c r="BF246" s="41">
        <f t="shared" si="752"/>
        <v>0</v>
      </c>
      <c r="BG246" s="41">
        <f t="shared" si="752"/>
        <v>0</v>
      </c>
      <c r="BH246" s="41">
        <f t="shared" si="752"/>
        <v>0</v>
      </c>
      <c r="BI246" s="41">
        <f t="shared" si="752"/>
        <v>0</v>
      </c>
      <c r="BJ246" s="41">
        <f t="shared" si="752"/>
        <v>38211.304778574566</v>
      </c>
      <c r="BK246" s="41">
        <f t="shared" si="752"/>
        <v>38211.304778574566</v>
      </c>
      <c r="BL246" s="41">
        <f t="shared" si="752"/>
        <v>38211.304778574566</v>
      </c>
      <c r="BM246" s="41">
        <f t="shared" si="752"/>
        <v>38211.304778574566</v>
      </c>
      <c r="BN246" s="41">
        <f t="shared" si="752"/>
        <v>38211.304778574566</v>
      </c>
      <c r="BO246" s="41">
        <f t="shared" si="752"/>
        <v>38211.304778574566</v>
      </c>
      <c r="BP246" s="41">
        <f t="shared" si="752"/>
        <v>38211.304778574566</v>
      </c>
      <c r="BQ246" s="41">
        <f t="shared" si="752"/>
        <v>38211.304778574566</v>
      </c>
      <c r="BR246" s="41">
        <f t="shared" si="752"/>
        <v>38211.304778574566</v>
      </c>
      <c r="BS246" s="41">
        <f t="shared" si="752"/>
        <v>38211.304778574566</v>
      </c>
      <c r="BT246" s="41">
        <f t="shared" si="752"/>
        <v>38211.304778574566</v>
      </c>
      <c r="BU246" s="41">
        <f t="shared" si="752"/>
        <v>38211.304778574566</v>
      </c>
      <c r="BV246" s="41">
        <f t="shared" si="752"/>
        <v>38211.304778574566</v>
      </c>
      <c r="BW246" s="41">
        <f t="shared" si="752"/>
        <v>38211.304778574566</v>
      </c>
      <c r="BX246" s="41">
        <f t="shared" si="752"/>
        <v>38211.304778574566</v>
      </c>
      <c r="BY246" s="41">
        <f t="shared" si="752"/>
        <v>38211.304778574566</v>
      </c>
      <c r="BZ246" s="41">
        <f t="shared" si="752"/>
        <v>38211.304778574566</v>
      </c>
      <c r="CA246" s="41">
        <f t="shared" si="752"/>
        <v>38211.304778574566</v>
      </c>
      <c r="CB246" s="41">
        <f t="shared" si="752"/>
        <v>38211.304778574566</v>
      </c>
      <c r="CC246" s="41">
        <f t="shared" si="752"/>
        <v>38211.304778574566</v>
      </c>
      <c r="CD246" s="41">
        <f t="shared" si="752"/>
        <v>38211.304778574566</v>
      </c>
      <c r="CE246" s="41">
        <f t="shared" si="752"/>
        <v>38211.304778574566</v>
      </c>
      <c r="CF246" s="41">
        <f t="shared" ref="CF246:DK246" si="753">IF($B246&gt;=CF$2,0,$S246/$D246*((CE$6-$E246)&lt;$D246))</f>
        <v>38211.304778574566</v>
      </c>
      <c r="CG246" s="41">
        <f t="shared" si="753"/>
        <v>38211.304778574566</v>
      </c>
      <c r="CH246" s="41">
        <f t="shared" si="753"/>
        <v>38211.304778574566</v>
      </c>
      <c r="CI246" s="41">
        <f t="shared" si="753"/>
        <v>38211.304778574566</v>
      </c>
      <c r="CJ246" s="41">
        <f t="shared" si="753"/>
        <v>38211.304778574566</v>
      </c>
      <c r="CK246" s="41">
        <f t="shared" si="753"/>
        <v>38211.304778574566</v>
      </c>
      <c r="CL246" s="41">
        <f t="shared" si="753"/>
        <v>38211.304778574566</v>
      </c>
      <c r="CM246" s="41">
        <f t="shared" si="753"/>
        <v>38211.304778574566</v>
      </c>
      <c r="CN246" s="41">
        <f t="shared" si="753"/>
        <v>38211.304778574566</v>
      </c>
      <c r="CO246" s="41">
        <f t="shared" si="753"/>
        <v>38211.304778574566</v>
      </c>
      <c r="CP246" s="41">
        <f t="shared" si="753"/>
        <v>38211.304778574566</v>
      </c>
      <c r="CQ246" s="41">
        <f t="shared" si="753"/>
        <v>38211.304778574566</v>
      </c>
      <c r="CR246" s="41">
        <f t="shared" si="753"/>
        <v>38211.304778574566</v>
      </c>
      <c r="CS246" s="41">
        <f t="shared" si="753"/>
        <v>38211.304778574566</v>
      </c>
      <c r="CT246" s="41">
        <f t="shared" si="753"/>
        <v>38211.304778574566</v>
      </c>
      <c r="CU246" s="41">
        <f t="shared" si="753"/>
        <v>38211.304778574566</v>
      </c>
      <c r="CV246" s="41">
        <f t="shared" si="753"/>
        <v>38211.304778574566</v>
      </c>
      <c r="CW246" s="41">
        <f t="shared" si="753"/>
        <v>38211.304778574566</v>
      </c>
      <c r="CX246" s="41">
        <f t="shared" si="753"/>
        <v>38211.304778574566</v>
      </c>
      <c r="CY246" s="41">
        <f t="shared" si="753"/>
        <v>38211.304778574566</v>
      </c>
      <c r="CZ246" s="41">
        <f t="shared" si="753"/>
        <v>38211.304778574566</v>
      </c>
      <c r="DA246" s="41">
        <f t="shared" si="753"/>
        <v>38211.304778574566</v>
      </c>
      <c r="DB246" s="41">
        <f t="shared" si="753"/>
        <v>38211.304778574566</v>
      </c>
      <c r="DC246" s="41">
        <f t="shared" si="753"/>
        <v>38211.304778574566</v>
      </c>
      <c r="DD246" s="41">
        <f t="shared" si="753"/>
        <v>38211.304778574566</v>
      </c>
      <c r="DE246" s="41">
        <f t="shared" si="753"/>
        <v>38211.304778574566</v>
      </c>
      <c r="DF246" s="41">
        <f t="shared" si="753"/>
        <v>38211.304778574566</v>
      </c>
      <c r="DG246" s="41">
        <f t="shared" si="753"/>
        <v>38211.304778574566</v>
      </c>
      <c r="DH246" s="41">
        <f t="shared" si="753"/>
        <v>38211.304778574566</v>
      </c>
      <c r="DI246" s="41">
        <f t="shared" si="753"/>
        <v>38211.304778574566</v>
      </c>
      <c r="DJ246" s="41">
        <f t="shared" si="753"/>
        <v>38211.304778574566</v>
      </c>
      <c r="DK246" s="41">
        <f t="shared" si="753"/>
        <v>38211.304778574566</v>
      </c>
      <c r="DL246" s="41">
        <f t="shared" ref="DL246:EQ246" si="754">IF($B246&gt;=DL$2,0,$S246/$D246*((DK$6-$E246)&lt;$D246))</f>
        <v>38211.304778574566</v>
      </c>
      <c r="DM246" s="41">
        <f t="shared" si="754"/>
        <v>38211.304778574566</v>
      </c>
      <c r="DN246" s="41">
        <f t="shared" si="754"/>
        <v>38211.304778574566</v>
      </c>
      <c r="DO246" s="41">
        <f t="shared" si="754"/>
        <v>38211.304778574566</v>
      </c>
      <c r="DP246" s="41">
        <f t="shared" si="754"/>
        <v>38211.304778574566</v>
      </c>
      <c r="DQ246" s="41">
        <f t="shared" si="754"/>
        <v>38211.304778574566</v>
      </c>
      <c r="DR246" s="41">
        <f t="shared" si="754"/>
        <v>0</v>
      </c>
      <c r="DS246" s="41">
        <f t="shared" si="754"/>
        <v>0</v>
      </c>
      <c r="DT246" s="41">
        <f t="shared" si="754"/>
        <v>0</v>
      </c>
      <c r="DU246" s="41">
        <f t="shared" si="754"/>
        <v>0</v>
      </c>
      <c r="DV246" s="41">
        <f t="shared" si="754"/>
        <v>0</v>
      </c>
      <c r="DW246" s="41">
        <f t="shared" si="754"/>
        <v>0</v>
      </c>
      <c r="DX246" s="41">
        <f t="shared" si="754"/>
        <v>0</v>
      </c>
      <c r="DY246" s="41">
        <f t="shared" si="754"/>
        <v>0</v>
      </c>
      <c r="DZ246" s="41">
        <f t="shared" si="754"/>
        <v>0</v>
      </c>
      <c r="EA246" s="41">
        <f t="shared" si="754"/>
        <v>0</v>
      </c>
      <c r="EB246" s="41">
        <f t="shared" si="754"/>
        <v>0</v>
      </c>
      <c r="EC246" s="41">
        <f t="shared" si="754"/>
        <v>0</v>
      </c>
      <c r="ED246" s="41">
        <f t="shared" si="754"/>
        <v>0</v>
      </c>
      <c r="EE246" s="41">
        <f t="shared" si="754"/>
        <v>0</v>
      </c>
      <c r="EF246" s="41">
        <f t="shared" si="754"/>
        <v>0</v>
      </c>
      <c r="EG246" s="41">
        <f t="shared" si="754"/>
        <v>0</v>
      </c>
      <c r="EH246" s="41">
        <f t="shared" si="754"/>
        <v>0</v>
      </c>
      <c r="EI246" s="41">
        <f t="shared" si="754"/>
        <v>0</v>
      </c>
      <c r="EJ246" s="41">
        <f t="shared" si="754"/>
        <v>0</v>
      </c>
      <c r="EK246" s="41">
        <f t="shared" si="754"/>
        <v>0</v>
      </c>
      <c r="EL246" s="41">
        <f t="shared" si="754"/>
        <v>0</v>
      </c>
      <c r="EM246" s="41">
        <f t="shared" si="754"/>
        <v>0</v>
      </c>
      <c r="EN246" s="41">
        <f t="shared" si="754"/>
        <v>0</v>
      </c>
      <c r="EO246" s="41">
        <f t="shared" si="754"/>
        <v>0</v>
      </c>
      <c r="EP246" s="41">
        <f t="shared" si="754"/>
        <v>0</v>
      </c>
      <c r="EQ246" s="41">
        <f t="shared" si="754"/>
        <v>0</v>
      </c>
      <c r="ER246" s="41">
        <f t="shared" ref="ER246:FB246" si="755">IF($B246&gt;=ER$2,0,$S246/$D246*((EQ$6-$E246)&lt;$D246))</f>
        <v>0</v>
      </c>
      <c r="ES246" s="41">
        <f t="shared" si="755"/>
        <v>0</v>
      </c>
      <c r="ET246" s="41">
        <f t="shared" si="755"/>
        <v>0</v>
      </c>
      <c r="EU246" s="41">
        <f t="shared" si="755"/>
        <v>0</v>
      </c>
      <c r="EV246" s="41">
        <f t="shared" si="755"/>
        <v>0</v>
      </c>
      <c r="EW246" s="41">
        <f t="shared" si="755"/>
        <v>0</v>
      </c>
      <c r="EX246" s="41">
        <f t="shared" si="755"/>
        <v>0</v>
      </c>
      <c r="EY246" s="41">
        <f t="shared" si="755"/>
        <v>0</v>
      </c>
      <c r="EZ246" s="41">
        <f t="shared" si="755"/>
        <v>0</v>
      </c>
      <c r="FA246" s="41">
        <f t="shared" si="755"/>
        <v>0</v>
      </c>
      <c r="FB246" s="41">
        <f t="shared" si="755"/>
        <v>0</v>
      </c>
    </row>
    <row r="247" spans="2:158" s="38" customFormat="1" ht="11.25" hidden="1" customHeight="1" outlineLevel="1">
      <c r="B247" s="37">
        <v>2065</v>
      </c>
      <c r="C247" s="36">
        <f t="shared" si="689"/>
        <v>60</v>
      </c>
      <c r="D247" s="36">
        <f t="shared" si="689"/>
        <v>60</v>
      </c>
      <c r="E247" s="36">
        <f t="shared" si="705"/>
        <v>43</v>
      </c>
      <c r="F247" s="55"/>
      <c r="G247" s="3"/>
      <c r="H247" s="3"/>
      <c r="K247" s="39"/>
      <c r="L247" s="39"/>
      <c r="M247" s="39"/>
      <c r="N247" s="39"/>
      <c r="O247" s="39"/>
      <c r="P247" s="39"/>
      <c r="Q247" s="39"/>
      <c r="S247" s="40">
        <f t="shared" si="567"/>
        <v>2213919.8584274929</v>
      </c>
      <c r="T247" s="41">
        <f t="shared" ref="T247:AY247" si="756">IF($B247&gt;=T$2,0,$S247/$D247*((S$6-$E247)&lt;$D247))</f>
        <v>0</v>
      </c>
      <c r="U247" s="41">
        <f t="shared" si="756"/>
        <v>0</v>
      </c>
      <c r="V247" s="41">
        <f t="shared" si="756"/>
        <v>0</v>
      </c>
      <c r="W247" s="41">
        <f t="shared" si="756"/>
        <v>0</v>
      </c>
      <c r="X247" s="41">
        <f t="shared" si="756"/>
        <v>0</v>
      </c>
      <c r="Y247" s="41">
        <f t="shared" si="756"/>
        <v>0</v>
      </c>
      <c r="Z247" s="41">
        <f t="shared" si="756"/>
        <v>0</v>
      </c>
      <c r="AA247" s="41">
        <f t="shared" si="756"/>
        <v>0</v>
      </c>
      <c r="AB247" s="41">
        <f t="shared" si="756"/>
        <v>0</v>
      </c>
      <c r="AC247" s="41">
        <f t="shared" si="756"/>
        <v>0</v>
      </c>
      <c r="AD247" s="41">
        <f t="shared" si="756"/>
        <v>0</v>
      </c>
      <c r="AE247" s="41">
        <f t="shared" si="756"/>
        <v>0</v>
      </c>
      <c r="AF247" s="41">
        <f t="shared" si="756"/>
        <v>0</v>
      </c>
      <c r="AG247" s="41">
        <f t="shared" si="756"/>
        <v>0</v>
      </c>
      <c r="AH247" s="41">
        <f t="shared" si="756"/>
        <v>0</v>
      </c>
      <c r="AI247" s="41">
        <f t="shared" si="756"/>
        <v>0</v>
      </c>
      <c r="AJ247" s="41">
        <f t="shared" si="756"/>
        <v>0</v>
      </c>
      <c r="AK247" s="41">
        <f t="shared" si="756"/>
        <v>0</v>
      </c>
      <c r="AL247" s="41">
        <f t="shared" si="756"/>
        <v>0</v>
      </c>
      <c r="AM247" s="41">
        <f t="shared" si="756"/>
        <v>0</v>
      </c>
      <c r="AN247" s="41">
        <f t="shared" si="756"/>
        <v>0</v>
      </c>
      <c r="AO247" s="41">
        <f t="shared" si="756"/>
        <v>0</v>
      </c>
      <c r="AP247" s="41">
        <f t="shared" si="756"/>
        <v>0</v>
      </c>
      <c r="AQ247" s="41">
        <f t="shared" si="756"/>
        <v>0</v>
      </c>
      <c r="AR247" s="41">
        <f t="shared" si="756"/>
        <v>0</v>
      </c>
      <c r="AS247" s="41">
        <f t="shared" si="756"/>
        <v>0</v>
      </c>
      <c r="AT247" s="41">
        <f t="shared" si="756"/>
        <v>0</v>
      </c>
      <c r="AU247" s="41">
        <f t="shared" si="756"/>
        <v>0</v>
      </c>
      <c r="AV247" s="41">
        <f t="shared" si="756"/>
        <v>0</v>
      </c>
      <c r="AW247" s="41">
        <f t="shared" si="756"/>
        <v>0</v>
      </c>
      <c r="AX247" s="41">
        <f t="shared" si="756"/>
        <v>0</v>
      </c>
      <c r="AY247" s="41">
        <f t="shared" si="756"/>
        <v>0</v>
      </c>
      <c r="AZ247" s="41">
        <f t="shared" ref="AZ247:CE247" si="757">IF($B247&gt;=AZ$2,0,$S247/$D247*((AY$6-$E247)&lt;$D247))</f>
        <v>0</v>
      </c>
      <c r="BA247" s="41">
        <f t="shared" si="757"/>
        <v>0</v>
      </c>
      <c r="BB247" s="41">
        <f t="shared" si="757"/>
        <v>0</v>
      </c>
      <c r="BC247" s="41">
        <f t="shared" si="757"/>
        <v>0</v>
      </c>
      <c r="BD247" s="41">
        <f t="shared" si="757"/>
        <v>0</v>
      </c>
      <c r="BE247" s="41">
        <f t="shared" si="757"/>
        <v>0</v>
      </c>
      <c r="BF247" s="41">
        <f t="shared" si="757"/>
        <v>0</v>
      </c>
      <c r="BG247" s="41">
        <f t="shared" si="757"/>
        <v>0</v>
      </c>
      <c r="BH247" s="41">
        <f t="shared" si="757"/>
        <v>0</v>
      </c>
      <c r="BI247" s="41">
        <f t="shared" si="757"/>
        <v>0</v>
      </c>
      <c r="BJ247" s="41">
        <f t="shared" si="757"/>
        <v>0</v>
      </c>
      <c r="BK247" s="41">
        <f t="shared" si="757"/>
        <v>36898.664307124884</v>
      </c>
      <c r="BL247" s="41">
        <f t="shared" si="757"/>
        <v>36898.664307124884</v>
      </c>
      <c r="BM247" s="41">
        <f t="shared" si="757"/>
        <v>36898.664307124884</v>
      </c>
      <c r="BN247" s="41">
        <f t="shared" si="757"/>
        <v>36898.664307124884</v>
      </c>
      <c r="BO247" s="41">
        <f t="shared" si="757"/>
        <v>36898.664307124884</v>
      </c>
      <c r="BP247" s="41">
        <f t="shared" si="757"/>
        <v>36898.664307124884</v>
      </c>
      <c r="BQ247" s="41">
        <f t="shared" si="757"/>
        <v>36898.664307124884</v>
      </c>
      <c r="BR247" s="41">
        <f t="shared" si="757"/>
        <v>36898.664307124884</v>
      </c>
      <c r="BS247" s="41">
        <f t="shared" si="757"/>
        <v>36898.664307124884</v>
      </c>
      <c r="BT247" s="41">
        <f t="shared" si="757"/>
        <v>36898.664307124884</v>
      </c>
      <c r="BU247" s="41">
        <f t="shared" si="757"/>
        <v>36898.664307124884</v>
      </c>
      <c r="BV247" s="41">
        <f t="shared" si="757"/>
        <v>36898.664307124884</v>
      </c>
      <c r="BW247" s="41">
        <f t="shared" si="757"/>
        <v>36898.664307124884</v>
      </c>
      <c r="BX247" s="41">
        <f t="shared" si="757"/>
        <v>36898.664307124884</v>
      </c>
      <c r="BY247" s="41">
        <f t="shared" si="757"/>
        <v>36898.664307124884</v>
      </c>
      <c r="BZ247" s="41">
        <f t="shared" si="757"/>
        <v>36898.664307124884</v>
      </c>
      <c r="CA247" s="41">
        <f t="shared" si="757"/>
        <v>36898.664307124884</v>
      </c>
      <c r="CB247" s="41">
        <f t="shared" si="757"/>
        <v>36898.664307124884</v>
      </c>
      <c r="CC247" s="41">
        <f t="shared" si="757"/>
        <v>36898.664307124884</v>
      </c>
      <c r="CD247" s="41">
        <f t="shared" si="757"/>
        <v>36898.664307124884</v>
      </c>
      <c r="CE247" s="41">
        <f t="shared" si="757"/>
        <v>36898.664307124884</v>
      </c>
      <c r="CF247" s="41">
        <f t="shared" ref="CF247:DK247" si="758">IF($B247&gt;=CF$2,0,$S247/$D247*((CE$6-$E247)&lt;$D247))</f>
        <v>36898.664307124884</v>
      </c>
      <c r="CG247" s="41">
        <f t="shared" si="758"/>
        <v>36898.664307124884</v>
      </c>
      <c r="CH247" s="41">
        <f t="shared" si="758"/>
        <v>36898.664307124884</v>
      </c>
      <c r="CI247" s="41">
        <f t="shared" si="758"/>
        <v>36898.664307124884</v>
      </c>
      <c r="CJ247" s="41">
        <f t="shared" si="758"/>
        <v>36898.664307124884</v>
      </c>
      <c r="CK247" s="41">
        <f t="shared" si="758"/>
        <v>36898.664307124884</v>
      </c>
      <c r="CL247" s="41">
        <f t="shared" si="758"/>
        <v>36898.664307124884</v>
      </c>
      <c r="CM247" s="41">
        <f t="shared" si="758"/>
        <v>36898.664307124884</v>
      </c>
      <c r="CN247" s="41">
        <f t="shared" si="758"/>
        <v>36898.664307124884</v>
      </c>
      <c r="CO247" s="41">
        <f t="shared" si="758"/>
        <v>36898.664307124884</v>
      </c>
      <c r="CP247" s="41">
        <f t="shared" si="758"/>
        <v>36898.664307124884</v>
      </c>
      <c r="CQ247" s="41">
        <f t="shared" si="758"/>
        <v>36898.664307124884</v>
      </c>
      <c r="CR247" s="41">
        <f t="shared" si="758"/>
        <v>36898.664307124884</v>
      </c>
      <c r="CS247" s="41">
        <f t="shared" si="758"/>
        <v>36898.664307124884</v>
      </c>
      <c r="CT247" s="41">
        <f t="shared" si="758"/>
        <v>36898.664307124884</v>
      </c>
      <c r="CU247" s="41">
        <f t="shared" si="758"/>
        <v>36898.664307124884</v>
      </c>
      <c r="CV247" s="41">
        <f t="shared" si="758"/>
        <v>36898.664307124884</v>
      </c>
      <c r="CW247" s="41">
        <f t="shared" si="758"/>
        <v>36898.664307124884</v>
      </c>
      <c r="CX247" s="41">
        <f t="shared" si="758"/>
        <v>36898.664307124884</v>
      </c>
      <c r="CY247" s="41">
        <f t="shared" si="758"/>
        <v>36898.664307124884</v>
      </c>
      <c r="CZ247" s="41">
        <f t="shared" si="758"/>
        <v>36898.664307124884</v>
      </c>
      <c r="DA247" s="41">
        <f t="shared" si="758"/>
        <v>36898.664307124884</v>
      </c>
      <c r="DB247" s="41">
        <f t="shared" si="758"/>
        <v>36898.664307124884</v>
      </c>
      <c r="DC247" s="41">
        <f t="shared" si="758"/>
        <v>36898.664307124884</v>
      </c>
      <c r="DD247" s="41">
        <f t="shared" si="758"/>
        <v>36898.664307124884</v>
      </c>
      <c r="DE247" s="41">
        <f t="shared" si="758"/>
        <v>36898.664307124884</v>
      </c>
      <c r="DF247" s="41">
        <f t="shared" si="758"/>
        <v>36898.664307124884</v>
      </c>
      <c r="DG247" s="41">
        <f t="shared" si="758"/>
        <v>36898.664307124884</v>
      </c>
      <c r="DH247" s="41">
        <f t="shared" si="758"/>
        <v>36898.664307124884</v>
      </c>
      <c r="DI247" s="41">
        <f t="shared" si="758"/>
        <v>36898.664307124884</v>
      </c>
      <c r="DJ247" s="41">
        <f t="shared" si="758"/>
        <v>36898.664307124884</v>
      </c>
      <c r="DK247" s="41">
        <f t="shared" si="758"/>
        <v>36898.664307124884</v>
      </c>
      <c r="DL247" s="41">
        <f t="shared" ref="DL247:EQ247" si="759">IF($B247&gt;=DL$2,0,$S247/$D247*((DK$6-$E247)&lt;$D247))</f>
        <v>36898.664307124884</v>
      </c>
      <c r="DM247" s="41">
        <f t="shared" si="759"/>
        <v>36898.664307124884</v>
      </c>
      <c r="DN247" s="41">
        <f t="shared" si="759"/>
        <v>36898.664307124884</v>
      </c>
      <c r="DO247" s="41">
        <f t="shared" si="759"/>
        <v>36898.664307124884</v>
      </c>
      <c r="DP247" s="41">
        <f t="shared" si="759"/>
        <v>36898.664307124884</v>
      </c>
      <c r="DQ247" s="41">
        <f t="shared" si="759"/>
        <v>36898.664307124884</v>
      </c>
      <c r="DR247" s="41">
        <f t="shared" si="759"/>
        <v>36898.664307124884</v>
      </c>
      <c r="DS247" s="41">
        <f t="shared" si="759"/>
        <v>0</v>
      </c>
      <c r="DT247" s="41">
        <f t="shared" si="759"/>
        <v>0</v>
      </c>
      <c r="DU247" s="41">
        <f t="shared" si="759"/>
        <v>0</v>
      </c>
      <c r="DV247" s="41">
        <f t="shared" si="759"/>
        <v>0</v>
      </c>
      <c r="DW247" s="41">
        <f t="shared" si="759"/>
        <v>0</v>
      </c>
      <c r="DX247" s="41">
        <f t="shared" si="759"/>
        <v>0</v>
      </c>
      <c r="DY247" s="41">
        <f t="shared" si="759"/>
        <v>0</v>
      </c>
      <c r="DZ247" s="41">
        <f t="shared" si="759"/>
        <v>0</v>
      </c>
      <c r="EA247" s="41">
        <f t="shared" si="759"/>
        <v>0</v>
      </c>
      <c r="EB247" s="41">
        <f t="shared" si="759"/>
        <v>0</v>
      </c>
      <c r="EC247" s="41">
        <f t="shared" si="759"/>
        <v>0</v>
      </c>
      <c r="ED247" s="41">
        <f t="shared" si="759"/>
        <v>0</v>
      </c>
      <c r="EE247" s="41">
        <f t="shared" si="759"/>
        <v>0</v>
      </c>
      <c r="EF247" s="41">
        <f t="shared" si="759"/>
        <v>0</v>
      </c>
      <c r="EG247" s="41">
        <f t="shared" si="759"/>
        <v>0</v>
      </c>
      <c r="EH247" s="41">
        <f t="shared" si="759"/>
        <v>0</v>
      </c>
      <c r="EI247" s="41">
        <f t="shared" si="759"/>
        <v>0</v>
      </c>
      <c r="EJ247" s="41">
        <f t="shared" si="759"/>
        <v>0</v>
      </c>
      <c r="EK247" s="41">
        <f t="shared" si="759"/>
        <v>0</v>
      </c>
      <c r="EL247" s="41">
        <f t="shared" si="759"/>
        <v>0</v>
      </c>
      <c r="EM247" s="41">
        <f t="shared" si="759"/>
        <v>0</v>
      </c>
      <c r="EN247" s="41">
        <f t="shared" si="759"/>
        <v>0</v>
      </c>
      <c r="EO247" s="41">
        <f t="shared" si="759"/>
        <v>0</v>
      </c>
      <c r="EP247" s="41">
        <f t="shared" si="759"/>
        <v>0</v>
      </c>
      <c r="EQ247" s="41">
        <f t="shared" si="759"/>
        <v>0</v>
      </c>
      <c r="ER247" s="41">
        <f t="shared" ref="ER247:FB247" si="760">IF($B247&gt;=ER$2,0,$S247/$D247*((EQ$6-$E247)&lt;$D247))</f>
        <v>0</v>
      </c>
      <c r="ES247" s="41">
        <f t="shared" si="760"/>
        <v>0</v>
      </c>
      <c r="ET247" s="41">
        <f t="shared" si="760"/>
        <v>0</v>
      </c>
      <c r="EU247" s="41">
        <f t="shared" si="760"/>
        <v>0</v>
      </c>
      <c r="EV247" s="41">
        <f t="shared" si="760"/>
        <v>0</v>
      </c>
      <c r="EW247" s="41">
        <f t="shared" si="760"/>
        <v>0</v>
      </c>
      <c r="EX247" s="41">
        <f t="shared" si="760"/>
        <v>0</v>
      </c>
      <c r="EY247" s="41">
        <f t="shared" si="760"/>
        <v>0</v>
      </c>
      <c r="EZ247" s="41">
        <f t="shared" si="760"/>
        <v>0</v>
      </c>
      <c r="FA247" s="41">
        <f t="shared" si="760"/>
        <v>0</v>
      </c>
      <c r="FB247" s="41">
        <f t="shared" si="760"/>
        <v>0</v>
      </c>
    </row>
    <row r="248" spans="2:158" s="38" customFormat="1" ht="11.25" hidden="1" customHeight="1" outlineLevel="1">
      <c r="B248" s="37">
        <v>2066</v>
      </c>
      <c r="C248" s="36">
        <f t="shared" si="689"/>
        <v>60</v>
      </c>
      <c r="D248" s="36">
        <f t="shared" si="689"/>
        <v>60</v>
      </c>
      <c r="E248" s="36">
        <f t="shared" si="705"/>
        <v>44</v>
      </c>
      <c r="F248" s="55"/>
      <c r="G248" s="3"/>
      <c r="H248" s="3"/>
      <c r="K248" s="39"/>
      <c r="L248" s="39"/>
      <c r="M248" s="39"/>
      <c r="N248" s="39"/>
      <c r="O248" s="39"/>
      <c r="P248" s="39"/>
      <c r="Q248" s="39"/>
      <c r="S248" s="40">
        <f t="shared" si="567"/>
        <v>2140827.6738048634</v>
      </c>
      <c r="T248" s="41">
        <f t="shared" ref="T248:AY248" si="761">IF($B248&gt;=T$2,0,$S248/$D248*((S$6-$E248)&lt;$D248))</f>
        <v>0</v>
      </c>
      <c r="U248" s="41">
        <f t="shared" si="761"/>
        <v>0</v>
      </c>
      <c r="V248" s="41">
        <f t="shared" si="761"/>
        <v>0</v>
      </c>
      <c r="W248" s="41">
        <f t="shared" si="761"/>
        <v>0</v>
      </c>
      <c r="X248" s="41">
        <f t="shared" si="761"/>
        <v>0</v>
      </c>
      <c r="Y248" s="41">
        <f t="shared" si="761"/>
        <v>0</v>
      </c>
      <c r="Z248" s="41">
        <f t="shared" si="761"/>
        <v>0</v>
      </c>
      <c r="AA248" s="41">
        <f t="shared" si="761"/>
        <v>0</v>
      </c>
      <c r="AB248" s="41">
        <f t="shared" si="761"/>
        <v>0</v>
      </c>
      <c r="AC248" s="41">
        <f t="shared" si="761"/>
        <v>0</v>
      </c>
      <c r="AD248" s="41">
        <f t="shared" si="761"/>
        <v>0</v>
      </c>
      <c r="AE248" s="41">
        <f t="shared" si="761"/>
        <v>0</v>
      </c>
      <c r="AF248" s="41">
        <f t="shared" si="761"/>
        <v>0</v>
      </c>
      <c r="AG248" s="41">
        <f t="shared" si="761"/>
        <v>0</v>
      </c>
      <c r="AH248" s="41">
        <f t="shared" si="761"/>
        <v>0</v>
      </c>
      <c r="AI248" s="41">
        <f t="shared" si="761"/>
        <v>0</v>
      </c>
      <c r="AJ248" s="41">
        <f t="shared" si="761"/>
        <v>0</v>
      </c>
      <c r="AK248" s="41">
        <f t="shared" si="761"/>
        <v>0</v>
      </c>
      <c r="AL248" s="41">
        <f t="shared" si="761"/>
        <v>0</v>
      </c>
      <c r="AM248" s="41">
        <f t="shared" si="761"/>
        <v>0</v>
      </c>
      <c r="AN248" s="41">
        <f t="shared" si="761"/>
        <v>0</v>
      </c>
      <c r="AO248" s="41">
        <f t="shared" si="761"/>
        <v>0</v>
      </c>
      <c r="AP248" s="41">
        <f t="shared" si="761"/>
        <v>0</v>
      </c>
      <c r="AQ248" s="41">
        <f t="shared" si="761"/>
        <v>0</v>
      </c>
      <c r="AR248" s="41">
        <f t="shared" si="761"/>
        <v>0</v>
      </c>
      <c r="AS248" s="41">
        <f t="shared" si="761"/>
        <v>0</v>
      </c>
      <c r="AT248" s="41">
        <f t="shared" si="761"/>
        <v>0</v>
      </c>
      <c r="AU248" s="41">
        <f t="shared" si="761"/>
        <v>0</v>
      </c>
      <c r="AV248" s="41">
        <f t="shared" si="761"/>
        <v>0</v>
      </c>
      <c r="AW248" s="41">
        <f t="shared" si="761"/>
        <v>0</v>
      </c>
      <c r="AX248" s="41">
        <f t="shared" si="761"/>
        <v>0</v>
      </c>
      <c r="AY248" s="41">
        <f t="shared" si="761"/>
        <v>0</v>
      </c>
      <c r="AZ248" s="41">
        <f t="shared" ref="AZ248:CE248" si="762">IF($B248&gt;=AZ$2,0,$S248/$D248*((AY$6-$E248)&lt;$D248))</f>
        <v>0</v>
      </c>
      <c r="BA248" s="41">
        <f t="shared" si="762"/>
        <v>0</v>
      </c>
      <c r="BB248" s="41">
        <f t="shared" si="762"/>
        <v>0</v>
      </c>
      <c r="BC248" s="41">
        <f t="shared" si="762"/>
        <v>0</v>
      </c>
      <c r="BD248" s="41">
        <f t="shared" si="762"/>
        <v>0</v>
      </c>
      <c r="BE248" s="41">
        <f t="shared" si="762"/>
        <v>0</v>
      </c>
      <c r="BF248" s="41">
        <f t="shared" si="762"/>
        <v>0</v>
      </c>
      <c r="BG248" s="41">
        <f t="shared" si="762"/>
        <v>0</v>
      </c>
      <c r="BH248" s="41">
        <f t="shared" si="762"/>
        <v>0</v>
      </c>
      <c r="BI248" s="41">
        <f t="shared" si="762"/>
        <v>0</v>
      </c>
      <c r="BJ248" s="41">
        <f t="shared" si="762"/>
        <v>0</v>
      </c>
      <c r="BK248" s="41">
        <f t="shared" si="762"/>
        <v>0</v>
      </c>
      <c r="BL248" s="41">
        <f t="shared" si="762"/>
        <v>35680.461230081055</v>
      </c>
      <c r="BM248" s="41">
        <f t="shared" si="762"/>
        <v>35680.461230081055</v>
      </c>
      <c r="BN248" s="41">
        <f t="shared" si="762"/>
        <v>35680.461230081055</v>
      </c>
      <c r="BO248" s="41">
        <f t="shared" si="762"/>
        <v>35680.461230081055</v>
      </c>
      <c r="BP248" s="41">
        <f t="shared" si="762"/>
        <v>35680.461230081055</v>
      </c>
      <c r="BQ248" s="41">
        <f t="shared" si="762"/>
        <v>35680.461230081055</v>
      </c>
      <c r="BR248" s="41">
        <f t="shared" si="762"/>
        <v>35680.461230081055</v>
      </c>
      <c r="BS248" s="41">
        <f t="shared" si="762"/>
        <v>35680.461230081055</v>
      </c>
      <c r="BT248" s="41">
        <f t="shared" si="762"/>
        <v>35680.461230081055</v>
      </c>
      <c r="BU248" s="41">
        <f t="shared" si="762"/>
        <v>35680.461230081055</v>
      </c>
      <c r="BV248" s="41">
        <f t="shared" si="762"/>
        <v>35680.461230081055</v>
      </c>
      <c r="BW248" s="41">
        <f t="shared" si="762"/>
        <v>35680.461230081055</v>
      </c>
      <c r="BX248" s="41">
        <f t="shared" si="762"/>
        <v>35680.461230081055</v>
      </c>
      <c r="BY248" s="41">
        <f t="shared" si="762"/>
        <v>35680.461230081055</v>
      </c>
      <c r="BZ248" s="41">
        <f t="shared" si="762"/>
        <v>35680.461230081055</v>
      </c>
      <c r="CA248" s="41">
        <f t="shared" si="762"/>
        <v>35680.461230081055</v>
      </c>
      <c r="CB248" s="41">
        <f t="shared" si="762"/>
        <v>35680.461230081055</v>
      </c>
      <c r="CC248" s="41">
        <f t="shared" si="762"/>
        <v>35680.461230081055</v>
      </c>
      <c r="CD248" s="41">
        <f t="shared" si="762"/>
        <v>35680.461230081055</v>
      </c>
      <c r="CE248" s="41">
        <f t="shared" si="762"/>
        <v>35680.461230081055</v>
      </c>
      <c r="CF248" s="41">
        <f t="shared" ref="CF248:DK248" si="763">IF($B248&gt;=CF$2,0,$S248/$D248*((CE$6-$E248)&lt;$D248))</f>
        <v>35680.461230081055</v>
      </c>
      <c r="CG248" s="41">
        <f t="shared" si="763"/>
        <v>35680.461230081055</v>
      </c>
      <c r="CH248" s="41">
        <f t="shared" si="763"/>
        <v>35680.461230081055</v>
      </c>
      <c r="CI248" s="41">
        <f t="shared" si="763"/>
        <v>35680.461230081055</v>
      </c>
      <c r="CJ248" s="41">
        <f t="shared" si="763"/>
        <v>35680.461230081055</v>
      </c>
      <c r="CK248" s="41">
        <f t="shared" si="763"/>
        <v>35680.461230081055</v>
      </c>
      <c r="CL248" s="41">
        <f t="shared" si="763"/>
        <v>35680.461230081055</v>
      </c>
      <c r="CM248" s="41">
        <f t="shared" si="763"/>
        <v>35680.461230081055</v>
      </c>
      <c r="CN248" s="41">
        <f t="shared" si="763"/>
        <v>35680.461230081055</v>
      </c>
      <c r="CO248" s="41">
        <f t="shared" si="763"/>
        <v>35680.461230081055</v>
      </c>
      <c r="CP248" s="41">
        <f t="shared" si="763"/>
        <v>35680.461230081055</v>
      </c>
      <c r="CQ248" s="41">
        <f t="shared" si="763"/>
        <v>35680.461230081055</v>
      </c>
      <c r="CR248" s="41">
        <f t="shared" si="763"/>
        <v>35680.461230081055</v>
      </c>
      <c r="CS248" s="41">
        <f t="shared" si="763"/>
        <v>35680.461230081055</v>
      </c>
      <c r="CT248" s="41">
        <f t="shared" si="763"/>
        <v>35680.461230081055</v>
      </c>
      <c r="CU248" s="41">
        <f t="shared" si="763"/>
        <v>35680.461230081055</v>
      </c>
      <c r="CV248" s="41">
        <f t="shared" si="763"/>
        <v>35680.461230081055</v>
      </c>
      <c r="CW248" s="41">
        <f t="shared" si="763"/>
        <v>35680.461230081055</v>
      </c>
      <c r="CX248" s="41">
        <f t="shared" si="763"/>
        <v>35680.461230081055</v>
      </c>
      <c r="CY248" s="41">
        <f t="shared" si="763"/>
        <v>35680.461230081055</v>
      </c>
      <c r="CZ248" s="41">
        <f t="shared" si="763"/>
        <v>35680.461230081055</v>
      </c>
      <c r="DA248" s="41">
        <f t="shared" si="763"/>
        <v>35680.461230081055</v>
      </c>
      <c r="DB248" s="41">
        <f t="shared" si="763"/>
        <v>35680.461230081055</v>
      </c>
      <c r="DC248" s="41">
        <f t="shared" si="763"/>
        <v>35680.461230081055</v>
      </c>
      <c r="DD248" s="41">
        <f t="shared" si="763"/>
        <v>35680.461230081055</v>
      </c>
      <c r="DE248" s="41">
        <f t="shared" si="763"/>
        <v>35680.461230081055</v>
      </c>
      <c r="DF248" s="41">
        <f t="shared" si="763"/>
        <v>35680.461230081055</v>
      </c>
      <c r="DG248" s="41">
        <f t="shared" si="763"/>
        <v>35680.461230081055</v>
      </c>
      <c r="DH248" s="41">
        <f t="shared" si="763"/>
        <v>35680.461230081055</v>
      </c>
      <c r="DI248" s="41">
        <f t="shared" si="763"/>
        <v>35680.461230081055</v>
      </c>
      <c r="DJ248" s="41">
        <f t="shared" si="763"/>
        <v>35680.461230081055</v>
      </c>
      <c r="DK248" s="41">
        <f t="shared" si="763"/>
        <v>35680.461230081055</v>
      </c>
      <c r="DL248" s="41">
        <f t="shared" ref="DL248:EQ248" si="764">IF($B248&gt;=DL$2,0,$S248/$D248*((DK$6-$E248)&lt;$D248))</f>
        <v>35680.461230081055</v>
      </c>
      <c r="DM248" s="41">
        <f t="shared" si="764"/>
        <v>35680.461230081055</v>
      </c>
      <c r="DN248" s="41">
        <f t="shared" si="764"/>
        <v>35680.461230081055</v>
      </c>
      <c r="DO248" s="41">
        <f t="shared" si="764"/>
        <v>35680.461230081055</v>
      </c>
      <c r="DP248" s="41">
        <f t="shared" si="764"/>
        <v>35680.461230081055</v>
      </c>
      <c r="DQ248" s="41">
        <f t="shared" si="764"/>
        <v>35680.461230081055</v>
      </c>
      <c r="DR248" s="41">
        <f t="shared" si="764"/>
        <v>35680.461230081055</v>
      </c>
      <c r="DS248" s="41">
        <f t="shared" si="764"/>
        <v>35680.461230081055</v>
      </c>
      <c r="DT248" s="41">
        <f t="shared" si="764"/>
        <v>0</v>
      </c>
      <c r="DU248" s="41">
        <f t="shared" si="764"/>
        <v>0</v>
      </c>
      <c r="DV248" s="41">
        <f t="shared" si="764"/>
        <v>0</v>
      </c>
      <c r="DW248" s="41">
        <f t="shared" si="764"/>
        <v>0</v>
      </c>
      <c r="DX248" s="41">
        <f t="shared" si="764"/>
        <v>0</v>
      </c>
      <c r="DY248" s="41">
        <f t="shared" si="764"/>
        <v>0</v>
      </c>
      <c r="DZ248" s="41">
        <f t="shared" si="764"/>
        <v>0</v>
      </c>
      <c r="EA248" s="41">
        <f t="shared" si="764"/>
        <v>0</v>
      </c>
      <c r="EB248" s="41">
        <f t="shared" si="764"/>
        <v>0</v>
      </c>
      <c r="EC248" s="41">
        <f t="shared" si="764"/>
        <v>0</v>
      </c>
      <c r="ED248" s="41">
        <f t="shared" si="764"/>
        <v>0</v>
      </c>
      <c r="EE248" s="41">
        <f t="shared" si="764"/>
        <v>0</v>
      </c>
      <c r="EF248" s="41">
        <f t="shared" si="764"/>
        <v>0</v>
      </c>
      <c r="EG248" s="41">
        <f t="shared" si="764"/>
        <v>0</v>
      </c>
      <c r="EH248" s="41">
        <f t="shared" si="764"/>
        <v>0</v>
      </c>
      <c r="EI248" s="41">
        <f t="shared" si="764"/>
        <v>0</v>
      </c>
      <c r="EJ248" s="41">
        <f t="shared" si="764"/>
        <v>0</v>
      </c>
      <c r="EK248" s="41">
        <f t="shared" si="764"/>
        <v>0</v>
      </c>
      <c r="EL248" s="41">
        <f t="shared" si="764"/>
        <v>0</v>
      </c>
      <c r="EM248" s="41">
        <f t="shared" si="764"/>
        <v>0</v>
      </c>
      <c r="EN248" s="41">
        <f t="shared" si="764"/>
        <v>0</v>
      </c>
      <c r="EO248" s="41">
        <f t="shared" si="764"/>
        <v>0</v>
      </c>
      <c r="EP248" s="41">
        <f t="shared" si="764"/>
        <v>0</v>
      </c>
      <c r="EQ248" s="41">
        <f t="shared" si="764"/>
        <v>0</v>
      </c>
      <c r="ER248" s="41">
        <f t="shared" ref="ER248:FB248" si="765">IF($B248&gt;=ER$2,0,$S248/$D248*((EQ$6-$E248)&lt;$D248))</f>
        <v>0</v>
      </c>
      <c r="ES248" s="41">
        <f t="shared" si="765"/>
        <v>0</v>
      </c>
      <c r="ET248" s="41">
        <f t="shared" si="765"/>
        <v>0</v>
      </c>
      <c r="EU248" s="41">
        <f t="shared" si="765"/>
        <v>0</v>
      </c>
      <c r="EV248" s="41">
        <f t="shared" si="765"/>
        <v>0</v>
      </c>
      <c r="EW248" s="41">
        <f t="shared" si="765"/>
        <v>0</v>
      </c>
      <c r="EX248" s="41">
        <f t="shared" si="765"/>
        <v>0</v>
      </c>
      <c r="EY248" s="41">
        <f t="shared" si="765"/>
        <v>0</v>
      </c>
      <c r="EZ248" s="41">
        <f t="shared" si="765"/>
        <v>0</v>
      </c>
      <c r="FA248" s="41">
        <f t="shared" si="765"/>
        <v>0</v>
      </c>
      <c r="FB248" s="41">
        <f t="shared" si="765"/>
        <v>0</v>
      </c>
    </row>
    <row r="249" spans="2:158" s="38" customFormat="1" ht="11.25" hidden="1" customHeight="1" outlineLevel="1">
      <c r="B249" s="37">
        <v>2067</v>
      </c>
      <c r="C249" s="36">
        <f t="shared" si="689"/>
        <v>60</v>
      </c>
      <c r="D249" s="36">
        <f t="shared" si="689"/>
        <v>60</v>
      </c>
      <c r="E249" s="36">
        <f t="shared" si="705"/>
        <v>45</v>
      </c>
      <c r="F249" s="55"/>
      <c r="G249" s="3"/>
      <c r="H249" s="3"/>
      <c r="K249" s="39"/>
      <c r="L249" s="39"/>
      <c r="M249" s="39"/>
      <c r="N249" s="39"/>
      <c r="O249" s="39"/>
      <c r="P249" s="39"/>
      <c r="Q249" s="39"/>
      <c r="S249" s="40">
        <f t="shared" si="567"/>
        <v>2072978.1197955161</v>
      </c>
      <c r="T249" s="41">
        <f t="shared" ref="T249:AY249" si="766">IF($B249&gt;=T$2,0,$S249/$D249*((S$6-$E249)&lt;$D249))</f>
        <v>0</v>
      </c>
      <c r="U249" s="41">
        <f t="shared" si="766"/>
        <v>0</v>
      </c>
      <c r="V249" s="41">
        <f t="shared" si="766"/>
        <v>0</v>
      </c>
      <c r="W249" s="41">
        <f t="shared" si="766"/>
        <v>0</v>
      </c>
      <c r="X249" s="41">
        <f t="shared" si="766"/>
        <v>0</v>
      </c>
      <c r="Y249" s="41">
        <f t="shared" si="766"/>
        <v>0</v>
      </c>
      <c r="Z249" s="41">
        <f t="shared" si="766"/>
        <v>0</v>
      </c>
      <c r="AA249" s="41">
        <f t="shared" si="766"/>
        <v>0</v>
      </c>
      <c r="AB249" s="41">
        <f t="shared" si="766"/>
        <v>0</v>
      </c>
      <c r="AC249" s="41">
        <f t="shared" si="766"/>
        <v>0</v>
      </c>
      <c r="AD249" s="41">
        <f t="shared" si="766"/>
        <v>0</v>
      </c>
      <c r="AE249" s="41">
        <f t="shared" si="766"/>
        <v>0</v>
      </c>
      <c r="AF249" s="41">
        <f t="shared" si="766"/>
        <v>0</v>
      </c>
      <c r="AG249" s="41">
        <f t="shared" si="766"/>
        <v>0</v>
      </c>
      <c r="AH249" s="41">
        <f t="shared" si="766"/>
        <v>0</v>
      </c>
      <c r="AI249" s="41">
        <f t="shared" si="766"/>
        <v>0</v>
      </c>
      <c r="AJ249" s="41">
        <f t="shared" si="766"/>
        <v>0</v>
      </c>
      <c r="AK249" s="41">
        <f t="shared" si="766"/>
        <v>0</v>
      </c>
      <c r="AL249" s="41">
        <f t="shared" si="766"/>
        <v>0</v>
      </c>
      <c r="AM249" s="41">
        <f t="shared" si="766"/>
        <v>0</v>
      </c>
      <c r="AN249" s="41">
        <f t="shared" si="766"/>
        <v>0</v>
      </c>
      <c r="AO249" s="41">
        <f t="shared" si="766"/>
        <v>0</v>
      </c>
      <c r="AP249" s="41">
        <f t="shared" si="766"/>
        <v>0</v>
      </c>
      <c r="AQ249" s="41">
        <f t="shared" si="766"/>
        <v>0</v>
      </c>
      <c r="AR249" s="41">
        <f t="shared" si="766"/>
        <v>0</v>
      </c>
      <c r="AS249" s="41">
        <f t="shared" si="766"/>
        <v>0</v>
      </c>
      <c r="AT249" s="41">
        <f t="shared" si="766"/>
        <v>0</v>
      </c>
      <c r="AU249" s="41">
        <f t="shared" si="766"/>
        <v>0</v>
      </c>
      <c r="AV249" s="41">
        <f t="shared" si="766"/>
        <v>0</v>
      </c>
      <c r="AW249" s="41">
        <f t="shared" si="766"/>
        <v>0</v>
      </c>
      <c r="AX249" s="41">
        <f t="shared" si="766"/>
        <v>0</v>
      </c>
      <c r="AY249" s="41">
        <f t="shared" si="766"/>
        <v>0</v>
      </c>
      <c r="AZ249" s="41">
        <f t="shared" ref="AZ249:CE249" si="767">IF($B249&gt;=AZ$2,0,$S249/$D249*((AY$6-$E249)&lt;$D249))</f>
        <v>0</v>
      </c>
      <c r="BA249" s="41">
        <f t="shared" si="767"/>
        <v>0</v>
      </c>
      <c r="BB249" s="41">
        <f t="shared" si="767"/>
        <v>0</v>
      </c>
      <c r="BC249" s="41">
        <f t="shared" si="767"/>
        <v>0</v>
      </c>
      <c r="BD249" s="41">
        <f t="shared" si="767"/>
        <v>0</v>
      </c>
      <c r="BE249" s="41">
        <f t="shared" si="767"/>
        <v>0</v>
      </c>
      <c r="BF249" s="41">
        <f t="shared" si="767"/>
        <v>0</v>
      </c>
      <c r="BG249" s="41">
        <f t="shared" si="767"/>
        <v>0</v>
      </c>
      <c r="BH249" s="41">
        <f t="shared" si="767"/>
        <v>0</v>
      </c>
      <c r="BI249" s="41">
        <f t="shared" si="767"/>
        <v>0</v>
      </c>
      <c r="BJ249" s="41">
        <f t="shared" si="767"/>
        <v>0</v>
      </c>
      <c r="BK249" s="41">
        <f t="shared" si="767"/>
        <v>0</v>
      </c>
      <c r="BL249" s="41">
        <f t="shared" si="767"/>
        <v>0</v>
      </c>
      <c r="BM249" s="41">
        <f t="shared" si="767"/>
        <v>34549.635329925266</v>
      </c>
      <c r="BN249" s="41">
        <f t="shared" si="767"/>
        <v>34549.635329925266</v>
      </c>
      <c r="BO249" s="41">
        <f t="shared" si="767"/>
        <v>34549.635329925266</v>
      </c>
      <c r="BP249" s="41">
        <f t="shared" si="767"/>
        <v>34549.635329925266</v>
      </c>
      <c r="BQ249" s="41">
        <f t="shared" si="767"/>
        <v>34549.635329925266</v>
      </c>
      <c r="BR249" s="41">
        <f t="shared" si="767"/>
        <v>34549.635329925266</v>
      </c>
      <c r="BS249" s="41">
        <f t="shared" si="767"/>
        <v>34549.635329925266</v>
      </c>
      <c r="BT249" s="41">
        <f t="shared" si="767"/>
        <v>34549.635329925266</v>
      </c>
      <c r="BU249" s="41">
        <f t="shared" si="767"/>
        <v>34549.635329925266</v>
      </c>
      <c r="BV249" s="41">
        <f t="shared" si="767"/>
        <v>34549.635329925266</v>
      </c>
      <c r="BW249" s="41">
        <f t="shared" si="767"/>
        <v>34549.635329925266</v>
      </c>
      <c r="BX249" s="41">
        <f t="shared" si="767"/>
        <v>34549.635329925266</v>
      </c>
      <c r="BY249" s="41">
        <f t="shared" si="767"/>
        <v>34549.635329925266</v>
      </c>
      <c r="BZ249" s="41">
        <f t="shared" si="767"/>
        <v>34549.635329925266</v>
      </c>
      <c r="CA249" s="41">
        <f t="shared" si="767"/>
        <v>34549.635329925266</v>
      </c>
      <c r="CB249" s="41">
        <f t="shared" si="767"/>
        <v>34549.635329925266</v>
      </c>
      <c r="CC249" s="41">
        <f t="shared" si="767"/>
        <v>34549.635329925266</v>
      </c>
      <c r="CD249" s="41">
        <f t="shared" si="767"/>
        <v>34549.635329925266</v>
      </c>
      <c r="CE249" s="41">
        <f t="shared" si="767"/>
        <v>34549.635329925266</v>
      </c>
      <c r="CF249" s="41">
        <f t="shared" ref="CF249:DK249" si="768">IF($B249&gt;=CF$2,0,$S249/$D249*((CE$6-$E249)&lt;$D249))</f>
        <v>34549.635329925266</v>
      </c>
      <c r="CG249" s="41">
        <f t="shared" si="768"/>
        <v>34549.635329925266</v>
      </c>
      <c r="CH249" s="41">
        <f t="shared" si="768"/>
        <v>34549.635329925266</v>
      </c>
      <c r="CI249" s="41">
        <f t="shared" si="768"/>
        <v>34549.635329925266</v>
      </c>
      <c r="CJ249" s="41">
        <f t="shared" si="768"/>
        <v>34549.635329925266</v>
      </c>
      <c r="CK249" s="41">
        <f t="shared" si="768"/>
        <v>34549.635329925266</v>
      </c>
      <c r="CL249" s="41">
        <f t="shared" si="768"/>
        <v>34549.635329925266</v>
      </c>
      <c r="CM249" s="41">
        <f t="shared" si="768"/>
        <v>34549.635329925266</v>
      </c>
      <c r="CN249" s="41">
        <f t="shared" si="768"/>
        <v>34549.635329925266</v>
      </c>
      <c r="CO249" s="41">
        <f t="shared" si="768"/>
        <v>34549.635329925266</v>
      </c>
      <c r="CP249" s="41">
        <f t="shared" si="768"/>
        <v>34549.635329925266</v>
      </c>
      <c r="CQ249" s="41">
        <f t="shared" si="768"/>
        <v>34549.635329925266</v>
      </c>
      <c r="CR249" s="41">
        <f t="shared" si="768"/>
        <v>34549.635329925266</v>
      </c>
      <c r="CS249" s="41">
        <f t="shared" si="768"/>
        <v>34549.635329925266</v>
      </c>
      <c r="CT249" s="41">
        <f t="shared" si="768"/>
        <v>34549.635329925266</v>
      </c>
      <c r="CU249" s="41">
        <f t="shared" si="768"/>
        <v>34549.635329925266</v>
      </c>
      <c r="CV249" s="41">
        <f t="shared" si="768"/>
        <v>34549.635329925266</v>
      </c>
      <c r="CW249" s="41">
        <f t="shared" si="768"/>
        <v>34549.635329925266</v>
      </c>
      <c r="CX249" s="41">
        <f t="shared" si="768"/>
        <v>34549.635329925266</v>
      </c>
      <c r="CY249" s="41">
        <f t="shared" si="768"/>
        <v>34549.635329925266</v>
      </c>
      <c r="CZ249" s="41">
        <f t="shared" si="768"/>
        <v>34549.635329925266</v>
      </c>
      <c r="DA249" s="41">
        <f t="shared" si="768"/>
        <v>34549.635329925266</v>
      </c>
      <c r="DB249" s="41">
        <f t="shared" si="768"/>
        <v>34549.635329925266</v>
      </c>
      <c r="DC249" s="41">
        <f t="shared" si="768"/>
        <v>34549.635329925266</v>
      </c>
      <c r="DD249" s="41">
        <f t="shared" si="768"/>
        <v>34549.635329925266</v>
      </c>
      <c r="DE249" s="41">
        <f t="shared" si="768"/>
        <v>34549.635329925266</v>
      </c>
      <c r="DF249" s="41">
        <f t="shared" si="768"/>
        <v>34549.635329925266</v>
      </c>
      <c r="DG249" s="41">
        <f t="shared" si="768"/>
        <v>34549.635329925266</v>
      </c>
      <c r="DH249" s="41">
        <f t="shared" si="768"/>
        <v>34549.635329925266</v>
      </c>
      <c r="DI249" s="41">
        <f t="shared" si="768"/>
        <v>34549.635329925266</v>
      </c>
      <c r="DJ249" s="41">
        <f t="shared" si="768"/>
        <v>34549.635329925266</v>
      </c>
      <c r="DK249" s="41">
        <f t="shared" si="768"/>
        <v>34549.635329925266</v>
      </c>
      <c r="DL249" s="41">
        <f t="shared" ref="DL249:EQ249" si="769">IF($B249&gt;=DL$2,0,$S249/$D249*((DK$6-$E249)&lt;$D249))</f>
        <v>34549.635329925266</v>
      </c>
      <c r="DM249" s="41">
        <f t="shared" si="769"/>
        <v>34549.635329925266</v>
      </c>
      <c r="DN249" s="41">
        <f t="shared" si="769"/>
        <v>34549.635329925266</v>
      </c>
      <c r="DO249" s="41">
        <f t="shared" si="769"/>
        <v>34549.635329925266</v>
      </c>
      <c r="DP249" s="41">
        <f t="shared" si="769"/>
        <v>34549.635329925266</v>
      </c>
      <c r="DQ249" s="41">
        <f t="shared" si="769"/>
        <v>34549.635329925266</v>
      </c>
      <c r="DR249" s="41">
        <f t="shared" si="769"/>
        <v>34549.635329925266</v>
      </c>
      <c r="DS249" s="41">
        <f t="shared" si="769"/>
        <v>34549.635329925266</v>
      </c>
      <c r="DT249" s="41">
        <f t="shared" si="769"/>
        <v>34549.635329925266</v>
      </c>
      <c r="DU249" s="41">
        <f t="shared" si="769"/>
        <v>0</v>
      </c>
      <c r="DV249" s="41">
        <f t="shared" si="769"/>
        <v>0</v>
      </c>
      <c r="DW249" s="41">
        <f t="shared" si="769"/>
        <v>0</v>
      </c>
      <c r="DX249" s="41">
        <f t="shared" si="769"/>
        <v>0</v>
      </c>
      <c r="DY249" s="41">
        <f t="shared" si="769"/>
        <v>0</v>
      </c>
      <c r="DZ249" s="41">
        <f t="shared" si="769"/>
        <v>0</v>
      </c>
      <c r="EA249" s="41">
        <f t="shared" si="769"/>
        <v>0</v>
      </c>
      <c r="EB249" s="41">
        <f t="shared" si="769"/>
        <v>0</v>
      </c>
      <c r="EC249" s="41">
        <f t="shared" si="769"/>
        <v>0</v>
      </c>
      <c r="ED249" s="41">
        <f t="shared" si="769"/>
        <v>0</v>
      </c>
      <c r="EE249" s="41">
        <f t="shared" si="769"/>
        <v>0</v>
      </c>
      <c r="EF249" s="41">
        <f t="shared" si="769"/>
        <v>0</v>
      </c>
      <c r="EG249" s="41">
        <f t="shared" si="769"/>
        <v>0</v>
      </c>
      <c r="EH249" s="41">
        <f t="shared" si="769"/>
        <v>0</v>
      </c>
      <c r="EI249" s="41">
        <f t="shared" si="769"/>
        <v>0</v>
      </c>
      <c r="EJ249" s="41">
        <f t="shared" si="769"/>
        <v>0</v>
      </c>
      <c r="EK249" s="41">
        <f t="shared" si="769"/>
        <v>0</v>
      </c>
      <c r="EL249" s="41">
        <f t="shared" si="769"/>
        <v>0</v>
      </c>
      <c r="EM249" s="41">
        <f t="shared" si="769"/>
        <v>0</v>
      </c>
      <c r="EN249" s="41">
        <f t="shared" si="769"/>
        <v>0</v>
      </c>
      <c r="EO249" s="41">
        <f t="shared" si="769"/>
        <v>0</v>
      </c>
      <c r="EP249" s="41">
        <f t="shared" si="769"/>
        <v>0</v>
      </c>
      <c r="EQ249" s="41">
        <f t="shared" si="769"/>
        <v>0</v>
      </c>
      <c r="ER249" s="41">
        <f t="shared" ref="ER249:FB249" si="770">IF($B249&gt;=ER$2,0,$S249/$D249*((EQ$6-$E249)&lt;$D249))</f>
        <v>0</v>
      </c>
      <c r="ES249" s="41">
        <f t="shared" si="770"/>
        <v>0</v>
      </c>
      <c r="ET249" s="41">
        <f t="shared" si="770"/>
        <v>0</v>
      </c>
      <c r="EU249" s="41">
        <f t="shared" si="770"/>
        <v>0</v>
      </c>
      <c r="EV249" s="41">
        <f t="shared" si="770"/>
        <v>0</v>
      </c>
      <c r="EW249" s="41">
        <f t="shared" si="770"/>
        <v>0</v>
      </c>
      <c r="EX249" s="41">
        <f t="shared" si="770"/>
        <v>0</v>
      </c>
      <c r="EY249" s="41">
        <f t="shared" si="770"/>
        <v>0</v>
      </c>
      <c r="EZ249" s="41">
        <f t="shared" si="770"/>
        <v>0</v>
      </c>
      <c r="FA249" s="41">
        <f t="shared" si="770"/>
        <v>0</v>
      </c>
      <c r="FB249" s="41">
        <f t="shared" si="770"/>
        <v>0</v>
      </c>
    </row>
    <row r="250" spans="2:158" s="38" customFormat="1" ht="11.25" hidden="1" customHeight="1" outlineLevel="1">
      <c r="B250" s="37">
        <v>2068</v>
      </c>
      <c r="C250" s="36">
        <f t="shared" si="689"/>
        <v>60</v>
      </c>
      <c r="D250" s="36">
        <f t="shared" si="689"/>
        <v>60</v>
      </c>
      <c r="E250" s="36">
        <f t="shared" si="705"/>
        <v>46</v>
      </c>
      <c r="F250" s="55"/>
      <c r="G250" s="3"/>
      <c r="H250" s="3"/>
      <c r="K250" s="39"/>
      <c r="L250" s="39"/>
      <c r="M250" s="39"/>
      <c r="N250" s="39"/>
      <c r="O250" s="39"/>
      <c r="P250" s="39"/>
      <c r="Q250" s="39"/>
      <c r="S250" s="40">
        <f t="shared" si="567"/>
        <v>2009943.6201546779</v>
      </c>
      <c r="T250" s="41">
        <f t="shared" ref="T250:AY250" si="771">IF($B250&gt;=T$2,0,$S250/$D250*((S$6-$E250)&lt;$D250))</f>
        <v>0</v>
      </c>
      <c r="U250" s="41">
        <f t="shared" si="771"/>
        <v>0</v>
      </c>
      <c r="V250" s="41">
        <f t="shared" si="771"/>
        <v>0</v>
      </c>
      <c r="W250" s="41">
        <f t="shared" si="771"/>
        <v>0</v>
      </c>
      <c r="X250" s="41">
        <f t="shared" si="771"/>
        <v>0</v>
      </c>
      <c r="Y250" s="41">
        <f t="shared" si="771"/>
        <v>0</v>
      </c>
      <c r="Z250" s="41">
        <f t="shared" si="771"/>
        <v>0</v>
      </c>
      <c r="AA250" s="41">
        <f t="shared" si="771"/>
        <v>0</v>
      </c>
      <c r="AB250" s="41">
        <f t="shared" si="771"/>
        <v>0</v>
      </c>
      <c r="AC250" s="41">
        <f t="shared" si="771"/>
        <v>0</v>
      </c>
      <c r="AD250" s="41">
        <f t="shared" si="771"/>
        <v>0</v>
      </c>
      <c r="AE250" s="41">
        <f t="shared" si="771"/>
        <v>0</v>
      </c>
      <c r="AF250" s="41">
        <f t="shared" si="771"/>
        <v>0</v>
      </c>
      <c r="AG250" s="41">
        <f t="shared" si="771"/>
        <v>0</v>
      </c>
      <c r="AH250" s="41">
        <f t="shared" si="771"/>
        <v>0</v>
      </c>
      <c r="AI250" s="41">
        <f t="shared" si="771"/>
        <v>0</v>
      </c>
      <c r="AJ250" s="41">
        <f t="shared" si="771"/>
        <v>0</v>
      </c>
      <c r="AK250" s="41">
        <f t="shared" si="771"/>
        <v>0</v>
      </c>
      <c r="AL250" s="41">
        <f t="shared" si="771"/>
        <v>0</v>
      </c>
      <c r="AM250" s="41">
        <f t="shared" si="771"/>
        <v>0</v>
      </c>
      <c r="AN250" s="41">
        <f t="shared" si="771"/>
        <v>0</v>
      </c>
      <c r="AO250" s="41">
        <f t="shared" si="771"/>
        <v>0</v>
      </c>
      <c r="AP250" s="41">
        <f t="shared" si="771"/>
        <v>0</v>
      </c>
      <c r="AQ250" s="41">
        <f t="shared" si="771"/>
        <v>0</v>
      </c>
      <c r="AR250" s="41">
        <f t="shared" si="771"/>
        <v>0</v>
      </c>
      <c r="AS250" s="41">
        <f t="shared" si="771"/>
        <v>0</v>
      </c>
      <c r="AT250" s="41">
        <f t="shared" si="771"/>
        <v>0</v>
      </c>
      <c r="AU250" s="41">
        <f t="shared" si="771"/>
        <v>0</v>
      </c>
      <c r="AV250" s="41">
        <f t="shared" si="771"/>
        <v>0</v>
      </c>
      <c r="AW250" s="41">
        <f t="shared" si="771"/>
        <v>0</v>
      </c>
      <c r="AX250" s="41">
        <f t="shared" si="771"/>
        <v>0</v>
      </c>
      <c r="AY250" s="41">
        <f t="shared" si="771"/>
        <v>0</v>
      </c>
      <c r="AZ250" s="41">
        <f t="shared" ref="AZ250:CE250" si="772">IF($B250&gt;=AZ$2,0,$S250/$D250*((AY$6-$E250)&lt;$D250))</f>
        <v>0</v>
      </c>
      <c r="BA250" s="41">
        <f t="shared" si="772"/>
        <v>0</v>
      </c>
      <c r="BB250" s="41">
        <f t="shared" si="772"/>
        <v>0</v>
      </c>
      <c r="BC250" s="41">
        <f t="shared" si="772"/>
        <v>0</v>
      </c>
      <c r="BD250" s="41">
        <f t="shared" si="772"/>
        <v>0</v>
      </c>
      <c r="BE250" s="41">
        <f t="shared" si="772"/>
        <v>0</v>
      </c>
      <c r="BF250" s="41">
        <f t="shared" si="772"/>
        <v>0</v>
      </c>
      <c r="BG250" s="41">
        <f t="shared" si="772"/>
        <v>0</v>
      </c>
      <c r="BH250" s="41">
        <f t="shared" si="772"/>
        <v>0</v>
      </c>
      <c r="BI250" s="41">
        <f t="shared" si="772"/>
        <v>0</v>
      </c>
      <c r="BJ250" s="41">
        <f t="shared" si="772"/>
        <v>0</v>
      </c>
      <c r="BK250" s="41">
        <f t="shared" si="772"/>
        <v>0</v>
      </c>
      <c r="BL250" s="41">
        <f t="shared" si="772"/>
        <v>0</v>
      </c>
      <c r="BM250" s="41">
        <f t="shared" si="772"/>
        <v>0</v>
      </c>
      <c r="BN250" s="41">
        <f t="shared" si="772"/>
        <v>33499.060335911301</v>
      </c>
      <c r="BO250" s="41">
        <f t="shared" si="772"/>
        <v>33499.060335911301</v>
      </c>
      <c r="BP250" s="41">
        <f t="shared" si="772"/>
        <v>33499.060335911301</v>
      </c>
      <c r="BQ250" s="41">
        <f t="shared" si="772"/>
        <v>33499.060335911301</v>
      </c>
      <c r="BR250" s="41">
        <f t="shared" si="772"/>
        <v>33499.060335911301</v>
      </c>
      <c r="BS250" s="41">
        <f t="shared" si="772"/>
        <v>33499.060335911301</v>
      </c>
      <c r="BT250" s="41">
        <f t="shared" si="772"/>
        <v>33499.060335911301</v>
      </c>
      <c r="BU250" s="41">
        <f t="shared" si="772"/>
        <v>33499.060335911301</v>
      </c>
      <c r="BV250" s="41">
        <f t="shared" si="772"/>
        <v>33499.060335911301</v>
      </c>
      <c r="BW250" s="41">
        <f t="shared" si="772"/>
        <v>33499.060335911301</v>
      </c>
      <c r="BX250" s="41">
        <f t="shared" si="772"/>
        <v>33499.060335911301</v>
      </c>
      <c r="BY250" s="41">
        <f t="shared" si="772"/>
        <v>33499.060335911301</v>
      </c>
      <c r="BZ250" s="41">
        <f t="shared" si="772"/>
        <v>33499.060335911301</v>
      </c>
      <c r="CA250" s="41">
        <f t="shared" si="772"/>
        <v>33499.060335911301</v>
      </c>
      <c r="CB250" s="41">
        <f t="shared" si="772"/>
        <v>33499.060335911301</v>
      </c>
      <c r="CC250" s="41">
        <f t="shared" si="772"/>
        <v>33499.060335911301</v>
      </c>
      <c r="CD250" s="41">
        <f t="shared" si="772"/>
        <v>33499.060335911301</v>
      </c>
      <c r="CE250" s="41">
        <f t="shared" si="772"/>
        <v>33499.060335911301</v>
      </c>
      <c r="CF250" s="41">
        <f t="shared" ref="CF250:DK250" si="773">IF($B250&gt;=CF$2,0,$S250/$D250*((CE$6-$E250)&lt;$D250))</f>
        <v>33499.060335911301</v>
      </c>
      <c r="CG250" s="41">
        <f t="shared" si="773"/>
        <v>33499.060335911301</v>
      </c>
      <c r="CH250" s="41">
        <f t="shared" si="773"/>
        <v>33499.060335911301</v>
      </c>
      <c r="CI250" s="41">
        <f t="shared" si="773"/>
        <v>33499.060335911301</v>
      </c>
      <c r="CJ250" s="41">
        <f t="shared" si="773"/>
        <v>33499.060335911301</v>
      </c>
      <c r="CK250" s="41">
        <f t="shared" si="773"/>
        <v>33499.060335911301</v>
      </c>
      <c r="CL250" s="41">
        <f t="shared" si="773"/>
        <v>33499.060335911301</v>
      </c>
      <c r="CM250" s="41">
        <f t="shared" si="773"/>
        <v>33499.060335911301</v>
      </c>
      <c r="CN250" s="41">
        <f t="shared" si="773"/>
        <v>33499.060335911301</v>
      </c>
      <c r="CO250" s="41">
        <f t="shared" si="773"/>
        <v>33499.060335911301</v>
      </c>
      <c r="CP250" s="41">
        <f t="shared" si="773"/>
        <v>33499.060335911301</v>
      </c>
      <c r="CQ250" s="41">
        <f t="shared" si="773"/>
        <v>33499.060335911301</v>
      </c>
      <c r="CR250" s="41">
        <f t="shared" si="773"/>
        <v>33499.060335911301</v>
      </c>
      <c r="CS250" s="41">
        <f t="shared" si="773"/>
        <v>33499.060335911301</v>
      </c>
      <c r="CT250" s="41">
        <f t="shared" si="773"/>
        <v>33499.060335911301</v>
      </c>
      <c r="CU250" s="41">
        <f t="shared" si="773"/>
        <v>33499.060335911301</v>
      </c>
      <c r="CV250" s="41">
        <f t="shared" si="773"/>
        <v>33499.060335911301</v>
      </c>
      <c r="CW250" s="41">
        <f t="shared" si="773"/>
        <v>33499.060335911301</v>
      </c>
      <c r="CX250" s="41">
        <f t="shared" si="773"/>
        <v>33499.060335911301</v>
      </c>
      <c r="CY250" s="41">
        <f t="shared" si="773"/>
        <v>33499.060335911301</v>
      </c>
      <c r="CZ250" s="41">
        <f t="shared" si="773"/>
        <v>33499.060335911301</v>
      </c>
      <c r="DA250" s="41">
        <f t="shared" si="773"/>
        <v>33499.060335911301</v>
      </c>
      <c r="DB250" s="41">
        <f t="shared" si="773"/>
        <v>33499.060335911301</v>
      </c>
      <c r="DC250" s="41">
        <f t="shared" si="773"/>
        <v>33499.060335911301</v>
      </c>
      <c r="DD250" s="41">
        <f t="shared" si="773"/>
        <v>33499.060335911301</v>
      </c>
      <c r="DE250" s="41">
        <f t="shared" si="773"/>
        <v>33499.060335911301</v>
      </c>
      <c r="DF250" s="41">
        <f t="shared" si="773"/>
        <v>33499.060335911301</v>
      </c>
      <c r="DG250" s="41">
        <f t="shared" si="773"/>
        <v>33499.060335911301</v>
      </c>
      <c r="DH250" s="41">
        <f t="shared" si="773"/>
        <v>33499.060335911301</v>
      </c>
      <c r="DI250" s="41">
        <f t="shared" si="773"/>
        <v>33499.060335911301</v>
      </c>
      <c r="DJ250" s="41">
        <f t="shared" si="773"/>
        <v>33499.060335911301</v>
      </c>
      <c r="DK250" s="41">
        <f t="shared" si="773"/>
        <v>33499.060335911301</v>
      </c>
      <c r="DL250" s="41">
        <f t="shared" ref="DL250:EQ250" si="774">IF($B250&gt;=DL$2,0,$S250/$D250*((DK$6-$E250)&lt;$D250))</f>
        <v>33499.060335911301</v>
      </c>
      <c r="DM250" s="41">
        <f t="shared" si="774"/>
        <v>33499.060335911301</v>
      </c>
      <c r="DN250" s="41">
        <f t="shared" si="774"/>
        <v>33499.060335911301</v>
      </c>
      <c r="DO250" s="41">
        <f t="shared" si="774"/>
        <v>33499.060335911301</v>
      </c>
      <c r="DP250" s="41">
        <f t="shared" si="774"/>
        <v>33499.060335911301</v>
      </c>
      <c r="DQ250" s="41">
        <f t="shared" si="774"/>
        <v>33499.060335911301</v>
      </c>
      <c r="DR250" s="41">
        <f t="shared" si="774"/>
        <v>33499.060335911301</v>
      </c>
      <c r="DS250" s="41">
        <f t="shared" si="774"/>
        <v>33499.060335911301</v>
      </c>
      <c r="DT250" s="41">
        <f t="shared" si="774"/>
        <v>33499.060335911301</v>
      </c>
      <c r="DU250" s="41">
        <f t="shared" si="774"/>
        <v>33499.060335911301</v>
      </c>
      <c r="DV250" s="41">
        <f t="shared" si="774"/>
        <v>0</v>
      </c>
      <c r="DW250" s="41">
        <f t="shared" si="774"/>
        <v>0</v>
      </c>
      <c r="DX250" s="41">
        <f t="shared" si="774"/>
        <v>0</v>
      </c>
      <c r="DY250" s="41">
        <f t="shared" si="774"/>
        <v>0</v>
      </c>
      <c r="DZ250" s="41">
        <f t="shared" si="774"/>
        <v>0</v>
      </c>
      <c r="EA250" s="41">
        <f t="shared" si="774"/>
        <v>0</v>
      </c>
      <c r="EB250" s="41">
        <f t="shared" si="774"/>
        <v>0</v>
      </c>
      <c r="EC250" s="41">
        <f t="shared" si="774"/>
        <v>0</v>
      </c>
      <c r="ED250" s="41">
        <f t="shared" si="774"/>
        <v>0</v>
      </c>
      <c r="EE250" s="41">
        <f t="shared" si="774"/>
        <v>0</v>
      </c>
      <c r="EF250" s="41">
        <f t="shared" si="774"/>
        <v>0</v>
      </c>
      <c r="EG250" s="41">
        <f t="shared" si="774"/>
        <v>0</v>
      </c>
      <c r="EH250" s="41">
        <f t="shared" si="774"/>
        <v>0</v>
      </c>
      <c r="EI250" s="41">
        <f t="shared" si="774"/>
        <v>0</v>
      </c>
      <c r="EJ250" s="41">
        <f t="shared" si="774"/>
        <v>0</v>
      </c>
      <c r="EK250" s="41">
        <f t="shared" si="774"/>
        <v>0</v>
      </c>
      <c r="EL250" s="41">
        <f t="shared" si="774"/>
        <v>0</v>
      </c>
      <c r="EM250" s="41">
        <f t="shared" si="774"/>
        <v>0</v>
      </c>
      <c r="EN250" s="41">
        <f t="shared" si="774"/>
        <v>0</v>
      </c>
      <c r="EO250" s="41">
        <f t="shared" si="774"/>
        <v>0</v>
      </c>
      <c r="EP250" s="41">
        <f t="shared" si="774"/>
        <v>0</v>
      </c>
      <c r="EQ250" s="41">
        <f t="shared" si="774"/>
        <v>0</v>
      </c>
      <c r="ER250" s="41">
        <f t="shared" ref="ER250:FB250" si="775">IF($B250&gt;=ER$2,0,$S250/$D250*((EQ$6-$E250)&lt;$D250))</f>
        <v>0</v>
      </c>
      <c r="ES250" s="41">
        <f t="shared" si="775"/>
        <v>0</v>
      </c>
      <c r="ET250" s="41">
        <f t="shared" si="775"/>
        <v>0</v>
      </c>
      <c r="EU250" s="41">
        <f t="shared" si="775"/>
        <v>0</v>
      </c>
      <c r="EV250" s="41">
        <f t="shared" si="775"/>
        <v>0</v>
      </c>
      <c r="EW250" s="41">
        <f t="shared" si="775"/>
        <v>0</v>
      </c>
      <c r="EX250" s="41">
        <f t="shared" si="775"/>
        <v>0</v>
      </c>
      <c r="EY250" s="41">
        <f t="shared" si="775"/>
        <v>0</v>
      </c>
      <c r="EZ250" s="41">
        <f t="shared" si="775"/>
        <v>0</v>
      </c>
      <c r="FA250" s="41">
        <f t="shared" si="775"/>
        <v>0</v>
      </c>
      <c r="FB250" s="41">
        <f t="shared" si="775"/>
        <v>0</v>
      </c>
    </row>
    <row r="251" spans="2:158" s="38" customFormat="1" ht="11.25" hidden="1" customHeight="1" outlineLevel="1">
      <c r="B251" s="37">
        <v>2069</v>
      </c>
      <c r="C251" s="36">
        <f t="shared" si="689"/>
        <v>60</v>
      </c>
      <c r="D251" s="36">
        <f t="shared" si="689"/>
        <v>60</v>
      </c>
      <c r="E251" s="36">
        <f t="shared" si="705"/>
        <v>47</v>
      </c>
      <c r="F251" s="55"/>
      <c r="G251" s="3"/>
      <c r="H251" s="3"/>
      <c r="K251" s="39"/>
      <c r="L251" s="39"/>
      <c r="M251" s="39"/>
      <c r="N251" s="39"/>
      <c r="O251" s="39"/>
      <c r="P251" s="39"/>
      <c r="Q251" s="39"/>
      <c r="S251" s="40">
        <f t="shared" si="567"/>
        <v>1951438.6054749954</v>
      </c>
      <c r="T251" s="41">
        <f t="shared" ref="T251:AY251" si="776">IF($B251&gt;=T$2,0,$S251/$D251*((S$6-$E251)&lt;$D251))</f>
        <v>0</v>
      </c>
      <c r="U251" s="41">
        <f t="shared" si="776"/>
        <v>0</v>
      </c>
      <c r="V251" s="41">
        <f t="shared" si="776"/>
        <v>0</v>
      </c>
      <c r="W251" s="41">
        <f t="shared" si="776"/>
        <v>0</v>
      </c>
      <c r="X251" s="41">
        <f t="shared" si="776"/>
        <v>0</v>
      </c>
      <c r="Y251" s="41">
        <f t="shared" si="776"/>
        <v>0</v>
      </c>
      <c r="Z251" s="41">
        <f t="shared" si="776"/>
        <v>0</v>
      </c>
      <c r="AA251" s="41">
        <f t="shared" si="776"/>
        <v>0</v>
      </c>
      <c r="AB251" s="41">
        <f t="shared" si="776"/>
        <v>0</v>
      </c>
      <c r="AC251" s="41">
        <f t="shared" si="776"/>
        <v>0</v>
      </c>
      <c r="AD251" s="41">
        <f t="shared" si="776"/>
        <v>0</v>
      </c>
      <c r="AE251" s="41">
        <f t="shared" si="776"/>
        <v>0</v>
      </c>
      <c r="AF251" s="41">
        <f t="shared" si="776"/>
        <v>0</v>
      </c>
      <c r="AG251" s="41">
        <f t="shared" si="776"/>
        <v>0</v>
      </c>
      <c r="AH251" s="41">
        <f t="shared" si="776"/>
        <v>0</v>
      </c>
      <c r="AI251" s="41">
        <f t="shared" si="776"/>
        <v>0</v>
      </c>
      <c r="AJ251" s="41">
        <f t="shared" si="776"/>
        <v>0</v>
      </c>
      <c r="AK251" s="41">
        <f t="shared" si="776"/>
        <v>0</v>
      </c>
      <c r="AL251" s="41">
        <f t="shared" si="776"/>
        <v>0</v>
      </c>
      <c r="AM251" s="41">
        <f t="shared" si="776"/>
        <v>0</v>
      </c>
      <c r="AN251" s="41">
        <f t="shared" si="776"/>
        <v>0</v>
      </c>
      <c r="AO251" s="41">
        <f t="shared" si="776"/>
        <v>0</v>
      </c>
      <c r="AP251" s="41">
        <f t="shared" si="776"/>
        <v>0</v>
      </c>
      <c r="AQ251" s="41">
        <f t="shared" si="776"/>
        <v>0</v>
      </c>
      <c r="AR251" s="41">
        <f t="shared" si="776"/>
        <v>0</v>
      </c>
      <c r="AS251" s="41">
        <f t="shared" si="776"/>
        <v>0</v>
      </c>
      <c r="AT251" s="41">
        <f t="shared" si="776"/>
        <v>0</v>
      </c>
      <c r="AU251" s="41">
        <f t="shared" si="776"/>
        <v>0</v>
      </c>
      <c r="AV251" s="41">
        <f t="shared" si="776"/>
        <v>0</v>
      </c>
      <c r="AW251" s="41">
        <f t="shared" si="776"/>
        <v>0</v>
      </c>
      <c r="AX251" s="41">
        <f t="shared" si="776"/>
        <v>0</v>
      </c>
      <c r="AY251" s="41">
        <f t="shared" si="776"/>
        <v>0</v>
      </c>
      <c r="AZ251" s="41">
        <f t="shared" ref="AZ251:CE251" si="777">IF($B251&gt;=AZ$2,0,$S251/$D251*((AY$6-$E251)&lt;$D251))</f>
        <v>0</v>
      </c>
      <c r="BA251" s="41">
        <f t="shared" si="777"/>
        <v>0</v>
      </c>
      <c r="BB251" s="41">
        <f t="shared" si="777"/>
        <v>0</v>
      </c>
      <c r="BC251" s="41">
        <f t="shared" si="777"/>
        <v>0</v>
      </c>
      <c r="BD251" s="41">
        <f t="shared" si="777"/>
        <v>0</v>
      </c>
      <c r="BE251" s="41">
        <f t="shared" si="777"/>
        <v>0</v>
      </c>
      <c r="BF251" s="41">
        <f t="shared" si="777"/>
        <v>0</v>
      </c>
      <c r="BG251" s="41">
        <f t="shared" si="777"/>
        <v>0</v>
      </c>
      <c r="BH251" s="41">
        <f t="shared" si="777"/>
        <v>0</v>
      </c>
      <c r="BI251" s="41">
        <f t="shared" si="777"/>
        <v>0</v>
      </c>
      <c r="BJ251" s="41">
        <f t="shared" si="777"/>
        <v>0</v>
      </c>
      <c r="BK251" s="41">
        <f t="shared" si="777"/>
        <v>0</v>
      </c>
      <c r="BL251" s="41">
        <f t="shared" si="777"/>
        <v>0</v>
      </c>
      <c r="BM251" s="41">
        <f t="shared" si="777"/>
        <v>0</v>
      </c>
      <c r="BN251" s="41">
        <f t="shared" si="777"/>
        <v>0</v>
      </c>
      <c r="BO251" s="41">
        <f t="shared" si="777"/>
        <v>32523.976757916589</v>
      </c>
      <c r="BP251" s="41">
        <f t="shared" si="777"/>
        <v>32523.976757916589</v>
      </c>
      <c r="BQ251" s="41">
        <f t="shared" si="777"/>
        <v>32523.976757916589</v>
      </c>
      <c r="BR251" s="41">
        <f t="shared" si="777"/>
        <v>32523.976757916589</v>
      </c>
      <c r="BS251" s="41">
        <f t="shared" si="777"/>
        <v>32523.976757916589</v>
      </c>
      <c r="BT251" s="41">
        <f t="shared" si="777"/>
        <v>32523.976757916589</v>
      </c>
      <c r="BU251" s="41">
        <f t="shared" si="777"/>
        <v>32523.976757916589</v>
      </c>
      <c r="BV251" s="41">
        <f t="shared" si="777"/>
        <v>32523.976757916589</v>
      </c>
      <c r="BW251" s="41">
        <f t="shared" si="777"/>
        <v>32523.976757916589</v>
      </c>
      <c r="BX251" s="41">
        <f t="shared" si="777"/>
        <v>32523.976757916589</v>
      </c>
      <c r="BY251" s="41">
        <f t="shared" si="777"/>
        <v>32523.976757916589</v>
      </c>
      <c r="BZ251" s="41">
        <f t="shared" si="777"/>
        <v>32523.976757916589</v>
      </c>
      <c r="CA251" s="41">
        <f t="shared" si="777"/>
        <v>32523.976757916589</v>
      </c>
      <c r="CB251" s="41">
        <f t="shared" si="777"/>
        <v>32523.976757916589</v>
      </c>
      <c r="CC251" s="41">
        <f t="shared" si="777"/>
        <v>32523.976757916589</v>
      </c>
      <c r="CD251" s="41">
        <f t="shared" si="777"/>
        <v>32523.976757916589</v>
      </c>
      <c r="CE251" s="41">
        <f t="shared" si="777"/>
        <v>32523.976757916589</v>
      </c>
      <c r="CF251" s="41">
        <f t="shared" ref="CF251:DK251" si="778">IF($B251&gt;=CF$2,0,$S251/$D251*((CE$6-$E251)&lt;$D251))</f>
        <v>32523.976757916589</v>
      </c>
      <c r="CG251" s="41">
        <f t="shared" si="778"/>
        <v>32523.976757916589</v>
      </c>
      <c r="CH251" s="41">
        <f t="shared" si="778"/>
        <v>32523.976757916589</v>
      </c>
      <c r="CI251" s="41">
        <f t="shared" si="778"/>
        <v>32523.976757916589</v>
      </c>
      <c r="CJ251" s="41">
        <f t="shared" si="778"/>
        <v>32523.976757916589</v>
      </c>
      <c r="CK251" s="41">
        <f t="shared" si="778"/>
        <v>32523.976757916589</v>
      </c>
      <c r="CL251" s="41">
        <f t="shared" si="778"/>
        <v>32523.976757916589</v>
      </c>
      <c r="CM251" s="41">
        <f t="shared" si="778"/>
        <v>32523.976757916589</v>
      </c>
      <c r="CN251" s="41">
        <f t="shared" si="778"/>
        <v>32523.976757916589</v>
      </c>
      <c r="CO251" s="41">
        <f t="shared" si="778"/>
        <v>32523.976757916589</v>
      </c>
      <c r="CP251" s="41">
        <f t="shared" si="778"/>
        <v>32523.976757916589</v>
      </c>
      <c r="CQ251" s="41">
        <f t="shared" si="778"/>
        <v>32523.976757916589</v>
      </c>
      <c r="CR251" s="41">
        <f t="shared" si="778"/>
        <v>32523.976757916589</v>
      </c>
      <c r="CS251" s="41">
        <f t="shared" si="778"/>
        <v>32523.976757916589</v>
      </c>
      <c r="CT251" s="41">
        <f t="shared" si="778"/>
        <v>32523.976757916589</v>
      </c>
      <c r="CU251" s="41">
        <f t="shared" si="778"/>
        <v>32523.976757916589</v>
      </c>
      <c r="CV251" s="41">
        <f t="shared" si="778"/>
        <v>32523.976757916589</v>
      </c>
      <c r="CW251" s="41">
        <f t="shared" si="778"/>
        <v>32523.976757916589</v>
      </c>
      <c r="CX251" s="41">
        <f t="shared" si="778"/>
        <v>32523.976757916589</v>
      </c>
      <c r="CY251" s="41">
        <f t="shared" si="778"/>
        <v>32523.976757916589</v>
      </c>
      <c r="CZ251" s="41">
        <f t="shared" si="778"/>
        <v>32523.976757916589</v>
      </c>
      <c r="DA251" s="41">
        <f t="shared" si="778"/>
        <v>32523.976757916589</v>
      </c>
      <c r="DB251" s="41">
        <f t="shared" si="778"/>
        <v>32523.976757916589</v>
      </c>
      <c r="DC251" s="41">
        <f t="shared" si="778"/>
        <v>32523.976757916589</v>
      </c>
      <c r="DD251" s="41">
        <f t="shared" si="778"/>
        <v>32523.976757916589</v>
      </c>
      <c r="DE251" s="41">
        <f t="shared" si="778"/>
        <v>32523.976757916589</v>
      </c>
      <c r="DF251" s="41">
        <f t="shared" si="778"/>
        <v>32523.976757916589</v>
      </c>
      <c r="DG251" s="41">
        <f t="shared" si="778"/>
        <v>32523.976757916589</v>
      </c>
      <c r="DH251" s="41">
        <f t="shared" si="778"/>
        <v>32523.976757916589</v>
      </c>
      <c r="DI251" s="41">
        <f t="shared" si="778"/>
        <v>32523.976757916589</v>
      </c>
      <c r="DJ251" s="41">
        <f t="shared" si="778"/>
        <v>32523.976757916589</v>
      </c>
      <c r="DK251" s="41">
        <f t="shared" si="778"/>
        <v>32523.976757916589</v>
      </c>
      <c r="DL251" s="41">
        <f t="shared" ref="DL251:EQ251" si="779">IF($B251&gt;=DL$2,0,$S251/$D251*((DK$6-$E251)&lt;$D251))</f>
        <v>32523.976757916589</v>
      </c>
      <c r="DM251" s="41">
        <f t="shared" si="779"/>
        <v>32523.976757916589</v>
      </c>
      <c r="DN251" s="41">
        <f t="shared" si="779"/>
        <v>32523.976757916589</v>
      </c>
      <c r="DO251" s="41">
        <f t="shared" si="779"/>
        <v>32523.976757916589</v>
      </c>
      <c r="DP251" s="41">
        <f t="shared" si="779"/>
        <v>32523.976757916589</v>
      </c>
      <c r="DQ251" s="41">
        <f t="shared" si="779"/>
        <v>32523.976757916589</v>
      </c>
      <c r="DR251" s="41">
        <f t="shared" si="779"/>
        <v>32523.976757916589</v>
      </c>
      <c r="DS251" s="41">
        <f t="shared" si="779"/>
        <v>32523.976757916589</v>
      </c>
      <c r="DT251" s="41">
        <f t="shared" si="779"/>
        <v>32523.976757916589</v>
      </c>
      <c r="DU251" s="41">
        <f t="shared" si="779"/>
        <v>32523.976757916589</v>
      </c>
      <c r="DV251" s="41">
        <f t="shared" si="779"/>
        <v>32523.976757916589</v>
      </c>
      <c r="DW251" s="41">
        <f t="shared" si="779"/>
        <v>0</v>
      </c>
      <c r="DX251" s="41">
        <f t="shared" si="779"/>
        <v>0</v>
      </c>
      <c r="DY251" s="41">
        <f t="shared" si="779"/>
        <v>0</v>
      </c>
      <c r="DZ251" s="41">
        <f t="shared" si="779"/>
        <v>0</v>
      </c>
      <c r="EA251" s="41">
        <f t="shared" si="779"/>
        <v>0</v>
      </c>
      <c r="EB251" s="41">
        <f t="shared" si="779"/>
        <v>0</v>
      </c>
      <c r="EC251" s="41">
        <f t="shared" si="779"/>
        <v>0</v>
      </c>
      <c r="ED251" s="41">
        <f t="shared" si="779"/>
        <v>0</v>
      </c>
      <c r="EE251" s="41">
        <f t="shared" si="779"/>
        <v>0</v>
      </c>
      <c r="EF251" s="41">
        <f t="shared" si="779"/>
        <v>0</v>
      </c>
      <c r="EG251" s="41">
        <f t="shared" si="779"/>
        <v>0</v>
      </c>
      <c r="EH251" s="41">
        <f t="shared" si="779"/>
        <v>0</v>
      </c>
      <c r="EI251" s="41">
        <f t="shared" si="779"/>
        <v>0</v>
      </c>
      <c r="EJ251" s="41">
        <f t="shared" si="779"/>
        <v>0</v>
      </c>
      <c r="EK251" s="41">
        <f t="shared" si="779"/>
        <v>0</v>
      </c>
      <c r="EL251" s="41">
        <f t="shared" si="779"/>
        <v>0</v>
      </c>
      <c r="EM251" s="41">
        <f t="shared" si="779"/>
        <v>0</v>
      </c>
      <c r="EN251" s="41">
        <f t="shared" si="779"/>
        <v>0</v>
      </c>
      <c r="EO251" s="41">
        <f t="shared" si="779"/>
        <v>0</v>
      </c>
      <c r="EP251" s="41">
        <f t="shared" si="779"/>
        <v>0</v>
      </c>
      <c r="EQ251" s="41">
        <f t="shared" si="779"/>
        <v>0</v>
      </c>
      <c r="ER251" s="41">
        <f t="shared" ref="ER251:FB251" si="780">IF($B251&gt;=ER$2,0,$S251/$D251*((EQ$6-$E251)&lt;$D251))</f>
        <v>0</v>
      </c>
      <c r="ES251" s="41">
        <f t="shared" si="780"/>
        <v>0</v>
      </c>
      <c r="ET251" s="41">
        <f t="shared" si="780"/>
        <v>0</v>
      </c>
      <c r="EU251" s="41">
        <f t="shared" si="780"/>
        <v>0</v>
      </c>
      <c r="EV251" s="41">
        <f t="shared" si="780"/>
        <v>0</v>
      </c>
      <c r="EW251" s="41">
        <f t="shared" si="780"/>
        <v>0</v>
      </c>
      <c r="EX251" s="41">
        <f t="shared" si="780"/>
        <v>0</v>
      </c>
      <c r="EY251" s="41">
        <f t="shared" si="780"/>
        <v>0</v>
      </c>
      <c r="EZ251" s="41">
        <f t="shared" si="780"/>
        <v>0</v>
      </c>
      <c r="FA251" s="41">
        <f t="shared" si="780"/>
        <v>0</v>
      </c>
      <c r="FB251" s="41">
        <f t="shared" si="780"/>
        <v>0</v>
      </c>
    </row>
    <row r="252" spans="2:158" s="38" customFormat="1" ht="11.25" hidden="1" customHeight="1" outlineLevel="1">
      <c r="B252" s="37">
        <v>2070</v>
      </c>
      <c r="C252" s="36">
        <f t="shared" si="689"/>
        <v>60</v>
      </c>
      <c r="D252" s="36">
        <f t="shared" si="689"/>
        <v>60</v>
      </c>
      <c r="E252" s="36">
        <f t="shared" si="705"/>
        <v>48</v>
      </c>
      <c r="F252" s="55"/>
      <c r="G252" s="3"/>
      <c r="H252" s="3"/>
      <c r="K252" s="39"/>
      <c r="L252" s="39"/>
      <c r="M252" s="39"/>
      <c r="N252" s="39"/>
      <c r="O252" s="39"/>
      <c r="P252" s="39"/>
      <c r="Q252" s="39"/>
      <c r="S252" s="40">
        <f t="shared" si="567"/>
        <v>1897105.9590885744</v>
      </c>
      <c r="T252" s="41">
        <f t="shared" ref="T252:AY252" si="781">IF($B252&gt;=T$2,0,$S252/$D252*((S$6-$E252)&lt;$D252))</f>
        <v>0</v>
      </c>
      <c r="U252" s="41">
        <f t="shared" si="781"/>
        <v>0</v>
      </c>
      <c r="V252" s="41">
        <f t="shared" si="781"/>
        <v>0</v>
      </c>
      <c r="W252" s="41">
        <f t="shared" si="781"/>
        <v>0</v>
      </c>
      <c r="X252" s="41">
        <f t="shared" si="781"/>
        <v>0</v>
      </c>
      <c r="Y252" s="41">
        <f t="shared" si="781"/>
        <v>0</v>
      </c>
      <c r="Z252" s="41">
        <f t="shared" si="781"/>
        <v>0</v>
      </c>
      <c r="AA252" s="41">
        <f t="shared" si="781"/>
        <v>0</v>
      </c>
      <c r="AB252" s="41">
        <f t="shared" si="781"/>
        <v>0</v>
      </c>
      <c r="AC252" s="41">
        <f t="shared" si="781"/>
        <v>0</v>
      </c>
      <c r="AD252" s="41">
        <f t="shared" si="781"/>
        <v>0</v>
      </c>
      <c r="AE252" s="41">
        <f t="shared" si="781"/>
        <v>0</v>
      </c>
      <c r="AF252" s="41">
        <f t="shared" si="781"/>
        <v>0</v>
      </c>
      <c r="AG252" s="41">
        <f t="shared" si="781"/>
        <v>0</v>
      </c>
      <c r="AH252" s="41">
        <f t="shared" si="781"/>
        <v>0</v>
      </c>
      <c r="AI252" s="41">
        <f t="shared" si="781"/>
        <v>0</v>
      </c>
      <c r="AJ252" s="41">
        <f t="shared" si="781"/>
        <v>0</v>
      </c>
      <c r="AK252" s="41">
        <f t="shared" si="781"/>
        <v>0</v>
      </c>
      <c r="AL252" s="41">
        <f t="shared" si="781"/>
        <v>0</v>
      </c>
      <c r="AM252" s="41">
        <f t="shared" si="781"/>
        <v>0</v>
      </c>
      <c r="AN252" s="41">
        <f t="shared" si="781"/>
        <v>0</v>
      </c>
      <c r="AO252" s="41">
        <f t="shared" si="781"/>
        <v>0</v>
      </c>
      <c r="AP252" s="41">
        <f t="shared" si="781"/>
        <v>0</v>
      </c>
      <c r="AQ252" s="41">
        <f t="shared" si="781"/>
        <v>0</v>
      </c>
      <c r="AR252" s="41">
        <f t="shared" si="781"/>
        <v>0</v>
      </c>
      <c r="AS252" s="41">
        <f t="shared" si="781"/>
        <v>0</v>
      </c>
      <c r="AT252" s="41">
        <f t="shared" si="781"/>
        <v>0</v>
      </c>
      <c r="AU252" s="41">
        <f t="shared" si="781"/>
        <v>0</v>
      </c>
      <c r="AV252" s="41">
        <f t="shared" si="781"/>
        <v>0</v>
      </c>
      <c r="AW252" s="41">
        <f t="shared" si="781"/>
        <v>0</v>
      </c>
      <c r="AX252" s="41">
        <f t="shared" si="781"/>
        <v>0</v>
      </c>
      <c r="AY252" s="41">
        <f t="shared" si="781"/>
        <v>0</v>
      </c>
      <c r="AZ252" s="41">
        <f t="shared" ref="AZ252:CE252" si="782">IF($B252&gt;=AZ$2,0,$S252/$D252*((AY$6-$E252)&lt;$D252))</f>
        <v>0</v>
      </c>
      <c r="BA252" s="41">
        <f t="shared" si="782"/>
        <v>0</v>
      </c>
      <c r="BB252" s="41">
        <f t="shared" si="782"/>
        <v>0</v>
      </c>
      <c r="BC252" s="41">
        <f t="shared" si="782"/>
        <v>0</v>
      </c>
      <c r="BD252" s="41">
        <f t="shared" si="782"/>
        <v>0</v>
      </c>
      <c r="BE252" s="41">
        <f t="shared" si="782"/>
        <v>0</v>
      </c>
      <c r="BF252" s="41">
        <f t="shared" si="782"/>
        <v>0</v>
      </c>
      <c r="BG252" s="41">
        <f t="shared" si="782"/>
        <v>0</v>
      </c>
      <c r="BH252" s="41">
        <f t="shared" si="782"/>
        <v>0</v>
      </c>
      <c r="BI252" s="41">
        <f t="shared" si="782"/>
        <v>0</v>
      </c>
      <c r="BJ252" s="41">
        <f t="shared" si="782"/>
        <v>0</v>
      </c>
      <c r="BK252" s="41">
        <f t="shared" si="782"/>
        <v>0</v>
      </c>
      <c r="BL252" s="41">
        <f t="shared" si="782"/>
        <v>0</v>
      </c>
      <c r="BM252" s="41">
        <f t="shared" si="782"/>
        <v>0</v>
      </c>
      <c r="BN252" s="41">
        <f t="shared" si="782"/>
        <v>0</v>
      </c>
      <c r="BO252" s="41">
        <f t="shared" si="782"/>
        <v>0</v>
      </c>
      <c r="BP252" s="41">
        <f t="shared" si="782"/>
        <v>31618.43265147624</v>
      </c>
      <c r="BQ252" s="41">
        <f t="shared" si="782"/>
        <v>31618.43265147624</v>
      </c>
      <c r="BR252" s="41">
        <f t="shared" si="782"/>
        <v>31618.43265147624</v>
      </c>
      <c r="BS252" s="41">
        <f t="shared" si="782"/>
        <v>31618.43265147624</v>
      </c>
      <c r="BT252" s="41">
        <f t="shared" si="782"/>
        <v>31618.43265147624</v>
      </c>
      <c r="BU252" s="41">
        <f t="shared" si="782"/>
        <v>31618.43265147624</v>
      </c>
      <c r="BV252" s="41">
        <f t="shared" si="782"/>
        <v>31618.43265147624</v>
      </c>
      <c r="BW252" s="41">
        <f t="shared" si="782"/>
        <v>31618.43265147624</v>
      </c>
      <c r="BX252" s="41">
        <f t="shared" si="782"/>
        <v>31618.43265147624</v>
      </c>
      <c r="BY252" s="41">
        <f t="shared" si="782"/>
        <v>31618.43265147624</v>
      </c>
      <c r="BZ252" s="41">
        <f t="shared" si="782"/>
        <v>31618.43265147624</v>
      </c>
      <c r="CA252" s="41">
        <f t="shared" si="782"/>
        <v>31618.43265147624</v>
      </c>
      <c r="CB252" s="41">
        <f t="shared" si="782"/>
        <v>31618.43265147624</v>
      </c>
      <c r="CC252" s="41">
        <f t="shared" si="782"/>
        <v>31618.43265147624</v>
      </c>
      <c r="CD252" s="41">
        <f t="shared" si="782"/>
        <v>31618.43265147624</v>
      </c>
      <c r="CE252" s="41">
        <f t="shared" si="782"/>
        <v>31618.43265147624</v>
      </c>
      <c r="CF252" s="41">
        <f t="shared" ref="CF252:DK252" si="783">IF($B252&gt;=CF$2,0,$S252/$D252*((CE$6-$E252)&lt;$D252))</f>
        <v>31618.43265147624</v>
      </c>
      <c r="CG252" s="41">
        <f t="shared" si="783"/>
        <v>31618.43265147624</v>
      </c>
      <c r="CH252" s="41">
        <f t="shared" si="783"/>
        <v>31618.43265147624</v>
      </c>
      <c r="CI252" s="41">
        <f t="shared" si="783"/>
        <v>31618.43265147624</v>
      </c>
      <c r="CJ252" s="41">
        <f t="shared" si="783"/>
        <v>31618.43265147624</v>
      </c>
      <c r="CK252" s="41">
        <f t="shared" si="783"/>
        <v>31618.43265147624</v>
      </c>
      <c r="CL252" s="41">
        <f t="shared" si="783"/>
        <v>31618.43265147624</v>
      </c>
      <c r="CM252" s="41">
        <f t="shared" si="783"/>
        <v>31618.43265147624</v>
      </c>
      <c r="CN252" s="41">
        <f t="shared" si="783"/>
        <v>31618.43265147624</v>
      </c>
      <c r="CO252" s="41">
        <f t="shared" si="783"/>
        <v>31618.43265147624</v>
      </c>
      <c r="CP252" s="41">
        <f t="shared" si="783"/>
        <v>31618.43265147624</v>
      </c>
      <c r="CQ252" s="41">
        <f t="shared" si="783"/>
        <v>31618.43265147624</v>
      </c>
      <c r="CR252" s="41">
        <f t="shared" si="783"/>
        <v>31618.43265147624</v>
      </c>
      <c r="CS252" s="41">
        <f t="shared" si="783"/>
        <v>31618.43265147624</v>
      </c>
      <c r="CT252" s="41">
        <f t="shared" si="783"/>
        <v>31618.43265147624</v>
      </c>
      <c r="CU252" s="41">
        <f t="shared" si="783"/>
        <v>31618.43265147624</v>
      </c>
      <c r="CV252" s="41">
        <f t="shared" si="783"/>
        <v>31618.43265147624</v>
      </c>
      <c r="CW252" s="41">
        <f t="shared" si="783"/>
        <v>31618.43265147624</v>
      </c>
      <c r="CX252" s="41">
        <f t="shared" si="783"/>
        <v>31618.43265147624</v>
      </c>
      <c r="CY252" s="41">
        <f t="shared" si="783"/>
        <v>31618.43265147624</v>
      </c>
      <c r="CZ252" s="41">
        <f t="shared" si="783"/>
        <v>31618.43265147624</v>
      </c>
      <c r="DA252" s="41">
        <f t="shared" si="783"/>
        <v>31618.43265147624</v>
      </c>
      <c r="DB252" s="41">
        <f t="shared" si="783"/>
        <v>31618.43265147624</v>
      </c>
      <c r="DC252" s="41">
        <f t="shared" si="783"/>
        <v>31618.43265147624</v>
      </c>
      <c r="DD252" s="41">
        <f t="shared" si="783"/>
        <v>31618.43265147624</v>
      </c>
      <c r="DE252" s="41">
        <f t="shared" si="783"/>
        <v>31618.43265147624</v>
      </c>
      <c r="DF252" s="41">
        <f t="shared" si="783"/>
        <v>31618.43265147624</v>
      </c>
      <c r="DG252" s="41">
        <f t="shared" si="783"/>
        <v>31618.43265147624</v>
      </c>
      <c r="DH252" s="41">
        <f t="shared" si="783"/>
        <v>31618.43265147624</v>
      </c>
      <c r="DI252" s="41">
        <f t="shared" si="783"/>
        <v>31618.43265147624</v>
      </c>
      <c r="DJ252" s="41">
        <f t="shared" si="783"/>
        <v>31618.43265147624</v>
      </c>
      <c r="DK252" s="41">
        <f t="shared" si="783"/>
        <v>31618.43265147624</v>
      </c>
      <c r="DL252" s="41">
        <f t="shared" ref="DL252:EQ252" si="784">IF($B252&gt;=DL$2,0,$S252/$D252*((DK$6-$E252)&lt;$D252))</f>
        <v>31618.43265147624</v>
      </c>
      <c r="DM252" s="41">
        <f t="shared" si="784"/>
        <v>31618.43265147624</v>
      </c>
      <c r="DN252" s="41">
        <f t="shared" si="784"/>
        <v>31618.43265147624</v>
      </c>
      <c r="DO252" s="41">
        <f t="shared" si="784"/>
        <v>31618.43265147624</v>
      </c>
      <c r="DP252" s="41">
        <f t="shared" si="784"/>
        <v>31618.43265147624</v>
      </c>
      <c r="DQ252" s="41">
        <f t="shared" si="784"/>
        <v>31618.43265147624</v>
      </c>
      <c r="DR252" s="41">
        <f t="shared" si="784"/>
        <v>31618.43265147624</v>
      </c>
      <c r="DS252" s="41">
        <f t="shared" si="784"/>
        <v>31618.43265147624</v>
      </c>
      <c r="DT252" s="41">
        <f t="shared" si="784"/>
        <v>31618.43265147624</v>
      </c>
      <c r="DU252" s="41">
        <f t="shared" si="784"/>
        <v>31618.43265147624</v>
      </c>
      <c r="DV252" s="41">
        <f t="shared" si="784"/>
        <v>31618.43265147624</v>
      </c>
      <c r="DW252" s="41">
        <f t="shared" si="784"/>
        <v>31618.43265147624</v>
      </c>
      <c r="DX252" s="41">
        <f t="shared" si="784"/>
        <v>0</v>
      </c>
      <c r="DY252" s="41">
        <f t="shared" si="784"/>
        <v>0</v>
      </c>
      <c r="DZ252" s="41">
        <f t="shared" si="784"/>
        <v>0</v>
      </c>
      <c r="EA252" s="41">
        <f t="shared" si="784"/>
        <v>0</v>
      </c>
      <c r="EB252" s="41">
        <f t="shared" si="784"/>
        <v>0</v>
      </c>
      <c r="EC252" s="41">
        <f t="shared" si="784"/>
        <v>0</v>
      </c>
      <c r="ED252" s="41">
        <f t="shared" si="784"/>
        <v>0</v>
      </c>
      <c r="EE252" s="41">
        <f t="shared" si="784"/>
        <v>0</v>
      </c>
      <c r="EF252" s="41">
        <f t="shared" si="784"/>
        <v>0</v>
      </c>
      <c r="EG252" s="41">
        <f t="shared" si="784"/>
        <v>0</v>
      </c>
      <c r="EH252" s="41">
        <f t="shared" si="784"/>
        <v>0</v>
      </c>
      <c r="EI252" s="41">
        <f t="shared" si="784"/>
        <v>0</v>
      </c>
      <c r="EJ252" s="41">
        <f t="shared" si="784"/>
        <v>0</v>
      </c>
      <c r="EK252" s="41">
        <f t="shared" si="784"/>
        <v>0</v>
      </c>
      <c r="EL252" s="41">
        <f t="shared" si="784"/>
        <v>0</v>
      </c>
      <c r="EM252" s="41">
        <f t="shared" si="784"/>
        <v>0</v>
      </c>
      <c r="EN252" s="41">
        <f t="shared" si="784"/>
        <v>0</v>
      </c>
      <c r="EO252" s="41">
        <f t="shared" si="784"/>
        <v>0</v>
      </c>
      <c r="EP252" s="41">
        <f t="shared" si="784"/>
        <v>0</v>
      </c>
      <c r="EQ252" s="41">
        <f t="shared" si="784"/>
        <v>0</v>
      </c>
      <c r="ER252" s="41">
        <f t="shared" ref="ER252:FB252" si="785">IF($B252&gt;=ER$2,0,$S252/$D252*((EQ$6-$E252)&lt;$D252))</f>
        <v>0</v>
      </c>
      <c r="ES252" s="41">
        <f t="shared" si="785"/>
        <v>0</v>
      </c>
      <c r="ET252" s="41">
        <f t="shared" si="785"/>
        <v>0</v>
      </c>
      <c r="EU252" s="41">
        <f t="shared" si="785"/>
        <v>0</v>
      </c>
      <c r="EV252" s="41">
        <f t="shared" si="785"/>
        <v>0</v>
      </c>
      <c r="EW252" s="41">
        <f t="shared" si="785"/>
        <v>0</v>
      </c>
      <c r="EX252" s="41">
        <f t="shared" si="785"/>
        <v>0</v>
      </c>
      <c r="EY252" s="41">
        <f t="shared" si="785"/>
        <v>0</v>
      </c>
      <c r="EZ252" s="41">
        <f t="shared" si="785"/>
        <v>0</v>
      </c>
      <c r="FA252" s="41">
        <f t="shared" si="785"/>
        <v>0</v>
      </c>
      <c r="FB252" s="41">
        <f t="shared" si="785"/>
        <v>0</v>
      </c>
    </row>
    <row r="253" spans="2:158" s="38" customFormat="1" ht="11.25" hidden="1" customHeight="1" outlineLevel="1">
      <c r="B253" s="37">
        <v>2071</v>
      </c>
      <c r="C253" s="36">
        <f t="shared" si="689"/>
        <v>60</v>
      </c>
      <c r="D253" s="36">
        <f t="shared" si="689"/>
        <v>60</v>
      </c>
      <c r="E253" s="36">
        <f t="shared" si="705"/>
        <v>49</v>
      </c>
      <c r="F253" s="55"/>
      <c r="G253" s="3"/>
      <c r="H253" s="3"/>
      <c r="K253" s="39"/>
      <c r="L253" s="39"/>
      <c r="M253" s="39"/>
      <c r="N253" s="39"/>
      <c r="O253" s="39"/>
      <c r="P253" s="39"/>
      <c r="Q253" s="39"/>
      <c r="S253" s="40">
        <f t="shared" si="567"/>
        <v>1846687.6500542986</v>
      </c>
      <c r="T253" s="41">
        <f t="shared" ref="T253:AY253" si="786">IF($B253&gt;=T$2,0,$S253/$D253*((S$6-$E253)&lt;$D253))</f>
        <v>0</v>
      </c>
      <c r="U253" s="41">
        <f t="shared" si="786"/>
        <v>0</v>
      </c>
      <c r="V253" s="41">
        <f t="shared" si="786"/>
        <v>0</v>
      </c>
      <c r="W253" s="41">
        <f t="shared" si="786"/>
        <v>0</v>
      </c>
      <c r="X253" s="41">
        <f t="shared" si="786"/>
        <v>0</v>
      </c>
      <c r="Y253" s="41">
        <f t="shared" si="786"/>
        <v>0</v>
      </c>
      <c r="Z253" s="41">
        <f t="shared" si="786"/>
        <v>0</v>
      </c>
      <c r="AA253" s="41">
        <f t="shared" si="786"/>
        <v>0</v>
      </c>
      <c r="AB253" s="41">
        <f t="shared" si="786"/>
        <v>0</v>
      </c>
      <c r="AC253" s="41">
        <f t="shared" si="786"/>
        <v>0</v>
      </c>
      <c r="AD253" s="41">
        <f t="shared" si="786"/>
        <v>0</v>
      </c>
      <c r="AE253" s="41">
        <f t="shared" si="786"/>
        <v>0</v>
      </c>
      <c r="AF253" s="41">
        <f t="shared" si="786"/>
        <v>0</v>
      </c>
      <c r="AG253" s="41">
        <f t="shared" si="786"/>
        <v>0</v>
      </c>
      <c r="AH253" s="41">
        <f t="shared" si="786"/>
        <v>0</v>
      </c>
      <c r="AI253" s="41">
        <f t="shared" si="786"/>
        <v>0</v>
      </c>
      <c r="AJ253" s="41">
        <f t="shared" si="786"/>
        <v>0</v>
      </c>
      <c r="AK253" s="41">
        <f t="shared" si="786"/>
        <v>0</v>
      </c>
      <c r="AL253" s="41">
        <f t="shared" si="786"/>
        <v>0</v>
      </c>
      <c r="AM253" s="41">
        <f t="shared" si="786"/>
        <v>0</v>
      </c>
      <c r="AN253" s="41">
        <f t="shared" si="786"/>
        <v>0</v>
      </c>
      <c r="AO253" s="41">
        <f t="shared" si="786"/>
        <v>0</v>
      </c>
      <c r="AP253" s="41">
        <f t="shared" si="786"/>
        <v>0</v>
      </c>
      <c r="AQ253" s="41">
        <f t="shared" si="786"/>
        <v>0</v>
      </c>
      <c r="AR253" s="41">
        <f t="shared" si="786"/>
        <v>0</v>
      </c>
      <c r="AS253" s="41">
        <f t="shared" si="786"/>
        <v>0</v>
      </c>
      <c r="AT253" s="41">
        <f t="shared" si="786"/>
        <v>0</v>
      </c>
      <c r="AU253" s="41">
        <f t="shared" si="786"/>
        <v>0</v>
      </c>
      <c r="AV253" s="41">
        <f t="shared" si="786"/>
        <v>0</v>
      </c>
      <c r="AW253" s="41">
        <f t="shared" si="786"/>
        <v>0</v>
      </c>
      <c r="AX253" s="41">
        <f t="shared" si="786"/>
        <v>0</v>
      </c>
      <c r="AY253" s="41">
        <f t="shared" si="786"/>
        <v>0</v>
      </c>
      <c r="AZ253" s="41">
        <f t="shared" ref="AZ253:CE253" si="787">IF($B253&gt;=AZ$2,0,$S253/$D253*((AY$6-$E253)&lt;$D253))</f>
        <v>0</v>
      </c>
      <c r="BA253" s="41">
        <f t="shared" si="787"/>
        <v>0</v>
      </c>
      <c r="BB253" s="41">
        <f t="shared" si="787"/>
        <v>0</v>
      </c>
      <c r="BC253" s="41">
        <f t="shared" si="787"/>
        <v>0</v>
      </c>
      <c r="BD253" s="41">
        <f t="shared" si="787"/>
        <v>0</v>
      </c>
      <c r="BE253" s="41">
        <f t="shared" si="787"/>
        <v>0</v>
      </c>
      <c r="BF253" s="41">
        <f t="shared" si="787"/>
        <v>0</v>
      </c>
      <c r="BG253" s="41">
        <f t="shared" si="787"/>
        <v>0</v>
      </c>
      <c r="BH253" s="41">
        <f t="shared" si="787"/>
        <v>0</v>
      </c>
      <c r="BI253" s="41">
        <f t="shared" si="787"/>
        <v>0</v>
      </c>
      <c r="BJ253" s="41">
        <f t="shared" si="787"/>
        <v>0</v>
      </c>
      <c r="BK253" s="41">
        <f t="shared" si="787"/>
        <v>0</v>
      </c>
      <c r="BL253" s="41">
        <f t="shared" si="787"/>
        <v>0</v>
      </c>
      <c r="BM253" s="41">
        <f t="shared" si="787"/>
        <v>0</v>
      </c>
      <c r="BN253" s="41">
        <f t="shared" si="787"/>
        <v>0</v>
      </c>
      <c r="BO253" s="41">
        <f t="shared" si="787"/>
        <v>0</v>
      </c>
      <c r="BP253" s="41">
        <f t="shared" si="787"/>
        <v>0</v>
      </c>
      <c r="BQ253" s="41">
        <f t="shared" si="787"/>
        <v>30778.127500904975</v>
      </c>
      <c r="BR253" s="41">
        <f t="shared" si="787"/>
        <v>30778.127500904975</v>
      </c>
      <c r="BS253" s="41">
        <f t="shared" si="787"/>
        <v>30778.127500904975</v>
      </c>
      <c r="BT253" s="41">
        <f t="shared" si="787"/>
        <v>30778.127500904975</v>
      </c>
      <c r="BU253" s="41">
        <f t="shared" si="787"/>
        <v>30778.127500904975</v>
      </c>
      <c r="BV253" s="41">
        <f t="shared" si="787"/>
        <v>30778.127500904975</v>
      </c>
      <c r="BW253" s="41">
        <f t="shared" si="787"/>
        <v>30778.127500904975</v>
      </c>
      <c r="BX253" s="41">
        <f t="shared" si="787"/>
        <v>30778.127500904975</v>
      </c>
      <c r="BY253" s="41">
        <f t="shared" si="787"/>
        <v>30778.127500904975</v>
      </c>
      <c r="BZ253" s="41">
        <f t="shared" si="787"/>
        <v>30778.127500904975</v>
      </c>
      <c r="CA253" s="41">
        <f t="shared" si="787"/>
        <v>30778.127500904975</v>
      </c>
      <c r="CB253" s="41">
        <f t="shared" si="787"/>
        <v>30778.127500904975</v>
      </c>
      <c r="CC253" s="41">
        <f t="shared" si="787"/>
        <v>30778.127500904975</v>
      </c>
      <c r="CD253" s="41">
        <f t="shared" si="787"/>
        <v>30778.127500904975</v>
      </c>
      <c r="CE253" s="41">
        <f t="shared" si="787"/>
        <v>30778.127500904975</v>
      </c>
      <c r="CF253" s="41">
        <f t="shared" ref="CF253:DK253" si="788">IF($B253&gt;=CF$2,0,$S253/$D253*((CE$6-$E253)&lt;$D253))</f>
        <v>30778.127500904975</v>
      </c>
      <c r="CG253" s="41">
        <f t="shared" si="788"/>
        <v>30778.127500904975</v>
      </c>
      <c r="CH253" s="41">
        <f t="shared" si="788"/>
        <v>30778.127500904975</v>
      </c>
      <c r="CI253" s="41">
        <f t="shared" si="788"/>
        <v>30778.127500904975</v>
      </c>
      <c r="CJ253" s="41">
        <f t="shared" si="788"/>
        <v>30778.127500904975</v>
      </c>
      <c r="CK253" s="41">
        <f t="shared" si="788"/>
        <v>30778.127500904975</v>
      </c>
      <c r="CL253" s="41">
        <f t="shared" si="788"/>
        <v>30778.127500904975</v>
      </c>
      <c r="CM253" s="41">
        <f t="shared" si="788"/>
        <v>30778.127500904975</v>
      </c>
      <c r="CN253" s="41">
        <f t="shared" si="788"/>
        <v>30778.127500904975</v>
      </c>
      <c r="CO253" s="41">
        <f t="shared" si="788"/>
        <v>30778.127500904975</v>
      </c>
      <c r="CP253" s="41">
        <f t="shared" si="788"/>
        <v>30778.127500904975</v>
      </c>
      <c r="CQ253" s="41">
        <f t="shared" si="788"/>
        <v>30778.127500904975</v>
      </c>
      <c r="CR253" s="41">
        <f t="shared" si="788"/>
        <v>30778.127500904975</v>
      </c>
      <c r="CS253" s="41">
        <f t="shared" si="788"/>
        <v>30778.127500904975</v>
      </c>
      <c r="CT253" s="41">
        <f t="shared" si="788"/>
        <v>30778.127500904975</v>
      </c>
      <c r="CU253" s="41">
        <f t="shared" si="788"/>
        <v>30778.127500904975</v>
      </c>
      <c r="CV253" s="41">
        <f t="shared" si="788"/>
        <v>30778.127500904975</v>
      </c>
      <c r="CW253" s="41">
        <f t="shared" si="788"/>
        <v>30778.127500904975</v>
      </c>
      <c r="CX253" s="41">
        <f t="shared" si="788"/>
        <v>30778.127500904975</v>
      </c>
      <c r="CY253" s="41">
        <f t="shared" si="788"/>
        <v>30778.127500904975</v>
      </c>
      <c r="CZ253" s="41">
        <f t="shared" si="788"/>
        <v>30778.127500904975</v>
      </c>
      <c r="DA253" s="41">
        <f t="shared" si="788"/>
        <v>30778.127500904975</v>
      </c>
      <c r="DB253" s="41">
        <f t="shared" si="788"/>
        <v>30778.127500904975</v>
      </c>
      <c r="DC253" s="41">
        <f t="shared" si="788"/>
        <v>30778.127500904975</v>
      </c>
      <c r="DD253" s="41">
        <f t="shared" si="788"/>
        <v>30778.127500904975</v>
      </c>
      <c r="DE253" s="41">
        <f t="shared" si="788"/>
        <v>30778.127500904975</v>
      </c>
      <c r="DF253" s="41">
        <f t="shared" si="788"/>
        <v>30778.127500904975</v>
      </c>
      <c r="DG253" s="41">
        <f t="shared" si="788"/>
        <v>30778.127500904975</v>
      </c>
      <c r="DH253" s="41">
        <f t="shared" si="788"/>
        <v>30778.127500904975</v>
      </c>
      <c r="DI253" s="41">
        <f t="shared" si="788"/>
        <v>30778.127500904975</v>
      </c>
      <c r="DJ253" s="41">
        <f t="shared" si="788"/>
        <v>30778.127500904975</v>
      </c>
      <c r="DK253" s="41">
        <f t="shared" si="788"/>
        <v>30778.127500904975</v>
      </c>
      <c r="DL253" s="41">
        <f t="shared" ref="DL253:EQ253" si="789">IF($B253&gt;=DL$2,0,$S253/$D253*((DK$6-$E253)&lt;$D253))</f>
        <v>30778.127500904975</v>
      </c>
      <c r="DM253" s="41">
        <f t="shared" si="789"/>
        <v>30778.127500904975</v>
      </c>
      <c r="DN253" s="41">
        <f t="shared" si="789"/>
        <v>30778.127500904975</v>
      </c>
      <c r="DO253" s="41">
        <f t="shared" si="789"/>
        <v>30778.127500904975</v>
      </c>
      <c r="DP253" s="41">
        <f t="shared" si="789"/>
        <v>30778.127500904975</v>
      </c>
      <c r="DQ253" s="41">
        <f t="shared" si="789"/>
        <v>30778.127500904975</v>
      </c>
      <c r="DR253" s="41">
        <f t="shared" si="789"/>
        <v>30778.127500904975</v>
      </c>
      <c r="DS253" s="41">
        <f t="shared" si="789"/>
        <v>30778.127500904975</v>
      </c>
      <c r="DT253" s="41">
        <f t="shared" si="789"/>
        <v>30778.127500904975</v>
      </c>
      <c r="DU253" s="41">
        <f t="shared" si="789"/>
        <v>30778.127500904975</v>
      </c>
      <c r="DV253" s="41">
        <f t="shared" si="789"/>
        <v>30778.127500904975</v>
      </c>
      <c r="DW253" s="41">
        <f t="shared" si="789"/>
        <v>30778.127500904975</v>
      </c>
      <c r="DX253" s="41">
        <f t="shared" si="789"/>
        <v>30778.127500904975</v>
      </c>
      <c r="DY253" s="41">
        <f t="shared" si="789"/>
        <v>0</v>
      </c>
      <c r="DZ253" s="41">
        <f t="shared" si="789"/>
        <v>0</v>
      </c>
      <c r="EA253" s="41">
        <f t="shared" si="789"/>
        <v>0</v>
      </c>
      <c r="EB253" s="41">
        <f t="shared" si="789"/>
        <v>0</v>
      </c>
      <c r="EC253" s="41">
        <f t="shared" si="789"/>
        <v>0</v>
      </c>
      <c r="ED253" s="41">
        <f t="shared" si="789"/>
        <v>0</v>
      </c>
      <c r="EE253" s="41">
        <f t="shared" si="789"/>
        <v>0</v>
      </c>
      <c r="EF253" s="41">
        <f t="shared" si="789"/>
        <v>0</v>
      </c>
      <c r="EG253" s="41">
        <f t="shared" si="789"/>
        <v>0</v>
      </c>
      <c r="EH253" s="41">
        <f t="shared" si="789"/>
        <v>0</v>
      </c>
      <c r="EI253" s="41">
        <f t="shared" si="789"/>
        <v>0</v>
      </c>
      <c r="EJ253" s="41">
        <f t="shared" si="789"/>
        <v>0</v>
      </c>
      <c r="EK253" s="41">
        <f t="shared" si="789"/>
        <v>0</v>
      </c>
      <c r="EL253" s="41">
        <f t="shared" si="789"/>
        <v>0</v>
      </c>
      <c r="EM253" s="41">
        <f t="shared" si="789"/>
        <v>0</v>
      </c>
      <c r="EN253" s="41">
        <f t="shared" si="789"/>
        <v>0</v>
      </c>
      <c r="EO253" s="41">
        <f t="shared" si="789"/>
        <v>0</v>
      </c>
      <c r="EP253" s="41">
        <f t="shared" si="789"/>
        <v>0</v>
      </c>
      <c r="EQ253" s="41">
        <f t="shared" si="789"/>
        <v>0</v>
      </c>
      <c r="ER253" s="41">
        <f t="shared" ref="ER253:FB253" si="790">IF($B253&gt;=ER$2,0,$S253/$D253*((EQ$6-$E253)&lt;$D253))</f>
        <v>0</v>
      </c>
      <c r="ES253" s="41">
        <f t="shared" si="790"/>
        <v>0</v>
      </c>
      <c r="ET253" s="41">
        <f t="shared" si="790"/>
        <v>0</v>
      </c>
      <c r="EU253" s="41">
        <f t="shared" si="790"/>
        <v>0</v>
      </c>
      <c r="EV253" s="41">
        <f t="shared" si="790"/>
        <v>0</v>
      </c>
      <c r="EW253" s="41">
        <f t="shared" si="790"/>
        <v>0</v>
      </c>
      <c r="EX253" s="41">
        <f t="shared" si="790"/>
        <v>0</v>
      </c>
      <c r="EY253" s="41">
        <f t="shared" si="790"/>
        <v>0</v>
      </c>
      <c r="EZ253" s="41">
        <f t="shared" si="790"/>
        <v>0</v>
      </c>
      <c r="FA253" s="41">
        <f t="shared" si="790"/>
        <v>0</v>
      </c>
      <c r="FB253" s="41">
        <f t="shared" si="790"/>
        <v>0</v>
      </c>
    </row>
    <row r="254" spans="2:158" s="38" customFormat="1" ht="11.25" hidden="1" customHeight="1" outlineLevel="1">
      <c r="B254" s="37">
        <v>2072</v>
      </c>
      <c r="C254" s="36">
        <f t="shared" ref="C254:D273" si="791">C68</f>
        <v>60</v>
      </c>
      <c r="D254" s="36">
        <f t="shared" si="791"/>
        <v>60</v>
      </c>
      <c r="E254" s="36">
        <f t="shared" si="705"/>
        <v>50</v>
      </c>
      <c r="F254" s="55"/>
      <c r="G254" s="3"/>
      <c r="H254" s="3"/>
      <c r="K254" s="39"/>
      <c r="L254" s="39"/>
      <c r="M254" s="39"/>
      <c r="N254" s="39"/>
      <c r="O254" s="39"/>
      <c r="P254" s="39"/>
      <c r="Q254" s="39"/>
      <c r="S254" s="40">
        <f t="shared" si="567"/>
        <v>1799841.7999602491</v>
      </c>
      <c r="T254" s="41">
        <f t="shared" ref="T254:AY254" si="792">IF($B254&gt;=T$2,0,$S254/$D254*((S$6-$E254)&lt;$D254))</f>
        <v>0</v>
      </c>
      <c r="U254" s="41">
        <f t="shared" si="792"/>
        <v>0</v>
      </c>
      <c r="V254" s="41">
        <f t="shared" si="792"/>
        <v>0</v>
      </c>
      <c r="W254" s="41">
        <f t="shared" si="792"/>
        <v>0</v>
      </c>
      <c r="X254" s="41">
        <f t="shared" si="792"/>
        <v>0</v>
      </c>
      <c r="Y254" s="41">
        <f t="shared" si="792"/>
        <v>0</v>
      </c>
      <c r="Z254" s="41">
        <f t="shared" si="792"/>
        <v>0</v>
      </c>
      <c r="AA254" s="41">
        <f t="shared" si="792"/>
        <v>0</v>
      </c>
      <c r="AB254" s="41">
        <f t="shared" si="792"/>
        <v>0</v>
      </c>
      <c r="AC254" s="41">
        <f t="shared" si="792"/>
        <v>0</v>
      </c>
      <c r="AD254" s="41">
        <f t="shared" si="792"/>
        <v>0</v>
      </c>
      <c r="AE254" s="41">
        <f t="shared" si="792"/>
        <v>0</v>
      </c>
      <c r="AF254" s="41">
        <f t="shared" si="792"/>
        <v>0</v>
      </c>
      <c r="AG254" s="41">
        <f t="shared" si="792"/>
        <v>0</v>
      </c>
      <c r="AH254" s="41">
        <f t="shared" si="792"/>
        <v>0</v>
      </c>
      <c r="AI254" s="41">
        <f t="shared" si="792"/>
        <v>0</v>
      </c>
      <c r="AJ254" s="41">
        <f t="shared" si="792"/>
        <v>0</v>
      </c>
      <c r="AK254" s="41">
        <f t="shared" si="792"/>
        <v>0</v>
      </c>
      <c r="AL254" s="41">
        <f t="shared" si="792"/>
        <v>0</v>
      </c>
      <c r="AM254" s="41">
        <f t="shared" si="792"/>
        <v>0</v>
      </c>
      <c r="AN254" s="41">
        <f t="shared" si="792"/>
        <v>0</v>
      </c>
      <c r="AO254" s="41">
        <f t="shared" si="792"/>
        <v>0</v>
      </c>
      <c r="AP254" s="41">
        <f t="shared" si="792"/>
        <v>0</v>
      </c>
      <c r="AQ254" s="41">
        <f t="shared" si="792"/>
        <v>0</v>
      </c>
      <c r="AR254" s="41">
        <f t="shared" si="792"/>
        <v>0</v>
      </c>
      <c r="AS254" s="41">
        <f t="shared" si="792"/>
        <v>0</v>
      </c>
      <c r="AT254" s="41">
        <f t="shared" si="792"/>
        <v>0</v>
      </c>
      <c r="AU254" s="41">
        <f t="shared" si="792"/>
        <v>0</v>
      </c>
      <c r="AV254" s="41">
        <f t="shared" si="792"/>
        <v>0</v>
      </c>
      <c r="AW254" s="41">
        <f t="shared" si="792"/>
        <v>0</v>
      </c>
      <c r="AX254" s="41">
        <f t="shared" si="792"/>
        <v>0</v>
      </c>
      <c r="AY254" s="41">
        <f t="shared" si="792"/>
        <v>0</v>
      </c>
      <c r="AZ254" s="41">
        <f t="shared" ref="AZ254:CE254" si="793">IF($B254&gt;=AZ$2,0,$S254/$D254*((AY$6-$E254)&lt;$D254))</f>
        <v>0</v>
      </c>
      <c r="BA254" s="41">
        <f t="shared" si="793"/>
        <v>0</v>
      </c>
      <c r="BB254" s="41">
        <f t="shared" si="793"/>
        <v>0</v>
      </c>
      <c r="BC254" s="41">
        <f t="shared" si="793"/>
        <v>0</v>
      </c>
      <c r="BD254" s="41">
        <f t="shared" si="793"/>
        <v>0</v>
      </c>
      <c r="BE254" s="41">
        <f t="shared" si="793"/>
        <v>0</v>
      </c>
      <c r="BF254" s="41">
        <f t="shared" si="793"/>
        <v>0</v>
      </c>
      <c r="BG254" s="41">
        <f t="shared" si="793"/>
        <v>0</v>
      </c>
      <c r="BH254" s="41">
        <f t="shared" si="793"/>
        <v>0</v>
      </c>
      <c r="BI254" s="41">
        <f t="shared" si="793"/>
        <v>0</v>
      </c>
      <c r="BJ254" s="41">
        <f t="shared" si="793"/>
        <v>0</v>
      </c>
      <c r="BK254" s="41">
        <f t="shared" si="793"/>
        <v>0</v>
      </c>
      <c r="BL254" s="41">
        <f t="shared" si="793"/>
        <v>0</v>
      </c>
      <c r="BM254" s="41">
        <f t="shared" si="793"/>
        <v>0</v>
      </c>
      <c r="BN254" s="41">
        <f t="shared" si="793"/>
        <v>0</v>
      </c>
      <c r="BO254" s="41">
        <f t="shared" si="793"/>
        <v>0</v>
      </c>
      <c r="BP254" s="41">
        <f t="shared" si="793"/>
        <v>0</v>
      </c>
      <c r="BQ254" s="41">
        <f t="shared" si="793"/>
        <v>0</v>
      </c>
      <c r="BR254" s="41">
        <f t="shared" si="793"/>
        <v>29997.363332670819</v>
      </c>
      <c r="BS254" s="41">
        <f t="shared" si="793"/>
        <v>29997.363332670819</v>
      </c>
      <c r="BT254" s="41">
        <f t="shared" si="793"/>
        <v>29997.363332670819</v>
      </c>
      <c r="BU254" s="41">
        <f t="shared" si="793"/>
        <v>29997.363332670819</v>
      </c>
      <c r="BV254" s="41">
        <f t="shared" si="793"/>
        <v>29997.363332670819</v>
      </c>
      <c r="BW254" s="41">
        <f t="shared" si="793"/>
        <v>29997.363332670819</v>
      </c>
      <c r="BX254" s="41">
        <f t="shared" si="793"/>
        <v>29997.363332670819</v>
      </c>
      <c r="BY254" s="41">
        <f t="shared" si="793"/>
        <v>29997.363332670819</v>
      </c>
      <c r="BZ254" s="41">
        <f t="shared" si="793"/>
        <v>29997.363332670819</v>
      </c>
      <c r="CA254" s="41">
        <f t="shared" si="793"/>
        <v>29997.363332670819</v>
      </c>
      <c r="CB254" s="41">
        <f t="shared" si="793"/>
        <v>29997.363332670819</v>
      </c>
      <c r="CC254" s="41">
        <f t="shared" si="793"/>
        <v>29997.363332670819</v>
      </c>
      <c r="CD254" s="41">
        <f t="shared" si="793"/>
        <v>29997.363332670819</v>
      </c>
      <c r="CE254" s="41">
        <f t="shared" si="793"/>
        <v>29997.363332670819</v>
      </c>
      <c r="CF254" s="41">
        <f t="shared" ref="CF254:DK254" si="794">IF($B254&gt;=CF$2,0,$S254/$D254*((CE$6-$E254)&lt;$D254))</f>
        <v>29997.363332670819</v>
      </c>
      <c r="CG254" s="41">
        <f t="shared" si="794"/>
        <v>29997.363332670819</v>
      </c>
      <c r="CH254" s="41">
        <f t="shared" si="794"/>
        <v>29997.363332670819</v>
      </c>
      <c r="CI254" s="41">
        <f t="shared" si="794"/>
        <v>29997.363332670819</v>
      </c>
      <c r="CJ254" s="41">
        <f t="shared" si="794"/>
        <v>29997.363332670819</v>
      </c>
      <c r="CK254" s="41">
        <f t="shared" si="794"/>
        <v>29997.363332670819</v>
      </c>
      <c r="CL254" s="41">
        <f t="shared" si="794"/>
        <v>29997.363332670819</v>
      </c>
      <c r="CM254" s="41">
        <f t="shared" si="794"/>
        <v>29997.363332670819</v>
      </c>
      <c r="CN254" s="41">
        <f t="shared" si="794"/>
        <v>29997.363332670819</v>
      </c>
      <c r="CO254" s="41">
        <f t="shared" si="794"/>
        <v>29997.363332670819</v>
      </c>
      <c r="CP254" s="41">
        <f t="shared" si="794"/>
        <v>29997.363332670819</v>
      </c>
      <c r="CQ254" s="41">
        <f t="shared" si="794"/>
        <v>29997.363332670819</v>
      </c>
      <c r="CR254" s="41">
        <f t="shared" si="794"/>
        <v>29997.363332670819</v>
      </c>
      <c r="CS254" s="41">
        <f t="shared" si="794"/>
        <v>29997.363332670819</v>
      </c>
      <c r="CT254" s="41">
        <f t="shared" si="794"/>
        <v>29997.363332670819</v>
      </c>
      <c r="CU254" s="41">
        <f t="shared" si="794"/>
        <v>29997.363332670819</v>
      </c>
      <c r="CV254" s="41">
        <f t="shared" si="794"/>
        <v>29997.363332670819</v>
      </c>
      <c r="CW254" s="41">
        <f t="shared" si="794"/>
        <v>29997.363332670819</v>
      </c>
      <c r="CX254" s="41">
        <f t="shared" si="794"/>
        <v>29997.363332670819</v>
      </c>
      <c r="CY254" s="41">
        <f t="shared" si="794"/>
        <v>29997.363332670819</v>
      </c>
      <c r="CZ254" s="41">
        <f t="shared" si="794"/>
        <v>29997.363332670819</v>
      </c>
      <c r="DA254" s="41">
        <f t="shared" si="794"/>
        <v>29997.363332670819</v>
      </c>
      <c r="DB254" s="41">
        <f t="shared" si="794"/>
        <v>29997.363332670819</v>
      </c>
      <c r="DC254" s="41">
        <f t="shared" si="794"/>
        <v>29997.363332670819</v>
      </c>
      <c r="DD254" s="41">
        <f t="shared" si="794"/>
        <v>29997.363332670819</v>
      </c>
      <c r="DE254" s="41">
        <f t="shared" si="794"/>
        <v>29997.363332670819</v>
      </c>
      <c r="DF254" s="41">
        <f t="shared" si="794"/>
        <v>29997.363332670819</v>
      </c>
      <c r="DG254" s="41">
        <f t="shared" si="794"/>
        <v>29997.363332670819</v>
      </c>
      <c r="DH254" s="41">
        <f t="shared" si="794"/>
        <v>29997.363332670819</v>
      </c>
      <c r="DI254" s="41">
        <f t="shared" si="794"/>
        <v>29997.363332670819</v>
      </c>
      <c r="DJ254" s="41">
        <f t="shared" si="794"/>
        <v>29997.363332670819</v>
      </c>
      <c r="DK254" s="41">
        <f t="shared" si="794"/>
        <v>29997.363332670819</v>
      </c>
      <c r="DL254" s="41">
        <f t="shared" ref="DL254:EQ254" si="795">IF($B254&gt;=DL$2,0,$S254/$D254*((DK$6-$E254)&lt;$D254))</f>
        <v>29997.363332670819</v>
      </c>
      <c r="DM254" s="41">
        <f t="shared" si="795"/>
        <v>29997.363332670819</v>
      </c>
      <c r="DN254" s="41">
        <f t="shared" si="795"/>
        <v>29997.363332670819</v>
      </c>
      <c r="DO254" s="41">
        <f t="shared" si="795"/>
        <v>29997.363332670819</v>
      </c>
      <c r="DP254" s="41">
        <f t="shared" si="795"/>
        <v>29997.363332670819</v>
      </c>
      <c r="DQ254" s="41">
        <f t="shared" si="795"/>
        <v>29997.363332670819</v>
      </c>
      <c r="DR254" s="41">
        <f t="shared" si="795"/>
        <v>29997.363332670819</v>
      </c>
      <c r="DS254" s="41">
        <f t="shared" si="795"/>
        <v>29997.363332670819</v>
      </c>
      <c r="DT254" s="41">
        <f t="shared" si="795"/>
        <v>29997.363332670819</v>
      </c>
      <c r="DU254" s="41">
        <f t="shared" si="795"/>
        <v>29997.363332670819</v>
      </c>
      <c r="DV254" s="41">
        <f t="shared" si="795"/>
        <v>29997.363332670819</v>
      </c>
      <c r="DW254" s="41">
        <f t="shared" si="795"/>
        <v>29997.363332670819</v>
      </c>
      <c r="DX254" s="41">
        <f t="shared" si="795"/>
        <v>29997.363332670819</v>
      </c>
      <c r="DY254" s="41">
        <f t="shared" si="795"/>
        <v>29997.363332670819</v>
      </c>
      <c r="DZ254" s="41">
        <f t="shared" si="795"/>
        <v>0</v>
      </c>
      <c r="EA254" s="41">
        <f t="shared" si="795"/>
        <v>0</v>
      </c>
      <c r="EB254" s="41">
        <f t="shared" si="795"/>
        <v>0</v>
      </c>
      <c r="EC254" s="41">
        <f t="shared" si="795"/>
        <v>0</v>
      </c>
      <c r="ED254" s="41">
        <f t="shared" si="795"/>
        <v>0</v>
      </c>
      <c r="EE254" s="41">
        <f t="shared" si="795"/>
        <v>0</v>
      </c>
      <c r="EF254" s="41">
        <f t="shared" si="795"/>
        <v>0</v>
      </c>
      <c r="EG254" s="41">
        <f t="shared" si="795"/>
        <v>0</v>
      </c>
      <c r="EH254" s="41">
        <f t="shared" si="795"/>
        <v>0</v>
      </c>
      <c r="EI254" s="41">
        <f t="shared" si="795"/>
        <v>0</v>
      </c>
      <c r="EJ254" s="41">
        <f t="shared" si="795"/>
        <v>0</v>
      </c>
      <c r="EK254" s="41">
        <f t="shared" si="795"/>
        <v>0</v>
      </c>
      <c r="EL254" s="41">
        <f t="shared" si="795"/>
        <v>0</v>
      </c>
      <c r="EM254" s="41">
        <f t="shared" si="795"/>
        <v>0</v>
      </c>
      <c r="EN254" s="41">
        <f t="shared" si="795"/>
        <v>0</v>
      </c>
      <c r="EO254" s="41">
        <f t="shared" si="795"/>
        <v>0</v>
      </c>
      <c r="EP254" s="41">
        <f t="shared" si="795"/>
        <v>0</v>
      </c>
      <c r="EQ254" s="41">
        <f t="shared" si="795"/>
        <v>0</v>
      </c>
      <c r="ER254" s="41">
        <f t="shared" ref="ER254:FB254" si="796">IF($B254&gt;=ER$2,0,$S254/$D254*((EQ$6-$E254)&lt;$D254))</f>
        <v>0</v>
      </c>
      <c r="ES254" s="41">
        <f t="shared" si="796"/>
        <v>0</v>
      </c>
      <c r="ET254" s="41">
        <f t="shared" si="796"/>
        <v>0</v>
      </c>
      <c r="EU254" s="41">
        <f t="shared" si="796"/>
        <v>0</v>
      </c>
      <c r="EV254" s="41">
        <f t="shared" si="796"/>
        <v>0</v>
      </c>
      <c r="EW254" s="41">
        <f t="shared" si="796"/>
        <v>0</v>
      </c>
      <c r="EX254" s="41">
        <f t="shared" si="796"/>
        <v>0</v>
      </c>
      <c r="EY254" s="41">
        <f t="shared" si="796"/>
        <v>0</v>
      </c>
      <c r="EZ254" s="41">
        <f t="shared" si="796"/>
        <v>0</v>
      </c>
      <c r="FA254" s="41">
        <f t="shared" si="796"/>
        <v>0</v>
      </c>
      <c r="FB254" s="41">
        <f t="shared" si="796"/>
        <v>0</v>
      </c>
    </row>
    <row r="255" spans="2:158" s="38" customFormat="1" ht="11.25" hidden="1" customHeight="1" outlineLevel="1">
      <c r="B255" s="37">
        <v>2073</v>
      </c>
      <c r="C255" s="36">
        <f t="shared" si="791"/>
        <v>60</v>
      </c>
      <c r="D255" s="36">
        <f t="shared" si="791"/>
        <v>60</v>
      </c>
      <c r="E255" s="36">
        <f t="shared" si="705"/>
        <v>51</v>
      </c>
      <c r="F255" s="55"/>
      <c r="G255" s="3"/>
      <c r="H255" s="3"/>
      <c r="K255" s="39"/>
      <c r="L255" s="39"/>
      <c r="M255" s="39"/>
      <c r="N255" s="39"/>
      <c r="O255" s="39"/>
      <c r="P255" s="39"/>
      <c r="Q255" s="39"/>
      <c r="S255" s="40">
        <f t="shared" si="567"/>
        <v>1756222.1585275978</v>
      </c>
      <c r="T255" s="41">
        <f t="shared" ref="T255:AY255" si="797">IF($B255&gt;=T$2,0,$S255/$D255*((S$6-$E255)&lt;$D255))</f>
        <v>0</v>
      </c>
      <c r="U255" s="41">
        <f t="shared" si="797"/>
        <v>0</v>
      </c>
      <c r="V255" s="41">
        <f t="shared" si="797"/>
        <v>0</v>
      </c>
      <c r="W255" s="41">
        <f t="shared" si="797"/>
        <v>0</v>
      </c>
      <c r="X255" s="41">
        <f t="shared" si="797"/>
        <v>0</v>
      </c>
      <c r="Y255" s="41">
        <f t="shared" si="797"/>
        <v>0</v>
      </c>
      <c r="Z255" s="41">
        <f t="shared" si="797"/>
        <v>0</v>
      </c>
      <c r="AA255" s="41">
        <f t="shared" si="797"/>
        <v>0</v>
      </c>
      <c r="AB255" s="41">
        <f t="shared" si="797"/>
        <v>0</v>
      </c>
      <c r="AC255" s="41">
        <f t="shared" si="797"/>
        <v>0</v>
      </c>
      <c r="AD255" s="41">
        <f t="shared" si="797"/>
        <v>0</v>
      </c>
      <c r="AE255" s="41">
        <f t="shared" si="797"/>
        <v>0</v>
      </c>
      <c r="AF255" s="41">
        <f t="shared" si="797"/>
        <v>0</v>
      </c>
      <c r="AG255" s="41">
        <f t="shared" si="797"/>
        <v>0</v>
      </c>
      <c r="AH255" s="41">
        <f t="shared" si="797"/>
        <v>0</v>
      </c>
      <c r="AI255" s="41">
        <f t="shared" si="797"/>
        <v>0</v>
      </c>
      <c r="AJ255" s="41">
        <f t="shared" si="797"/>
        <v>0</v>
      </c>
      <c r="AK255" s="41">
        <f t="shared" si="797"/>
        <v>0</v>
      </c>
      <c r="AL255" s="41">
        <f t="shared" si="797"/>
        <v>0</v>
      </c>
      <c r="AM255" s="41">
        <f t="shared" si="797"/>
        <v>0</v>
      </c>
      <c r="AN255" s="41">
        <f t="shared" si="797"/>
        <v>0</v>
      </c>
      <c r="AO255" s="41">
        <f t="shared" si="797"/>
        <v>0</v>
      </c>
      <c r="AP255" s="41">
        <f t="shared" si="797"/>
        <v>0</v>
      </c>
      <c r="AQ255" s="41">
        <f t="shared" si="797"/>
        <v>0</v>
      </c>
      <c r="AR255" s="41">
        <f t="shared" si="797"/>
        <v>0</v>
      </c>
      <c r="AS255" s="41">
        <f t="shared" si="797"/>
        <v>0</v>
      </c>
      <c r="AT255" s="41">
        <f t="shared" si="797"/>
        <v>0</v>
      </c>
      <c r="AU255" s="41">
        <f t="shared" si="797"/>
        <v>0</v>
      </c>
      <c r="AV255" s="41">
        <f t="shared" si="797"/>
        <v>0</v>
      </c>
      <c r="AW255" s="41">
        <f t="shared" si="797"/>
        <v>0</v>
      </c>
      <c r="AX255" s="41">
        <f t="shared" si="797"/>
        <v>0</v>
      </c>
      <c r="AY255" s="41">
        <f t="shared" si="797"/>
        <v>0</v>
      </c>
      <c r="AZ255" s="41">
        <f t="shared" ref="AZ255:CE255" si="798">IF($B255&gt;=AZ$2,0,$S255/$D255*((AY$6-$E255)&lt;$D255))</f>
        <v>0</v>
      </c>
      <c r="BA255" s="41">
        <f t="shared" si="798"/>
        <v>0</v>
      </c>
      <c r="BB255" s="41">
        <f t="shared" si="798"/>
        <v>0</v>
      </c>
      <c r="BC255" s="41">
        <f t="shared" si="798"/>
        <v>0</v>
      </c>
      <c r="BD255" s="41">
        <f t="shared" si="798"/>
        <v>0</v>
      </c>
      <c r="BE255" s="41">
        <f t="shared" si="798"/>
        <v>0</v>
      </c>
      <c r="BF255" s="41">
        <f t="shared" si="798"/>
        <v>0</v>
      </c>
      <c r="BG255" s="41">
        <f t="shared" si="798"/>
        <v>0</v>
      </c>
      <c r="BH255" s="41">
        <f t="shared" si="798"/>
        <v>0</v>
      </c>
      <c r="BI255" s="41">
        <f t="shared" si="798"/>
        <v>0</v>
      </c>
      <c r="BJ255" s="41">
        <f t="shared" si="798"/>
        <v>0</v>
      </c>
      <c r="BK255" s="41">
        <f t="shared" si="798"/>
        <v>0</v>
      </c>
      <c r="BL255" s="41">
        <f t="shared" si="798"/>
        <v>0</v>
      </c>
      <c r="BM255" s="41">
        <f t="shared" si="798"/>
        <v>0</v>
      </c>
      <c r="BN255" s="41">
        <f t="shared" si="798"/>
        <v>0</v>
      </c>
      <c r="BO255" s="41">
        <f t="shared" si="798"/>
        <v>0</v>
      </c>
      <c r="BP255" s="41">
        <f t="shared" si="798"/>
        <v>0</v>
      </c>
      <c r="BQ255" s="41">
        <f t="shared" si="798"/>
        <v>0</v>
      </c>
      <c r="BR255" s="41">
        <f t="shared" si="798"/>
        <v>0</v>
      </c>
      <c r="BS255" s="41">
        <f t="shared" si="798"/>
        <v>29270.369308793295</v>
      </c>
      <c r="BT255" s="41">
        <f t="shared" si="798"/>
        <v>29270.369308793295</v>
      </c>
      <c r="BU255" s="41">
        <f t="shared" si="798"/>
        <v>29270.369308793295</v>
      </c>
      <c r="BV255" s="41">
        <f t="shared" si="798"/>
        <v>29270.369308793295</v>
      </c>
      <c r="BW255" s="41">
        <f t="shared" si="798"/>
        <v>29270.369308793295</v>
      </c>
      <c r="BX255" s="41">
        <f t="shared" si="798"/>
        <v>29270.369308793295</v>
      </c>
      <c r="BY255" s="41">
        <f t="shared" si="798"/>
        <v>29270.369308793295</v>
      </c>
      <c r="BZ255" s="41">
        <f t="shared" si="798"/>
        <v>29270.369308793295</v>
      </c>
      <c r="CA255" s="41">
        <f t="shared" si="798"/>
        <v>29270.369308793295</v>
      </c>
      <c r="CB255" s="41">
        <f t="shared" si="798"/>
        <v>29270.369308793295</v>
      </c>
      <c r="CC255" s="41">
        <f t="shared" si="798"/>
        <v>29270.369308793295</v>
      </c>
      <c r="CD255" s="41">
        <f t="shared" si="798"/>
        <v>29270.369308793295</v>
      </c>
      <c r="CE255" s="41">
        <f t="shared" si="798"/>
        <v>29270.369308793295</v>
      </c>
      <c r="CF255" s="41">
        <f t="shared" ref="CF255:DK255" si="799">IF($B255&gt;=CF$2,0,$S255/$D255*((CE$6-$E255)&lt;$D255))</f>
        <v>29270.369308793295</v>
      </c>
      <c r="CG255" s="41">
        <f t="shared" si="799"/>
        <v>29270.369308793295</v>
      </c>
      <c r="CH255" s="41">
        <f t="shared" si="799"/>
        <v>29270.369308793295</v>
      </c>
      <c r="CI255" s="41">
        <f t="shared" si="799"/>
        <v>29270.369308793295</v>
      </c>
      <c r="CJ255" s="41">
        <f t="shared" si="799"/>
        <v>29270.369308793295</v>
      </c>
      <c r="CK255" s="41">
        <f t="shared" si="799"/>
        <v>29270.369308793295</v>
      </c>
      <c r="CL255" s="41">
        <f t="shared" si="799"/>
        <v>29270.369308793295</v>
      </c>
      <c r="CM255" s="41">
        <f t="shared" si="799"/>
        <v>29270.369308793295</v>
      </c>
      <c r="CN255" s="41">
        <f t="shared" si="799"/>
        <v>29270.369308793295</v>
      </c>
      <c r="CO255" s="41">
        <f t="shared" si="799"/>
        <v>29270.369308793295</v>
      </c>
      <c r="CP255" s="41">
        <f t="shared" si="799"/>
        <v>29270.369308793295</v>
      </c>
      <c r="CQ255" s="41">
        <f t="shared" si="799"/>
        <v>29270.369308793295</v>
      </c>
      <c r="CR255" s="41">
        <f t="shared" si="799"/>
        <v>29270.369308793295</v>
      </c>
      <c r="CS255" s="41">
        <f t="shared" si="799"/>
        <v>29270.369308793295</v>
      </c>
      <c r="CT255" s="41">
        <f t="shared" si="799"/>
        <v>29270.369308793295</v>
      </c>
      <c r="CU255" s="41">
        <f t="shared" si="799"/>
        <v>29270.369308793295</v>
      </c>
      <c r="CV255" s="41">
        <f t="shared" si="799"/>
        <v>29270.369308793295</v>
      </c>
      <c r="CW255" s="41">
        <f t="shared" si="799"/>
        <v>29270.369308793295</v>
      </c>
      <c r="CX255" s="41">
        <f t="shared" si="799"/>
        <v>29270.369308793295</v>
      </c>
      <c r="CY255" s="41">
        <f t="shared" si="799"/>
        <v>29270.369308793295</v>
      </c>
      <c r="CZ255" s="41">
        <f t="shared" si="799"/>
        <v>29270.369308793295</v>
      </c>
      <c r="DA255" s="41">
        <f t="shared" si="799"/>
        <v>29270.369308793295</v>
      </c>
      <c r="DB255" s="41">
        <f t="shared" si="799"/>
        <v>29270.369308793295</v>
      </c>
      <c r="DC255" s="41">
        <f t="shared" si="799"/>
        <v>29270.369308793295</v>
      </c>
      <c r="DD255" s="41">
        <f t="shared" si="799"/>
        <v>29270.369308793295</v>
      </c>
      <c r="DE255" s="41">
        <f t="shared" si="799"/>
        <v>29270.369308793295</v>
      </c>
      <c r="DF255" s="41">
        <f t="shared" si="799"/>
        <v>29270.369308793295</v>
      </c>
      <c r="DG255" s="41">
        <f t="shared" si="799"/>
        <v>29270.369308793295</v>
      </c>
      <c r="DH255" s="41">
        <f t="shared" si="799"/>
        <v>29270.369308793295</v>
      </c>
      <c r="DI255" s="41">
        <f t="shared" si="799"/>
        <v>29270.369308793295</v>
      </c>
      <c r="DJ255" s="41">
        <f t="shared" si="799"/>
        <v>29270.369308793295</v>
      </c>
      <c r="DK255" s="41">
        <f t="shared" si="799"/>
        <v>29270.369308793295</v>
      </c>
      <c r="DL255" s="41">
        <f t="shared" ref="DL255:EQ255" si="800">IF($B255&gt;=DL$2,0,$S255/$D255*((DK$6-$E255)&lt;$D255))</f>
        <v>29270.369308793295</v>
      </c>
      <c r="DM255" s="41">
        <f t="shared" si="800"/>
        <v>29270.369308793295</v>
      </c>
      <c r="DN255" s="41">
        <f t="shared" si="800"/>
        <v>29270.369308793295</v>
      </c>
      <c r="DO255" s="41">
        <f t="shared" si="800"/>
        <v>29270.369308793295</v>
      </c>
      <c r="DP255" s="41">
        <f t="shared" si="800"/>
        <v>29270.369308793295</v>
      </c>
      <c r="DQ255" s="41">
        <f t="shared" si="800"/>
        <v>29270.369308793295</v>
      </c>
      <c r="DR255" s="41">
        <f t="shared" si="800"/>
        <v>29270.369308793295</v>
      </c>
      <c r="DS255" s="41">
        <f t="shared" si="800"/>
        <v>29270.369308793295</v>
      </c>
      <c r="DT255" s="41">
        <f t="shared" si="800"/>
        <v>29270.369308793295</v>
      </c>
      <c r="DU255" s="41">
        <f t="shared" si="800"/>
        <v>29270.369308793295</v>
      </c>
      <c r="DV255" s="41">
        <f t="shared" si="800"/>
        <v>29270.369308793295</v>
      </c>
      <c r="DW255" s="41">
        <f t="shared" si="800"/>
        <v>29270.369308793295</v>
      </c>
      <c r="DX255" s="41">
        <f t="shared" si="800"/>
        <v>29270.369308793295</v>
      </c>
      <c r="DY255" s="41">
        <f t="shared" si="800"/>
        <v>29270.369308793295</v>
      </c>
      <c r="DZ255" s="41">
        <f t="shared" si="800"/>
        <v>29270.369308793295</v>
      </c>
      <c r="EA255" s="41">
        <f t="shared" si="800"/>
        <v>0</v>
      </c>
      <c r="EB255" s="41">
        <f t="shared" si="800"/>
        <v>0</v>
      </c>
      <c r="EC255" s="41">
        <f t="shared" si="800"/>
        <v>0</v>
      </c>
      <c r="ED255" s="41">
        <f t="shared" si="800"/>
        <v>0</v>
      </c>
      <c r="EE255" s="41">
        <f t="shared" si="800"/>
        <v>0</v>
      </c>
      <c r="EF255" s="41">
        <f t="shared" si="800"/>
        <v>0</v>
      </c>
      <c r="EG255" s="41">
        <f t="shared" si="800"/>
        <v>0</v>
      </c>
      <c r="EH255" s="41">
        <f t="shared" si="800"/>
        <v>0</v>
      </c>
      <c r="EI255" s="41">
        <f t="shared" si="800"/>
        <v>0</v>
      </c>
      <c r="EJ255" s="41">
        <f t="shared" si="800"/>
        <v>0</v>
      </c>
      <c r="EK255" s="41">
        <f t="shared" si="800"/>
        <v>0</v>
      </c>
      <c r="EL255" s="41">
        <f t="shared" si="800"/>
        <v>0</v>
      </c>
      <c r="EM255" s="41">
        <f t="shared" si="800"/>
        <v>0</v>
      </c>
      <c r="EN255" s="41">
        <f t="shared" si="800"/>
        <v>0</v>
      </c>
      <c r="EO255" s="41">
        <f t="shared" si="800"/>
        <v>0</v>
      </c>
      <c r="EP255" s="41">
        <f t="shared" si="800"/>
        <v>0</v>
      </c>
      <c r="EQ255" s="41">
        <f t="shared" si="800"/>
        <v>0</v>
      </c>
      <c r="ER255" s="41">
        <f t="shared" ref="ER255:FB255" si="801">IF($B255&gt;=ER$2,0,$S255/$D255*((EQ$6-$E255)&lt;$D255))</f>
        <v>0</v>
      </c>
      <c r="ES255" s="41">
        <f t="shared" si="801"/>
        <v>0</v>
      </c>
      <c r="ET255" s="41">
        <f t="shared" si="801"/>
        <v>0</v>
      </c>
      <c r="EU255" s="41">
        <f t="shared" si="801"/>
        <v>0</v>
      </c>
      <c r="EV255" s="41">
        <f t="shared" si="801"/>
        <v>0</v>
      </c>
      <c r="EW255" s="41">
        <f t="shared" si="801"/>
        <v>0</v>
      </c>
      <c r="EX255" s="41">
        <f t="shared" si="801"/>
        <v>0</v>
      </c>
      <c r="EY255" s="41">
        <f t="shared" si="801"/>
        <v>0</v>
      </c>
      <c r="EZ255" s="41">
        <f t="shared" si="801"/>
        <v>0</v>
      </c>
      <c r="FA255" s="41">
        <f t="shared" si="801"/>
        <v>0</v>
      </c>
      <c r="FB255" s="41">
        <f t="shared" si="801"/>
        <v>0</v>
      </c>
    </row>
    <row r="256" spans="2:158" s="38" customFormat="1" ht="11.25" hidden="1" customHeight="1" outlineLevel="1">
      <c r="B256" s="37">
        <v>2074</v>
      </c>
      <c r="C256" s="36">
        <f t="shared" si="791"/>
        <v>60</v>
      </c>
      <c r="D256" s="36">
        <f t="shared" si="791"/>
        <v>60</v>
      </c>
      <c r="E256" s="36">
        <f t="shared" si="705"/>
        <v>52</v>
      </c>
      <c r="F256" s="55"/>
      <c r="G256" s="3"/>
      <c r="H256" s="3"/>
      <c r="K256" s="39"/>
      <c r="L256" s="39"/>
      <c r="M256" s="39"/>
      <c r="N256" s="39"/>
      <c r="O256" s="39"/>
      <c r="P256" s="39"/>
      <c r="Q256" s="39"/>
      <c r="S256" s="40">
        <f t="shared" si="567"/>
        <v>1715678.8070157995</v>
      </c>
      <c r="T256" s="41">
        <f t="shared" ref="T256:AY256" si="802">IF($B256&gt;=T$2,0,$S256/$D256*((S$6-$E256)&lt;$D256))</f>
        <v>0</v>
      </c>
      <c r="U256" s="41">
        <f t="shared" si="802"/>
        <v>0</v>
      </c>
      <c r="V256" s="41">
        <f t="shared" si="802"/>
        <v>0</v>
      </c>
      <c r="W256" s="41">
        <f t="shared" si="802"/>
        <v>0</v>
      </c>
      <c r="X256" s="41">
        <f t="shared" si="802"/>
        <v>0</v>
      </c>
      <c r="Y256" s="41">
        <f t="shared" si="802"/>
        <v>0</v>
      </c>
      <c r="Z256" s="41">
        <f t="shared" si="802"/>
        <v>0</v>
      </c>
      <c r="AA256" s="41">
        <f t="shared" si="802"/>
        <v>0</v>
      </c>
      <c r="AB256" s="41">
        <f t="shared" si="802"/>
        <v>0</v>
      </c>
      <c r="AC256" s="41">
        <f t="shared" si="802"/>
        <v>0</v>
      </c>
      <c r="AD256" s="41">
        <f t="shared" si="802"/>
        <v>0</v>
      </c>
      <c r="AE256" s="41">
        <f t="shared" si="802"/>
        <v>0</v>
      </c>
      <c r="AF256" s="41">
        <f t="shared" si="802"/>
        <v>0</v>
      </c>
      <c r="AG256" s="41">
        <f t="shared" si="802"/>
        <v>0</v>
      </c>
      <c r="AH256" s="41">
        <f t="shared" si="802"/>
        <v>0</v>
      </c>
      <c r="AI256" s="41">
        <f t="shared" si="802"/>
        <v>0</v>
      </c>
      <c r="AJ256" s="41">
        <f t="shared" si="802"/>
        <v>0</v>
      </c>
      <c r="AK256" s="41">
        <f t="shared" si="802"/>
        <v>0</v>
      </c>
      <c r="AL256" s="41">
        <f t="shared" si="802"/>
        <v>0</v>
      </c>
      <c r="AM256" s="41">
        <f t="shared" si="802"/>
        <v>0</v>
      </c>
      <c r="AN256" s="41">
        <f t="shared" si="802"/>
        <v>0</v>
      </c>
      <c r="AO256" s="41">
        <f t="shared" si="802"/>
        <v>0</v>
      </c>
      <c r="AP256" s="41">
        <f t="shared" si="802"/>
        <v>0</v>
      </c>
      <c r="AQ256" s="41">
        <f t="shared" si="802"/>
        <v>0</v>
      </c>
      <c r="AR256" s="41">
        <f t="shared" si="802"/>
        <v>0</v>
      </c>
      <c r="AS256" s="41">
        <f t="shared" si="802"/>
        <v>0</v>
      </c>
      <c r="AT256" s="41">
        <f t="shared" si="802"/>
        <v>0</v>
      </c>
      <c r="AU256" s="41">
        <f t="shared" si="802"/>
        <v>0</v>
      </c>
      <c r="AV256" s="41">
        <f t="shared" si="802"/>
        <v>0</v>
      </c>
      <c r="AW256" s="41">
        <f t="shared" si="802"/>
        <v>0</v>
      </c>
      <c r="AX256" s="41">
        <f t="shared" si="802"/>
        <v>0</v>
      </c>
      <c r="AY256" s="41">
        <f t="shared" si="802"/>
        <v>0</v>
      </c>
      <c r="AZ256" s="41">
        <f t="shared" ref="AZ256:CE256" si="803">IF($B256&gt;=AZ$2,0,$S256/$D256*((AY$6-$E256)&lt;$D256))</f>
        <v>0</v>
      </c>
      <c r="BA256" s="41">
        <f t="shared" si="803"/>
        <v>0</v>
      </c>
      <c r="BB256" s="41">
        <f t="shared" si="803"/>
        <v>0</v>
      </c>
      <c r="BC256" s="41">
        <f t="shared" si="803"/>
        <v>0</v>
      </c>
      <c r="BD256" s="41">
        <f t="shared" si="803"/>
        <v>0</v>
      </c>
      <c r="BE256" s="41">
        <f t="shared" si="803"/>
        <v>0</v>
      </c>
      <c r="BF256" s="41">
        <f t="shared" si="803"/>
        <v>0</v>
      </c>
      <c r="BG256" s="41">
        <f t="shared" si="803"/>
        <v>0</v>
      </c>
      <c r="BH256" s="41">
        <f t="shared" si="803"/>
        <v>0</v>
      </c>
      <c r="BI256" s="41">
        <f t="shared" si="803"/>
        <v>0</v>
      </c>
      <c r="BJ256" s="41">
        <f t="shared" si="803"/>
        <v>0</v>
      </c>
      <c r="BK256" s="41">
        <f t="shared" si="803"/>
        <v>0</v>
      </c>
      <c r="BL256" s="41">
        <f t="shared" si="803"/>
        <v>0</v>
      </c>
      <c r="BM256" s="41">
        <f t="shared" si="803"/>
        <v>0</v>
      </c>
      <c r="BN256" s="41">
        <f t="shared" si="803"/>
        <v>0</v>
      </c>
      <c r="BO256" s="41">
        <f t="shared" si="803"/>
        <v>0</v>
      </c>
      <c r="BP256" s="41">
        <f t="shared" si="803"/>
        <v>0</v>
      </c>
      <c r="BQ256" s="41">
        <f t="shared" si="803"/>
        <v>0</v>
      </c>
      <c r="BR256" s="41">
        <f t="shared" si="803"/>
        <v>0</v>
      </c>
      <c r="BS256" s="41">
        <f t="shared" si="803"/>
        <v>0</v>
      </c>
      <c r="BT256" s="41">
        <f t="shared" si="803"/>
        <v>28594.646783596658</v>
      </c>
      <c r="BU256" s="41">
        <f t="shared" si="803"/>
        <v>28594.646783596658</v>
      </c>
      <c r="BV256" s="41">
        <f t="shared" si="803"/>
        <v>28594.646783596658</v>
      </c>
      <c r="BW256" s="41">
        <f t="shared" si="803"/>
        <v>28594.646783596658</v>
      </c>
      <c r="BX256" s="41">
        <f t="shared" si="803"/>
        <v>28594.646783596658</v>
      </c>
      <c r="BY256" s="41">
        <f t="shared" si="803"/>
        <v>28594.646783596658</v>
      </c>
      <c r="BZ256" s="41">
        <f t="shared" si="803"/>
        <v>28594.646783596658</v>
      </c>
      <c r="CA256" s="41">
        <f t="shared" si="803"/>
        <v>28594.646783596658</v>
      </c>
      <c r="CB256" s="41">
        <f t="shared" si="803"/>
        <v>28594.646783596658</v>
      </c>
      <c r="CC256" s="41">
        <f t="shared" si="803"/>
        <v>28594.646783596658</v>
      </c>
      <c r="CD256" s="41">
        <f t="shared" si="803"/>
        <v>28594.646783596658</v>
      </c>
      <c r="CE256" s="41">
        <f t="shared" si="803"/>
        <v>28594.646783596658</v>
      </c>
      <c r="CF256" s="41">
        <f t="shared" ref="CF256:DK256" si="804">IF($B256&gt;=CF$2,0,$S256/$D256*((CE$6-$E256)&lt;$D256))</f>
        <v>28594.646783596658</v>
      </c>
      <c r="CG256" s="41">
        <f t="shared" si="804"/>
        <v>28594.646783596658</v>
      </c>
      <c r="CH256" s="41">
        <f t="shared" si="804"/>
        <v>28594.646783596658</v>
      </c>
      <c r="CI256" s="41">
        <f t="shared" si="804"/>
        <v>28594.646783596658</v>
      </c>
      <c r="CJ256" s="41">
        <f t="shared" si="804"/>
        <v>28594.646783596658</v>
      </c>
      <c r="CK256" s="41">
        <f t="shared" si="804"/>
        <v>28594.646783596658</v>
      </c>
      <c r="CL256" s="41">
        <f t="shared" si="804"/>
        <v>28594.646783596658</v>
      </c>
      <c r="CM256" s="41">
        <f t="shared" si="804"/>
        <v>28594.646783596658</v>
      </c>
      <c r="CN256" s="41">
        <f t="shared" si="804"/>
        <v>28594.646783596658</v>
      </c>
      <c r="CO256" s="41">
        <f t="shared" si="804"/>
        <v>28594.646783596658</v>
      </c>
      <c r="CP256" s="41">
        <f t="shared" si="804"/>
        <v>28594.646783596658</v>
      </c>
      <c r="CQ256" s="41">
        <f t="shared" si="804"/>
        <v>28594.646783596658</v>
      </c>
      <c r="CR256" s="41">
        <f t="shared" si="804"/>
        <v>28594.646783596658</v>
      </c>
      <c r="CS256" s="41">
        <f t="shared" si="804"/>
        <v>28594.646783596658</v>
      </c>
      <c r="CT256" s="41">
        <f t="shared" si="804"/>
        <v>28594.646783596658</v>
      </c>
      <c r="CU256" s="41">
        <f t="shared" si="804"/>
        <v>28594.646783596658</v>
      </c>
      <c r="CV256" s="41">
        <f t="shared" si="804"/>
        <v>28594.646783596658</v>
      </c>
      <c r="CW256" s="41">
        <f t="shared" si="804"/>
        <v>28594.646783596658</v>
      </c>
      <c r="CX256" s="41">
        <f t="shared" si="804"/>
        <v>28594.646783596658</v>
      </c>
      <c r="CY256" s="41">
        <f t="shared" si="804"/>
        <v>28594.646783596658</v>
      </c>
      <c r="CZ256" s="41">
        <f t="shared" si="804"/>
        <v>28594.646783596658</v>
      </c>
      <c r="DA256" s="41">
        <f t="shared" si="804"/>
        <v>28594.646783596658</v>
      </c>
      <c r="DB256" s="41">
        <f t="shared" si="804"/>
        <v>28594.646783596658</v>
      </c>
      <c r="DC256" s="41">
        <f t="shared" si="804"/>
        <v>28594.646783596658</v>
      </c>
      <c r="DD256" s="41">
        <f t="shared" si="804"/>
        <v>28594.646783596658</v>
      </c>
      <c r="DE256" s="41">
        <f t="shared" si="804"/>
        <v>28594.646783596658</v>
      </c>
      <c r="DF256" s="41">
        <f t="shared" si="804"/>
        <v>28594.646783596658</v>
      </c>
      <c r="DG256" s="41">
        <f t="shared" si="804"/>
        <v>28594.646783596658</v>
      </c>
      <c r="DH256" s="41">
        <f t="shared" si="804"/>
        <v>28594.646783596658</v>
      </c>
      <c r="DI256" s="41">
        <f t="shared" si="804"/>
        <v>28594.646783596658</v>
      </c>
      <c r="DJ256" s="41">
        <f t="shared" si="804"/>
        <v>28594.646783596658</v>
      </c>
      <c r="DK256" s="41">
        <f t="shared" si="804"/>
        <v>28594.646783596658</v>
      </c>
      <c r="DL256" s="41">
        <f t="shared" ref="DL256:EQ256" si="805">IF($B256&gt;=DL$2,0,$S256/$D256*((DK$6-$E256)&lt;$D256))</f>
        <v>28594.646783596658</v>
      </c>
      <c r="DM256" s="41">
        <f t="shared" si="805"/>
        <v>28594.646783596658</v>
      </c>
      <c r="DN256" s="41">
        <f t="shared" si="805"/>
        <v>28594.646783596658</v>
      </c>
      <c r="DO256" s="41">
        <f t="shared" si="805"/>
        <v>28594.646783596658</v>
      </c>
      <c r="DP256" s="41">
        <f t="shared" si="805"/>
        <v>28594.646783596658</v>
      </c>
      <c r="DQ256" s="41">
        <f t="shared" si="805"/>
        <v>28594.646783596658</v>
      </c>
      <c r="DR256" s="41">
        <f t="shared" si="805"/>
        <v>28594.646783596658</v>
      </c>
      <c r="DS256" s="41">
        <f t="shared" si="805"/>
        <v>28594.646783596658</v>
      </c>
      <c r="DT256" s="41">
        <f t="shared" si="805"/>
        <v>28594.646783596658</v>
      </c>
      <c r="DU256" s="41">
        <f t="shared" si="805"/>
        <v>28594.646783596658</v>
      </c>
      <c r="DV256" s="41">
        <f t="shared" si="805"/>
        <v>28594.646783596658</v>
      </c>
      <c r="DW256" s="41">
        <f t="shared" si="805"/>
        <v>28594.646783596658</v>
      </c>
      <c r="DX256" s="41">
        <f t="shared" si="805"/>
        <v>28594.646783596658</v>
      </c>
      <c r="DY256" s="41">
        <f t="shared" si="805"/>
        <v>28594.646783596658</v>
      </c>
      <c r="DZ256" s="41">
        <f t="shared" si="805"/>
        <v>28594.646783596658</v>
      </c>
      <c r="EA256" s="41">
        <f t="shared" si="805"/>
        <v>28594.646783596658</v>
      </c>
      <c r="EB256" s="41">
        <f t="shared" si="805"/>
        <v>0</v>
      </c>
      <c r="EC256" s="41">
        <f t="shared" si="805"/>
        <v>0</v>
      </c>
      <c r="ED256" s="41">
        <f t="shared" si="805"/>
        <v>0</v>
      </c>
      <c r="EE256" s="41">
        <f t="shared" si="805"/>
        <v>0</v>
      </c>
      <c r="EF256" s="41">
        <f t="shared" si="805"/>
        <v>0</v>
      </c>
      <c r="EG256" s="41">
        <f t="shared" si="805"/>
        <v>0</v>
      </c>
      <c r="EH256" s="41">
        <f t="shared" si="805"/>
        <v>0</v>
      </c>
      <c r="EI256" s="41">
        <f t="shared" si="805"/>
        <v>0</v>
      </c>
      <c r="EJ256" s="41">
        <f t="shared" si="805"/>
        <v>0</v>
      </c>
      <c r="EK256" s="41">
        <f t="shared" si="805"/>
        <v>0</v>
      </c>
      <c r="EL256" s="41">
        <f t="shared" si="805"/>
        <v>0</v>
      </c>
      <c r="EM256" s="41">
        <f t="shared" si="805"/>
        <v>0</v>
      </c>
      <c r="EN256" s="41">
        <f t="shared" si="805"/>
        <v>0</v>
      </c>
      <c r="EO256" s="41">
        <f t="shared" si="805"/>
        <v>0</v>
      </c>
      <c r="EP256" s="41">
        <f t="shared" si="805"/>
        <v>0</v>
      </c>
      <c r="EQ256" s="41">
        <f t="shared" si="805"/>
        <v>0</v>
      </c>
      <c r="ER256" s="41">
        <f t="shared" ref="ER256:FB256" si="806">IF($B256&gt;=ER$2,0,$S256/$D256*((EQ$6-$E256)&lt;$D256))</f>
        <v>0</v>
      </c>
      <c r="ES256" s="41">
        <f t="shared" si="806"/>
        <v>0</v>
      </c>
      <c r="ET256" s="41">
        <f t="shared" si="806"/>
        <v>0</v>
      </c>
      <c r="EU256" s="41">
        <f t="shared" si="806"/>
        <v>0</v>
      </c>
      <c r="EV256" s="41">
        <f t="shared" si="806"/>
        <v>0</v>
      </c>
      <c r="EW256" s="41">
        <f t="shared" si="806"/>
        <v>0</v>
      </c>
      <c r="EX256" s="41">
        <f t="shared" si="806"/>
        <v>0</v>
      </c>
      <c r="EY256" s="41">
        <f t="shared" si="806"/>
        <v>0</v>
      </c>
      <c r="EZ256" s="41">
        <f t="shared" si="806"/>
        <v>0</v>
      </c>
      <c r="FA256" s="41">
        <f t="shared" si="806"/>
        <v>0</v>
      </c>
      <c r="FB256" s="41">
        <f t="shared" si="806"/>
        <v>0</v>
      </c>
    </row>
    <row r="257" spans="2:158" s="38" customFormat="1" ht="11.25" hidden="1" customHeight="1" outlineLevel="1">
      <c r="B257" s="37">
        <v>2075</v>
      </c>
      <c r="C257" s="36">
        <f t="shared" si="791"/>
        <v>60</v>
      </c>
      <c r="D257" s="36">
        <f t="shared" si="791"/>
        <v>60</v>
      </c>
      <c r="E257" s="36">
        <f t="shared" si="705"/>
        <v>53</v>
      </c>
      <c r="F257" s="55"/>
      <c r="G257" s="3"/>
      <c r="H257" s="3"/>
      <c r="K257" s="39"/>
      <c r="L257" s="39"/>
      <c r="M257" s="39"/>
      <c r="N257" s="39"/>
      <c r="O257" s="39"/>
      <c r="P257" s="39"/>
      <c r="Q257" s="39"/>
      <c r="S257" s="40">
        <f t="shared" si="567"/>
        <v>1678092.9825728424</v>
      </c>
      <c r="T257" s="41">
        <f t="shared" ref="T257:AY257" si="807">IF($B257&gt;=T$2,0,$S257/$D257*((S$6-$E257)&lt;$D257))</f>
        <v>0</v>
      </c>
      <c r="U257" s="41">
        <f t="shared" si="807"/>
        <v>0</v>
      </c>
      <c r="V257" s="41">
        <f t="shared" si="807"/>
        <v>0</v>
      </c>
      <c r="W257" s="41">
        <f t="shared" si="807"/>
        <v>0</v>
      </c>
      <c r="X257" s="41">
        <f t="shared" si="807"/>
        <v>0</v>
      </c>
      <c r="Y257" s="41">
        <f t="shared" si="807"/>
        <v>0</v>
      </c>
      <c r="Z257" s="41">
        <f t="shared" si="807"/>
        <v>0</v>
      </c>
      <c r="AA257" s="41">
        <f t="shared" si="807"/>
        <v>0</v>
      </c>
      <c r="AB257" s="41">
        <f t="shared" si="807"/>
        <v>0</v>
      </c>
      <c r="AC257" s="41">
        <f t="shared" si="807"/>
        <v>0</v>
      </c>
      <c r="AD257" s="41">
        <f t="shared" si="807"/>
        <v>0</v>
      </c>
      <c r="AE257" s="41">
        <f t="shared" si="807"/>
        <v>0</v>
      </c>
      <c r="AF257" s="41">
        <f t="shared" si="807"/>
        <v>0</v>
      </c>
      <c r="AG257" s="41">
        <f t="shared" si="807"/>
        <v>0</v>
      </c>
      <c r="AH257" s="41">
        <f t="shared" si="807"/>
        <v>0</v>
      </c>
      <c r="AI257" s="41">
        <f t="shared" si="807"/>
        <v>0</v>
      </c>
      <c r="AJ257" s="41">
        <f t="shared" si="807"/>
        <v>0</v>
      </c>
      <c r="AK257" s="41">
        <f t="shared" si="807"/>
        <v>0</v>
      </c>
      <c r="AL257" s="41">
        <f t="shared" si="807"/>
        <v>0</v>
      </c>
      <c r="AM257" s="41">
        <f t="shared" si="807"/>
        <v>0</v>
      </c>
      <c r="AN257" s="41">
        <f t="shared" si="807"/>
        <v>0</v>
      </c>
      <c r="AO257" s="41">
        <f t="shared" si="807"/>
        <v>0</v>
      </c>
      <c r="AP257" s="41">
        <f t="shared" si="807"/>
        <v>0</v>
      </c>
      <c r="AQ257" s="41">
        <f t="shared" si="807"/>
        <v>0</v>
      </c>
      <c r="AR257" s="41">
        <f t="shared" si="807"/>
        <v>0</v>
      </c>
      <c r="AS257" s="41">
        <f t="shared" si="807"/>
        <v>0</v>
      </c>
      <c r="AT257" s="41">
        <f t="shared" si="807"/>
        <v>0</v>
      </c>
      <c r="AU257" s="41">
        <f t="shared" si="807"/>
        <v>0</v>
      </c>
      <c r="AV257" s="41">
        <f t="shared" si="807"/>
        <v>0</v>
      </c>
      <c r="AW257" s="41">
        <f t="shared" si="807"/>
        <v>0</v>
      </c>
      <c r="AX257" s="41">
        <f t="shared" si="807"/>
        <v>0</v>
      </c>
      <c r="AY257" s="41">
        <f t="shared" si="807"/>
        <v>0</v>
      </c>
      <c r="AZ257" s="41">
        <f t="shared" ref="AZ257:CE257" si="808">IF($B257&gt;=AZ$2,0,$S257/$D257*((AY$6-$E257)&lt;$D257))</f>
        <v>0</v>
      </c>
      <c r="BA257" s="41">
        <f t="shared" si="808"/>
        <v>0</v>
      </c>
      <c r="BB257" s="41">
        <f t="shared" si="808"/>
        <v>0</v>
      </c>
      <c r="BC257" s="41">
        <f t="shared" si="808"/>
        <v>0</v>
      </c>
      <c r="BD257" s="41">
        <f t="shared" si="808"/>
        <v>0</v>
      </c>
      <c r="BE257" s="41">
        <f t="shared" si="808"/>
        <v>0</v>
      </c>
      <c r="BF257" s="41">
        <f t="shared" si="808"/>
        <v>0</v>
      </c>
      <c r="BG257" s="41">
        <f t="shared" si="808"/>
        <v>0</v>
      </c>
      <c r="BH257" s="41">
        <f t="shared" si="808"/>
        <v>0</v>
      </c>
      <c r="BI257" s="41">
        <f t="shared" si="808"/>
        <v>0</v>
      </c>
      <c r="BJ257" s="41">
        <f t="shared" si="808"/>
        <v>0</v>
      </c>
      <c r="BK257" s="41">
        <f t="shared" si="808"/>
        <v>0</v>
      </c>
      <c r="BL257" s="41">
        <f t="shared" si="808"/>
        <v>0</v>
      </c>
      <c r="BM257" s="41">
        <f t="shared" si="808"/>
        <v>0</v>
      </c>
      <c r="BN257" s="41">
        <f t="shared" si="808"/>
        <v>0</v>
      </c>
      <c r="BO257" s="41">
        <f t="shared" si="808"/>
        <v>0</v>
      </c>
      <c r="BP257" s="41">
        <f t="shared" si="808"/>
        <v>0</v>
      </c>
      <c r="BQ257" s="41">
        <f t="shared" si="808"/>
        <v>0</v>
      </c>
      <c r="BR257" s="41">
        <f t="shared" si="808"/>
        <v>0</v>
      </c>
      <c r="BS257" s="41">
        <f t="shared" si="808"/>
        <v>0</v>
      </c>
      <c r="BT257" s="41">
        <f t="shared" si="808"/>
        <v>0</v>
      </c>
      <c r="BU257" s="41">
        <f t="shared" si="808"/>
        <v>27968.216376214041</v>
      </c>
      <c r="BV257" s="41">
        <f t="shared" si="808"/>
        <v>27968.216376214041</v>
      </c>
      <c r="BW257" s="41">
        <f t="shared" si="808"/>
        <v>27968.216376214041</v>
      </c>
      <c r="BX257" s="41">
        <f t="shared" si="808"/>
        <v>27968.216376214041</v>
      </c>
      <c r="BY257" s="41">
        <f t="shared" si="808"/>
        <v>27968.216376214041</v>
      </c>
      <c r="BZ257" s="41">
        <f t="shared" si="808"/>
        <v>27968.216376214041</v>
      </c>
      <c r="CA257" s="41">
        <f t="shared" si="808"/>
        <v>27968.216376214041</v>
      </c>
      <c r="CB257" s="41">
        <f t="shared" si="808"/>
        <v>27968.216376214041</v>
      </c>
      <c r="CC257" s="41">
        <f t="shared" si="808"/>
        <v>27968.216376214041</v>
      </c>
      <c r="CD257" s="41">
        <f t="shared" si="808"/>
        <v>27968.216376214041</v>
      </c>
      <c r="CE257" s="41">
        <f t="shared" si="808"/>
        <v>27968.216376214041</v>
      </c>
      <c r="CF257" s="41">
        <f t="shared" ref="CF257:DK257" si="809">IF($B257&gt;=CF$2,0,$S257/$D257*((CE$6-$E257)&lt;$D257))</f>
        <v>27968.216376214041</v>
      </c>
      <c r="CG257" s="41">
        <f t="shared" si="809"/>
        <v>27968.216376214041</v>
      </c>
      <c r="CH257" s="41">
        <f t="shared" si="809"/>
        <v>27968.216376214041</v>
      </c>
      <c r="CI257" s="41">
        <f t="shared" si="809"/>
        <v>27968.216376214041</v>
      </c>
      <c r="CJ257" s="41">
        <f t="shared" si="809"/>
        <v>27968.216376214041</v>
      </c>
      <c r="CK257" s="41">
        <f t="shared" si="809"/>
        <v>27968.216376214041</v>
      </c>
      <c r="CL257" s="41">
        <f t="shared" si="809"/>
        <v>27968.216376214041</v>
      </c>
      <c r="CM257" s="41">
        <f t="shared" si="809"/>
        <v>27968.216376214041</v>
      </c>
      <c r="CN257" s="41">
        <f t="shared" si="809"/>
        <v>27968.216376214041</v>
      </c>
      <c r="CO257" s="41">
        <f t="shared" si="809"/>
        <v>27968.216376214041</v>
      </c>
      <c r="CP257" s="41">
        <f t="shared" si="809"/>
        <v>27968.216376214041</v>
      </c>
      <c r="CQ257" s="41">
        <f t="shared" si="809"/>
        <v>27968.216376214041</v>
      </c>
      <c r="CR257" s="41">
        <f t="shared" si="809"/>
        <v>27968.216376214041</v>
      </c>
      <c r="CS257" s="41">
        <f t="shared" si="809"/>
        <v>27968.216376214041</v>
      </c>
      <c r="CT257" s="41">
        <f t="shared" si="809"/>
        <v>27968.216376214041</v>
      </c>
      <c r="CU257" s="41">
        <f t="shared" si="809"/>
        <v>27968.216376214041</v>
      </c>
      <c r="CV257" s="41">
        <f t="shared" si="809"/>
        <v>27968.216376214041</v>
      </c>
      <c r="CW257" s="41">
        <f t="shared" si="809"/>
        <v>27968.216376214041</v>
      </c>
      <c r="CX257" s="41">
        <f t="shared" si="809"/>
        <v>27968.216376214041</v>
      </c>
      <c r="CY257" s="41">
        <f t="shared" si="809"/>
        <v>27968.216376214041</v>
      </c>
      <c r="CZ257" s="41">
        <f t="shared" si="809"/>
        <v>27968.216376214041</v>
      </c>
      <c r="DA257" s="41">
        <f t="shared" si="809"/>
        <v>27968.216376214041</v>
      </c>
      <c r="DB257" s="41">
        <f t="shared" si="809"/>
        <v>27968.216376214041</v>
      </c>
      <c r="DC257" s="41">
        <f t="shared" si="809"/>
        <v>27968.216376214041</v>
      </c>
      <c r="DD257" s="41">
        <f t="shared" si="809"/>
        <v>27968.216376214041</v>
      </c>
      <c r="DE257" s="41">
        <f t="shared" si="809"/>
        <v>27968.216376214041</v>
      </c>
      <c r="DF257" s="41">
        <f t="shared" si="809"/>
        <v>27968.216376214041</v>
      </c>
      <c r="DG257" s="41">
        <f t="shared" si="809"/>
        <v>27968.216376214041</v>
      </c>
      <c r="DH257" s="41">
        <f t="shared" si="809"/>
        <v>27968.216376214041</v>
      </c>
      <c r="DI257" s="41">
        <f t="shared" si="809"/>
        <v>27968.216376214041</v>
      </c>
      <c r="DJ257" s="41">
        <f t="shared" si="809"/>
        <v>27968.216376214041</v>
      </c>
      <c r="DK257" s="41">
        <f t="shared" si="809"/>
        <v>27968.216376214041</v>
      </c>
      <c r="DL257" s="41">
        <f t="shared" ref="DL257:EQ257" si="810">IF($B257&gt;=DL$2,0,$S257/$D257*((DK$6-$E257)&lt;$D257))</f>
        <v>27968.216376214041</v>
      </c>
      <c r="DM257" s="41">
        <f t="shared" si="810"/>
        <v>27968.216376214041</v>
      </c>
      <c r="DN257" s="41">
        <f t="shared" si="810"/>
        <v>27968.216376214041</v>
      </c>
      <c r="DO257" s="41">
        <f t="shared" si="810"/>
        <v>27968.216376214041</v>
      </c>
      <c r="DP257" s="41">
        <f t="shared" si="810"/>
        <v>27968.216376214041</v>
      </c>
      <c r="DQ257" s="41">
        <f t="shared" si="810"/>
        <v>27968.216376214041</v>
      </c>
      <c r="DR257" s="41">
        <f t="shared" si="810"/>
        <v>27968.216376214041</v>
      </c>
      <c r="DS257" s="41">
        <f t="shared" si="810"/>
        <v>27968.216376214041</v>
      </c>
      <c r="DT257" s="41">
        <f t="shared" si="810"/>
        <v>27968.216376214041</v>
      </c>
      <c r="DU257" s="41">
        <f t="shared" si="810"/>
        <v>27968.216376214041</v>
      </c>
      <c r="DV257" s="41">
        <f t="shared" si="810"/>
        <v>27968.216376214041</v>
      </c>
      <c r="DW257" s="41">
        <f t="shared" si="810"/>
        <v>27968.216376214041</v>
      </c>
      <c r="DX257" s="41">
        <f t="shared" si="810"/>
        <v>27968.216376214041</v>
      </c>
      <c r="DY257" s="41">
        <f t="shared" si="810"/>
        <v>27968.216376214041</v>
      </c>
      <c r="DZ257" s="41">
        <f t="shared" si="810"/>
        <v>27968.216376214041</v>
      </c>
      <c r="EA257" s="41">
        <f t="shared" si="810"/>
        <v>27968.216376214041</v>
      </c>
      <c r="EB257" s="41">
        <f t="shared" si="810"/>
        <v>27968.216376214041</v>
      </c>
      <c r="EC257" s="41">
        <f t="shared" si="810"/>
        <v>0</v>
      </c>
      <c r="ED257" s="41">
        <f t="shared" si="810"/>
        <v>0</v>
      </c>
      <c r="EE257" s="41">
        <f t="shared" si="810"/>
        <v>0</v>
      </c>
      <c r="EF257" s="41">
        <f t="shared" si="810"/>
        <v>0</v>
      </c>
      <c r="EG257" s="41">
        <f t="shared" si="810"/>
        <v>0</v>
      </c>
      <c r="EH257" s="41">
        <f t="shared" si="810"/>
        <v>0</v>
      </c>
      <c r="EI257" s="41">
        <f t="shared" si="810"/>
        <v>0</v>
      </c>
      <c r="EJ257" s="41">
        <f t="shared" si="810"/>
        <v>0</v>
      </c>
      <c r="EK257" s="41">
        <f t="shared" si="810"/>
        <v>0</v>
      </c>
      <c r="EL257" s="41">
        <f t="shared" si="810"/>
        <v>0</v>
      </c>
      <c r="EM257" s="41">
        <f t="shared" si="810"/>
        <v>0</v>
      </c>
      <c r="EN257" s="41">
        <f t="shared" si="810"/>
        <v>0</v>
      </c>
      <c r="EO257" s="41">
        <f t="shared" si="810"/>
        <v>0</v>
      </c>
      <c r="EP257" s="41">
        <f t="shared" si="810"/>
        <v>0</v>
      </c>
      <c r="EQ257" s="41">
        <f t="shared" si="810"/>
        <v>0</v>
      </c>
      <c r="ER257" s="41">
        <f t="shared" ref="ER257:FB257" si="811">IF($B257&gt;=ER$2,0,$S257/$D257*((EQ$6-$E257)&lt;$D257))</f>
        <v>0</v>
      </c>
      <c r="ES257" s="41">
        <f t="shared" si="811"/>
        <v>0</v>
      </c>
      <c r="ET257" s="41">
        <f t="shared" si="811"/>
        <v>0</v>
      </c>
      <c r="EU257" s="41">
        <f t="shared" si="811"/>
        <v>0</v>
      </c>
      <c r="EV257" s="41">
        <f t="shared" si="811"/>
        <v>0</v>
      </c>
      <c r="EW257" s="41">
        <f t="shared" si="811"/>
        <v>0</v>
      </c>
      <c r="EX257" s="41">
        <f t="shared" si="811"/>
        <v>0</v>
      </c>
      <c r="EY257" s="41">
        <f t="shared" si="811"/>
        <v>0</v>
      </c>
      <c r="EZ257" s="41">
        <f t="shared" si="811"/>
        <v>0</v>
      </c>
      <c r="FA257" s="41">
        <f t="shared" si="811"/>
        <v>0</v>
      </c>
      <c r="FB257" s="41">
        <f t="shared" si="811"/>
        <v>0</v>
      </c>
    </row>
    <row r="258" spans="2:158" s="38" customFormat="1" ht="11.25" hidden="1" customHeight="1" outlineLevel="1">
      <c r="B258" s="37">
        <v>2076</v>
      </c>
      <c r="C258" s="36">
        <f t="shared" si="791"/>
        <v>60</v>
      </c>
      <c r="D258" s="36">
        <f t="shared" si="791"/>
        <v>60</v>
      </c>
      <c r="E258" s="36">
        <f t="shared" si="705"/>
        <v>54</v>
      </c>
      <c r="F258" s="55"/>
      <c r="G258" s="3"/>
      <c r="H258" s="3"/>
      <c r="K258" s="39"/>
      <c r="L258" s="39"/>
      <c r="M258" s="39"/>
      <c r="N258" s="39"/>
      <c r="O258" s="39"/>
      <c r="P258" s="39"/>
      <c r="Q258" s="39"/>
      <c r="S258" s="40">
        <f t="shared" si="567"/>
        <v>1711943.1172895555</v>
      </c>
      <c r="T258" s="41">
        <f t="shared" ref="T258:AY258" si="812">IF($B258&gt;=T$2,0,$S258/$D258*((S$6-$E258)&lt;$D258))</f>
        <v>0</v>
      </c>
      <c r="U258" s="41">
        <f t="shared" si="812"/>
        <v>0</v>
      </c>
      <c r="V258" s="41">
        <f t="shared" si="812"/>
        <v>0</v>
      </c>
      <c r="W258" s="41">
        <f t="shared" si="812"/>
        <v>0</v>
      </c>
      <c r="X258" s="41">
        <f t="shared" si="812"/>
        <v>0</v>
      </c>
      <c r="Y258" s="41">
        <f t="shared" si="812"/>
        <v>0</v>
      </c>
      <c r="Z258" s="41">
        <f t="shared" si="812"/>
        <v>0</v>
      </c>
      <c r="AA258" s="41">
        <f t="shared" si="812"/>
        <v>0</v>
      </c>
      <c r="AB258" s="41">
        <f t="shared" si="812"/>
        <v>0</v>
      </c>
      <c r="AC258" s="41">
        <f t="shared" si="812"/>
        <v>0</v>
      </c>
      <c r="AD258" s="41">
        <f t="shared" si="812"/>
        <v>0</v>
      </c>
      <c r="AE258" s="41">
        <f t="shared" si="812"/>
        <v>0</v>
      </c>
      <c r="AF258" s="41">
        <f t="shared" si="812"/>
        <v>0</v>
      </c>
      <c r="AG258" s="41">
        <f t="shared" si="812"/>
        <v>0</v>
      </c>
      <c r="AH258" s="41">
        <f t="shared" si="812"/>
        <v>0</v>
      </c>
      <c r="AI258" s="41">
        <f t="shared" si="812"/>
        <v>0</v>
      </c>
      <c r="AJ258" s="41">
        <f t="shared" si="812"/>
        <v>0</v>
      </c>
      <c r="AK258" s="41">
        <f t="shared" si="812"/>
        <v>0</v>
      </c>
      <c r="AL258" s="41">
        <f t="shared" si="812"/>
        <v>0</v>
      </c>
      <c r="AM258" s="41">
        <f t="shared" si="812"/>
        <v>0</v>
      </c>
      <c r="AN258" s="41">
        <f t="shared" si="812"/>
        <v>0</v>
      </c>
      <c r="AO258" s="41">
        <f t="shared" si="812"/>
        <v>0</v>
      </c>
      <c r="AP258" s="41">
        <f t="shared" si="812"/>
        <v>0</v>
      </c>
      <c r="AQ258" s="41">
        <f t="shared" si="812"/>
        <v>0</v>
      </c>
      <c r="AR258" s="41">
        <f t="shared" si="812"/>
        <v>0</v>
      </c>
      <c r="AS258" s="41">
        <f t="shared" si="812"/>
        <v>0</v>
      </c>
      <c r="AT258" s="41">
        <f t="shared" si="812"/>
        <v>0</v>
      </c>
      <c r="AU258" s="41">
        <f t="shared" si="812"/>
        <v>0</v>
      </c>
      <c r="AV258" s="41">
        <f t="shared" si="812"/>
        <v>0</v>
      </c>
      <c r="AW258" s="41">
        <f t="shared" si="812"/>
        <v>0</v>
      </c>
      <c r="AX258" s="41">
        <f t="shared" si="812"/>
        <v>0</v>
      </c>
      <c r="AY258" s="41">
        <f t="shared" si="812"/>
        <v>0</v>
      </c>
      <c r="AZ258" s="41">
        <f t="shared" ref="AZ258:CE258" si="813">IF($B258&gt;=AZ$2,0,$S258/$D258*((AY$6-$E258)&lt;$D258))</f>
        <v>0</v>
      </c>
      <c r="BA258" s="41">
        <f t="shared" si="813"/>
        <v>0</v>
      </c>
      <c r="BB258" s="41">
        <f t="shared" si="813"/>
        <v>0</v>
      </c>
      <c r="BC258" s="41">
        <f t="shared" si="813"/>
        <v>0</v>
      </c>
      <c r="BD258" s="41">
        <f t="shared" si="813"/>
        <v>0</v>
      </c>
      <c r="BE258" s="41">
        <f t="shared" si="813"/>
        <v>0</v>
      </c>
      <c r="BF258" s="41">
        <f t="shared" si="813"/>
        <v>0</v>
      </c>
      <c r="BG258" s="41">
        <f t="shared" si="813"/>
        <v>0</v>
      </c>
      <c r="BH258" s="41">
        <f t="shared" si="813"/>
        <v>0</v>
      </c>
      <c r="BI258" s="41">
        <f t="shared" si="813"/>
        <v>0</v>
      </c>
      <c r="BJ258" s="41">
        <f t="shared" si="813"/>
        <v>0</v>
      </c>
      <c r="BK258" s="41">
        <f t="shared" si="813"/>
        <v>0</v>
      </c>
      <c r="BL258" s="41">
        <f t="shared" si="813"/>
        <v>0</v>
      </c>
      <c r="BM258" s="41">
        <f t="shared" si="813"/>
        <v>0</v>
      </c>
      <c r="BN258" s="41">
        <f t="shared" si="813"/>
        <v>0</v>
      </c>
      <c r="BO258" s="41">
        <f t="shared" si="813"/>
        <v>0</v>
      </c>
      <c r="BP258" s="41">
        <f t="shared" si="813"/>
        <v>0</v>
      </c>
      <c r="BQ258" s="41">
        <f t="shared" si="813"/>
        <v>0</v>
      </c>
      <c r="BR258" s="41">
        <f t="shared" si="813"/>
        <v>0</v>
      </c>
      <c r="BS258" s="41">
        <f t="shared" si="813"/>
        <v>0</v>
      </c>
      <c r="BT258" s="41">
        <f t="shared" si="813"/>
        <v>0</v>
      </c>
      <c r="BU258" s="41">
        <f t="shared" si="813"/>
        <v>0</v>
      </c>
      <c r="BV258" s="41">
        <f t="shared" si="813"/>
        <v>28532.385288159257</v>
      </c>
      <c r="BW258" s="41">
        <f t="shared" si="813"/>
        <v>28532.385288159257</v>
      </c>
      <c r="BX258" s="41">
        <f t="shared" si="813"/>
        <v>28532.385288159257</v>
      </c>
      <c r="BY258" s="41">
        <f t="shared" si="813"/>
        <v>28532.385288159257</v>
      </c>
      <c r="BZ258" s="41">
        <f t="shared" si="813"/>
        <v>28532.385288159257</v>
      </c>
      <c r="CA258" s="41">
        <f t="shared" si="813"/>
        <v>28532.385288159257</v>
      </c>
      <c r="CB258" s="41">
        <f t="shared" si="813"/>
        <v>28532.385288159257</v>
      </c>
      <c r="CC258" s="41">
        <f t="shared" si="813"/>
        <v>28532.385288159257</v>
      </c>
      <c r="CD258" s="41">
        <f t="shared" si="813"/>
        <v>28532.385288159257</v>
      </c>
      <c r="CE258" s="41">
        <f t="shared" si="813"/>
        <v>28532.385288159257</v>
      </c>
      <c r="CF258" s="41">
        <f t="shared" ref="CF258:DK258" si="814">IF($B258&gt;=CF$2,0,$S258/$D258*((CE$6-$E258)&lt;$D258))</f>
        <v>28532.385288159257</v>
      </c>
      <c r="CG258" s="41">
        <f t="shared" si="814"/>
        <v>28532.385288159257</v>
      </c>
      <c r="CH258" s="41">
        <f t="shared" si="814"/>
        <v>28532.385288159257</v>
      </c>
      <c r="CI258" s="41">
        <f t="shared" si="814"/>
        <v>28532.385288159257</v>
      </c>
      <c r="CJ258" s="41">
        <f t="shared" si="814"/>
        <v>28532.385288159257</v>
      </c>
      <c r="CK258" s="41">
        <f t="shared" si="814"/>
        <v>28532.385288159257</v>
      </c>
      <c r="CL258" s="41">
        <f t="shared" si="814"/>
        <v>28532.385288159257</v>
      </c>
      <c r="CM258" s="41">
        <f t="shared" si="814"/>
        <v>28532.385288159257</v>
      </c>
      <c r="CN258" s="41">
        <f t="shared" si="814"/>
        <v>28532.385288159257</v>
      </c>
      <c r="CO258" s="41">
        <f t="shared" si="814"/>
        <v>28532.385288159257</v>
      </c>
      <c r="CP258" s="41">
        <f t="shared" si="814"/>
        <v>28532.385288159257</v>
      </c>
      <c r="CQ258" s="41">
        <f t="shared" si="814"/>
        <v>28532.385288159257</v>
      </c>
      <c r="CR258" s="41">
        <f t="shared" si="814"/>
        <v>28532.385288159257</v>
      </c>
      <c r="CS258" s="41">
        <f t="shared" si="814"/>
        <v>28532.385288159257</v>
      </c>
      <c r="CT258" s="41">
        <f t="shared" si="814"/>
        <v>28532.385288159257</v>
      </c>
      <c r="CU258" s="41">
        <f t="shared" si="814"/>
        <v>28532.385288159257</v>
      </c>
      <c r="CV258" s="41">
        <f t="shared" si="814"/>
        <v>28532.385288159257</v>
      </c>
      <c r="CW258" s="41">
        <f t="shared" si="814"/>
        <v>28532.385288159257</v>
      </c>
      <c r="CX258" s="41">
        <f t="shared" si="814"/>
        <v>28532.385288159257</v>
      </c>
      <c r="CY258" s="41">
        <f t="shared" si="814"/>
        <v>28532.385288159257</v>
      </c>
      <c r="CZ258" s="41">
        <f t="shared" si="814"/>
        <v>28532.385288159257</v>
      </c>
      <c r="DA258" s="41">
        <f t="shared" si="814"/>
        <v>28532.385288159257</v>
      </c>
      <c r="DB258" s="41">
        <f t="shared" si="814"/>
        <v>28532.385288159257</v>
      </c>
      <c r="DC258" s="41">
        <f t="shared" si="814"/>
        <v>28532.385288159257</v>
      </c>
      <c r="DD258" s="41">
        <f t="shared" si="814"/>
        <v>28532.385288159257</v>
      </c>
      <c r="DE258" s="41">
        <f t="shared" si="814"/>
        <v>28532.385288159257</v>
      </c>
      <c r="DF258" s="41">
        <f t="shared" si="814"/>
        <v>28532.385288159257</v>
      </c>
      <c r="DG258" s="41">
        <f t="shared" si="814"/>
        <v>28532.385288159257</v>
      </c>
      <c r="DH258" s="41">
        <f t="shared" si="814"/>
        <v>28532.385288159257</v>
      </c>
      <c r="DI258" s="41">
        <f t="shared" si="814"/>
        <v>28532.385288159257</v>
      </c>
      <c r="DJ258" s="41">
        <f t="shared" si="814"/>
        <v>28532.385288159257</v>
      </c>
      <c r="DK258" s="41">
        <f t="shared" si="814"/>
        <v>28532.385288159257</v>
      </c>
      <c r="DL258" s="41">
        <f t="shared" ref="DL258:EQ258" si="815">IF($B258&gt;=DL$2,0,$S258/$D258*((DK$6-$E258)&lt;$D258))</f>
        <v>28532.385288159257</v>
      </c>
      <c r="DM258" s="41">
        <f t="shared" si="815"/>
        <v>28532.385288159257</v>
      </c>
      <c r="DN258" s="41">
        <f t="shared" si="815"/>
        <v>28532.385288159257</v>
      </c>
      <c r="DO258" s="41">
        <f t="shared" si="815"/>
        <v>28532.385288159257</v>
      </c>
      <c r="DP258" s="41">
        <f t="shared" si="815"/>
        <v>28532.385288159257</v>
      </c>
      <c r="DQ258" s="41">
        <f t="shared" si="815"/>
        <v>28532.385288159257</v>
      </c>
      <c r="DR258" s="41">
        <f t="shared" si="815"/>
        <v>28532.385288159257</v>
      </c>
      <c r="DS258" s="41">
        <f t="shared" si="815"/>
        <v>28532.385288159257</v>
      </c>
      <c r="DT258" s="41">
        <f t="shared" si="815"/>
        <v>28532.385288159257</v>
      </c>
      <c r="DU258" s="41">
        <f t="shared" si="815"/>
        <v>28532.385288159257</v>
      </c>
      <c r="DV258" s="41">
        <f t="shared" si="815"/>
        <v>28532.385288159257</v>
      </c>
      <c r="DW258" s="41">
        <f t="shared" si="815"/>
        <v>28532.385288159257</v>
      </c>
      <c r="DX258" s="41">
        <f t="shared" si="815"/>
        <v>28532.385288159257</v>
      </c>
      <c r="DY258" s="41">
        <f t="shared" si="815"/>
        <v>28532.385288159257</v>
      </c>
      <c r="DZ258" s="41">
        <f t="shared" si="815"/>
        <v>28532.385288159257</v>
      </c>
      <c r="EA258" s="41">
        <f t="shared" si="815"/>
        <v>28532.385288159257</v>
      </c>
      <c r="EB258" s="41">
        <f t="shared" si="815"/>
        <v>28532.385288159257</v>
      </c>
      <c r="EC258" s="41">
        <f t="shared" si="815"/>
        <v>28532.385288159257</v>
      </c>
      <c r="ED258" s="41">
        <f t="shared" si="815"/>
        <v>0</v>
      </c>
      <c r="EE258" s="41">
        <f t="shared" si="815"/>
        <v>0</v>
      </c>
      <c r="EF258" s="41">
        <f t="shared" si="815"/>
        <v>0</v>
      </c>
      <c r="EG258" s="41">
        <f t="shared" si="815"/>
        <v>0</v>
      </c>
      <c r="EH258" s="41">
        <f t="shared" si="815"/>
        <v>0</v>
      </c>
      <c r="EI258" s="41">
        <f t="shared" si="815"/>
        <v>0</v>
      </c>
      <c r="EJ258" s="41">
        <f t="shared" si="815"/>
        <v>0</v>
      </c>
      <c r="EK258" s="41">
        <f t="shared" si="815"/>
        <v>0</v>
      </c>
      <c r="EL258" s="41">
        <f t="shared" si="815"/>
        <v>0</v>
      </c>
      <c r="EM258" s="41">
        <f t="shared" si="815"/>
        <v>0</v>
      </c>
      <c r="EN258" s="41">
        <f t="shared" si="815"/>
        <v>0</v>
      </c>
      <c r="EO258" s="41">
        <f t="shared" si="815"/>
        <v>0</v>
      </c>
      <c r="EP258" s="41">
        <f t="shared" si="815"/>
        <v>0</v>
      </c>
      <c r="EQ258" s="41">
        <f t="shared" si="815"/>
        <v>0</v>
      </c>
      <c r="ER258" s="41">
        <f t="shared" ref="ER258:FB258" si="816">IF($B258&gt;=ER$2,0,$S258/$D258*((EQ$6-$E258)&lt;$D258))</f>
        <v>0</v>
      </c>
      <c r="ES258" s="41">
        <f t="shared" si="816"/>
        <v>0</v>
      </c>
      <c r="ET258" s="41">
        <f t="shared" si="816"/>
        <v>0</v>
      </c>
      <c r="EU258" s="41">
        <f t="shared" si="816"/>
        <v>0</v>
      </c>
      <c r="EV258" s="41">
        <f t="shared" si="816"/>
        <v>0</v>
      </c>
      <c r="EW258" s="41">
        <f t="shared" si="816"/>
        <v>0</v>
      </c>
      <c r="EX258" s="41">
        <f t="shared" si="816"/>
        <v>0</v>
      </c>
      <c r="EY258" s="41">
        <f t="shared" si="816"/>
        <v>0</v>
      </c>
      <c r="EZ258" s="41">
        <f t="shared" si="816"/>
        <v>0</v>
      </c>
      <c r="FA258" s="41">
        <f t="shared" si="816"/>
        <v>0</v>
      </c>
      <c r="FB258" s="41">
        <f t="shared" si="816"/>
        <v>0</v>
      </c>
    </row>
    <row r="259" spans="2:158" s="38" customFormat="1" ht="11.25" hidden="1" customHeight="1" outlineLevel="1">
      <c r="B259" s="37">
        <v>2077</v>
      </c>
      <c r="C259" s="36">
        <f t="shared" si="791"/>
        <v>60</v>
      </c>
      <c r="D259" s="36">
        <f t="shared" si="791"/>
        <v>60</v>
      </c>
      <c r="E259" s="36">
        <f t="shared" si="705"/>
        <v>55</v>
      </c>
      <c r="F259" s="55"/>
      <c r="G259" s="3"/>
      <c r="H259" s="3"/>
      <c r="K259" s="39"/>
      <c r="L259" s="39"/>
      <c r="M259" s="39"/>
      <c r="N259" s="39"/>
      <c r="O259" s="39"/>
      <c r="P259" s="39"/>
      <c r="Q259" s="39"/>
      <c r="S259" s="40">
        <f t="shared" si="567"/>
        <v>1708613.4592698689</v>
      </c>
      <c r="T259" s="41">
        <f t="shared" ref="T259:AY259" si="817">IF($B259&gt;=T$2,0,$S259/$D259*((S$6-$E259)&lt;$D259))</f>
        <v>0</v>
      </c>
      <c r="U259" s="41">
        <f t="shared" si="817"/>
        <v>0</v>
      </c>
      <c r="V259" s="41">
        <f t="shared" si="817"/>
        <v>0</v>
      </c>
      <c r="W259" s="41">
        <f t="shared" si="817"/>
        <v>0</v>
      </c>
      <c r="X259" s="41">
        <f t="shared" si="817"/>
        <v>0</v>
      </c>
      <c r="Y259" s="41">
        <f t="shared" si="817"/>
        <v>0</v>
      </c>
      <c r="Z259" s="41">
        <f t="shared" si="817"/>
        <v>0</v>
      </c>
      <c r="AA259" s="41">
        <f t="shared" si="817"/>
        <v>0</v>
      </c>
      <c r="AB259" s="41">
        <f t="shared" si="817"/>
        <v>0</v>
      </c>
      <c r="AC259" s="41">
        <f t="shared" si="817"/>
        <v>0</v>
      </c>
      <c r="AD259" s="41">
        <f t="shared" si="817"/>
        <v>0</v>
      </c>
      <c r="AE259" s="41">
        <f t="shared" si="817"/>
        <v>0</v>
      </c>
      <c r="AF259" s="41">
        <f t="shared" si="817"/>
        <v>0</v>
      </c>
      <c r="AG259" s="41">
        <f t="shared" si="817"/>
        <v>0</v>
      </c>
      <c r="AH259" s="41">
        <f t="shared" si="817"/>
        <v>0</v>
      </c>
      <c r="AI259" s="41">
        <f t="shared" si="817"/>
        <v>0</v>
      </c>
      <c r="AJ259" s="41">
        <f t="shared" si="817"/>
        <v>0</v>
      </c>
      <c r="AK259" s="41">
        <f t="shared" si="817"/>
        <v>0</v>
      </c>
      <c r="AL259" s="41">
        <f t="shared" si="817"/>
        <v>0</v>
      </c>
      <c r="AM259" s="41">
        <f t="shared" si="817"/>
        <v>0</v>
      </c>
      <c r="AN259" s="41">
        <f t="shared" si="817"/>
        <v>0</v>
      </c>
      <c r="AO259" s="41">
        <f t="shared" si="817"/>
        <v>0</v>
      </c>
      <c r="AP259" s="41">
        <f t="shared" si="817"/>
        <v>0</v>
      </c>
      <c r="AQ259" s="41">
        <f t="shared" si="817"/>
        <v>0</v>
      </c>
      <c r="AR259" s="41">
        <f t="shared" si="817"/>
        <v>0</v>
      </c>
      <c r="AS259" s="41">
        <f t="shared" si="817"/>
        <v>0</v>
      </c>
      <c r="AT259" s="41">
        <f t="shared" si="817"/>
        <v>0</v>
      </c>
      <c r="AU259" s="41">
        <f t="shared" si="817"/>
        <v>0</v>
      </c>
      <c r="AV259" s="41">
        <f t="shared" si="817"/>
        <v>0</v>
      </c>
      <c r="AW259" s="41">
        <f t="shared" si="817"/>
        <v>0</v>
      </c>
      <c r="AX259" s="41">
        <f t="shared" si="817"/>
        <v>0</v>
      </c>
      <c r="AY259" s="41">
        <f t="shared" si="817"/>
        <v>0</v>
      </c>
      <c r="AZ259" s="41">
        <f t="shared" ref="AZ259:CE259" si="818">IF($B259&gt;=AZ$2,0,$S259/$D259*((AY$6-$E259)&lt;$D259))</f>
        <v>0</v>
      </c>
      <c r="BA259" s="41">
        <f t="shared" si="818"/>
        <v>0</v>
      </c>
      <c r="BB259" s="41">
        <f t="shared" si="818"/>
        <v>0</v>
      </c>
      <c r="BC259" s="41">
        <f t="shared" si="818"/>
        <v>0</v>
      </c>
      <c r="BD259" s="41">
        <f t="shared" si="818"/>
        <v>0</v>
      </c>
      <c r="BE259" s="41">
        <f t="shared" si="818"/>
        <v>0</v>
      </c>
      <c r="BF259" s="41">
        <f t="shared" si="818"/>
        <v>0</v>
      </c>
      <c r="BG259" s="41">
        <f t="shared" si="818"/>
        <v>0</v>
      </c>
      <c r="BH259" s="41">
        <f t="shared" si="818"/>
        <v>0</v>
      </c>
      <c r="BI259" s="41">
        <f t="shared" si="818"/>
        <v>0</v>
      </c>
      <c r="BJ259" s="41">
        <f t="shared" si="818"/>
        <v>0</v>
      </c>
      <c r="BK259" s="41">
        <f t="shared" si="818"/>
        <v>0</v>
      </c>
      <c r="BL259" s="41">
        <f t="shared" si="818"/>
        <v>0</v>
      </c>
      <c r="BM259" s="41">
        <f t="shared" si="818"/>
        <v>0</v>
      </c>
      <c r="BN259" s="41">
        <f t="shared" si="818"/>
        <v>0</v>
      </c>
      <c r="BO259" s="41">
        <f t="shared" si="818"/>
        <v>0</v>
      </c>
      <c r="BP259" s="41">
        <f t="shared" si="818"/>
        <v>0</v>
      </c>
      <c r="BQ259" s="41">
        <f t="shared" si="818"/>
        <v>0</v>
      </c>
      <c r="BR259" s="41">
        <f t="shared" si="818"/>
        <v>0</v>
      </c>
      <c r="BS259" s="41">
        <f t="shared" si="818"/>
        <v>0</v>
      </c>
      <c r="BT259" s="41">
        <f t="shared" si="818"/>
        <v>0</v>
      </c>
      <c r="BU259" s="41">
        <f t="shared" si="818"/>
        <v>0</v>
      </c>
      <c r="BV259" s="41">
        <f t="shared" si="818"/>
        <v>0</v>
      </c>
      <c r="BW259" s="41">
        <f t="shared" si="818"/>
        <v>28476.89098783115</v>
      </c>
      <c r="BX259" s="41">
        <f t="shared" si="818"/>
        <v>28476.89098783115</v>
      </c>
      <c r="BY259" s="41">
        <f t="shared" si="818"/>
        <v>28476.89098783115</v>
      </c>
      <c r="BZ259" s="41">
        <f t="shared" si="818"/>
        <v>28476.89098783115</v>
      </c>
      <c r="CA259" s="41">
        <f t="shared" si="818"/>
        <v>28476.89098783115</v>
      </c>
      <c r="CB259" s="41">
        <f t="shared" si="818"/>
        <v>28476.89098783115</v>
      </c>
      <c r="CC259" s="41">
        <f t="shared" si="818"/>
        <v>28476.89098783115</v>
      </c>
      <c r="CD259" s="41">
        <f t="shared" si="818"/>
        <v>28476.89098783115</v>
      </c>
      <c r="CE259" s="41">
        <f t="shared" si="818"/>
        <v>28476.89098783115</v>
      </c>
      <c r="CF259" s="41">
        <f t="shared" ref="CF259:DK259" si="819">IF($B259&gt;=CF$2,0,$S259/$D259*((CE$6-$E259)&lt;$D259))</f>
        <v>28476.89098783115</v>
      </c>
      <c r="CG259" s="41">
        <f t="shared" si="819"/>
        <v>28476.89098783115</v>
      </c>
      <c r="CH259" s="41">
        <f t="shared" si="819"/>
        <v>28476.89098783115</v>
      </c>
      <c r="CI259" s="41">
        <f t="shared" si="819"/>
        <v>28476.89098783115</v>
      </c>
      <c r="CJ259" s="41">
        <f t="shared" si="819"/>
        <v>28476.89098783115</v>
      </c>
      <c r="CK259" s="41">
        <f t="shared" si="819"/>
        <v>28476.89098783115</v>
      </c>
      <c r="CL259" s="41">
        <f t="shared" si="819"/>
        <v>28476.89098783115</v>
      </c>
      <c r="CM259" s="41">
        <f t="shared" si="819"/>
        <v>28476.89098783115</v>
      </c>
      <c r="CN259" s="41">
        <f t="shared" si="819"/>
        <v>28476.89098783115</v>
      </c>
      <c r="CO259" s="41">
        <f t="shared" si="819"/>
        <v>28476.89098783115</v>
      </c>
      <c r="CP259" s="41">
        <f t="shared" si="819"/>
        <v>28476.89098783115</v>
      </c>
      <c r="CQ259" s="41">
        <f t="shared" si="819"/>
        <v>28476.89098783115</v>
      </c>
      <c r="CR259" s="41">
        <f t="shared" si="819"/>
        <v>28476.89098783115</v>
      </c>
      <c r="CS259" s="41">
        <f t="shared" si="819"/>
        <v>28476.89098783115</v>
      </c>
      <c r="CT259" s="41">
        <f t="shared" si="819"/>
        <v>28476.89098783115</v>
      </c>
      <c r="CU259" s="41">
        <f t="shared" si="819"/>
        <v>28476.89098783115</v>
      </c>
      <c r="CV259" s="41">
        <f t="shared" si="819"/>
        <v>28476.89098783115</v>
      </c>
      <c r="CW259" s="41">
        <f t="shared" si="819"/>
        <v>28476.89098783115</v>
      </c>
      <c r="CX259" s="41">
        <f t="shared" si="819"/>
        <v>28476.89098783115</v>
      </c>
      <c r="CY259" s="41">
        <f t="shared" si="819"/>
        <v>28476.89098783115</v>
      </c>
      <c r="CZ259" s="41">
        <f t="shared" si="819"/>
        <v>28476.89098783115</v>
      </c>
      <c r="DA259" s="41">
        <f t="shared" si="819"/>
        <v>28476.89098783115</v>
      </c>
      <c r="DB259" s="41">
        <f t="shared" si="819"/>
        <v>28476.89098783115</v>
      </c>
      <c r="DC259" s="41">
        <f t="shared" si="819"/>
        <v>28476.89098783115</v>
      </c>
      <c r="DD259" s="41">
        <f t="shared" si="819"/>
        <v>28476.89098783115</v>
      </c>
      <c r="DE259" s="41">
        <f t="shared" si="819"/>
        <v>28476.89098783115</v>
      </c>
      <c r="DF259" s="41">
        <f t="shared" si="819"/>
        <v>28476.89098783115</v>
      </c>
      <c r="DG259" s="41">
        <f t="shared" si="819"/>
        <v>28476.89098783115</v>
      </c>
      <c r="DH259" s="41">
        <f t="shared" si="819"/>
        <v>28476.89098783115</v>
      </c>
      <c r="DI259" s="41">
        <f t="shared" si="819"/>
        <v>28476.89098783115</v>
      </c>
      <c r="DJ259" s="41">
        <f t="shared" si="819"/>
        <v>28476.89098783115</v>
      </c>
      <c r="DK259" s="41">
        <f t="shared" si="819"/>
        <v>28476.89098783115</v>
      </c>
      <c r="DL259" s="41">
        <f t="shared" ref="DL259:EQ259" si="820">IF($B259&gt;=DL$2,0,$S259/$D259*((DK$6-$E259)&lt;$D259))</f>
        <v>28476.89098783115</v>
      </c>
      <c r="DM259" s="41">
        <f t="shared" si="820"/>
        <v>28476.89098783115</v>
      </c>
      <c r="DN259" s="41">
        <f t="shared" si="820"/>
        <v>28476.89098783115</v>
      </c>
      <c r="DO259" s="41">
        <f t="shared" si="820"/>
        <v>28476.89098783115</v>
      </c>
      <c r="DP259" s="41">
        <f t="shared" si="820"/>
        <v>28476.89098783115</v>
      </c>
      <c r="DQ259" s="41">
        <f t="shared" si="820"/>
        <v>28476.89098783115</v>
      </c>
      <c r="DR259" s="41">
        <f t="shared" si="820"/>
        <v>28476.89098783115</v>
      </c>
      <c r="DS259" s="41">
        <f t="shared" si="820"/>
        <v>28476.89098783115</v>
      </c>
      <c r="DT259" s="41">
        <f t="shared" si="820"/>
        <v>28476.89098783115</v>
      </c>
      <c r="DU259" s="41">
        <f t="shared" si="820"/>
        <v>28476.89098783115</v>
      </c>
      <c r="DV259" s="41">
        <f t="shared" si="820"/>
        <v>28476.89098783115</v>
      </c>
      <c r="DW259" s="41">
        <f t="shared" si="820"/>
        <v>28476.89098783115</v>
      </c>
      <c r="DX259" s="41">
        <f t="shared" si="820"/>
        <v>28476.89098783115</v>
      </c>
      <c r="DY259" s="41">
        <f t="shared" si="820"/>
        <v>28476.89098783115</v>
      </c>
      <c r="DZ259" s="41">
        <f t="shared" si="820"/>
        <v>28476.89098783115</v>
      </c>
      <c r="EA259" s="41">
        <f t="shared" si="820"/>
        <v>28476.89098783115</v>
      </c>
      <c r="EB259" s="41">
        <f t="shared" si="820"/>
        <v>28476.89098783115</v>
      </c>
      <c r="EC259" s="41">
        <f t="shared" si="820"/>
        <v>28476.89098783115</v>
      </c>
      <c r="ED259" s="41">
        <f t="shared" si="820"/>
        <v>28476.89098783115</v>
      </c>
      <c r="EE259" s="41">
        <f t="shared" si="820"/>
        <v>0</v>
      </c>
      <c r="EF259" s="41">
        <f t="shared" si="820"/>
        <v>0</v>
      </c>
      <c r="EG259" s="41">
        <f t="shared" si="820"/>
        <v>0</v>
      </c>
      <c r="EH259" s="41">
        <f t="shared" si="820"/>
        <v>0</v>
      </c>
      <c r="EI259" s="41">
        <f t="shared" si="820"/>
        <v>0</v>
      </c>
      <c r="EJ259" s="41">
        <f t="shared" si="820"/>
        <v>0</v>
      </c>
      <c r="EK259" s="41">
        <f t="shared" si="820"/>
        <v>0</v>
      </c>
      <c r="EL259" s="41">
        <f t="shared" si="820"/>
        <v>0</v>
      </c>
      <c r="EM259" s="41">
        <f t="shared" si="820"/>
        <v>0</v>
      </c>
      <c r="EN259" s="41">
        <f t="shared" si="820"/>
        <v>0</v>
      </c>
      <c r="EO259" s="41">
        <f t="shared" si="820"/>
        <v>0</v>
      </c>
      <c r="EP259" s="41">
        <f t="shared" si="820"/>
        <v>0</v>
      </c>
      <c r="EQ259" s="41">
        <f t="shared" si="820"/>
        <v>0</v>
      </c>
      <c r="ER259" s="41">
        <f t="shared" ref="ER259:FB259" si="821">IF($B259&gt;=ER$2,0,$S259/$D259*((EQ$6-$E259)&lt;$D259))</f>
        <v>0</v>
      </c>
      <c r="ES259" s="41">
        <f t="shared" si="821"/>
        <v>0</v>
      </c>
      <c r="ET259" s="41">
        <f t="shared" si="821"/>
        <v>0</v>
      </c>
      <c r="EU259" s="41">
        <f t="shared" si="821"/>
        <v>0</v>
      </c>
      <c r="EV259" s="41">
        <f t="shared" si="821"/>
        <v>0</v>
      </c>
      <c r="EW259" s="41">
        <f t="shared" si="821"/>
        <v>0</v>
      </c>
      <c r="EX259" s="41">
        <f t="shared" si="821"/>
        <v>0</v>
      </c>
      <c r="EY259" s="41">
        <f t="shared" si="821"/>
        <v>0</v>
      </c>
      <c r="EZ259" s="41">
        <f t="shared" si="821"/>
        <v>0</v>
      </c>
      <c r="FA259" s="41">
        <f t="shared" si="821"/>
        <v>0</v>
      </c>
      <c r="FB259" s="41">
        <f t="shared" si="821"/>
        <v>0</v>
      </c>
    </row>
    <row r="260" spans="2:158" s="38" customFormat="1" ht="11.25" hidden="1" customHeight="1" outlineLevel="1">
      <c r="B260" s="37">
        <v>2078</v>
      </c>
      <c r="C260" s="36">
        <f t="shared" si="791"/>
        <v>60</v>
      </c>
      <c r="D260" s="36">
        <f t="shared" si="791"/>
        <v>60</v>
      </c>
      <c r="E260" s="36">
        <f t="shared" si="705"/>
        <v>56</v>
      </c>
      <c r="F260" s="55"/>
      <c r="G260" s="3"/>
      <c r="H260" s="3"/>
      <c r="K260" s="39"/>
      <c r="L260" s="39"/>
      <c r="M260" s="39"/>
      <c r="N260" s="39"/>
      <c r="O260" s="39"/>
      <c r="P260" s="39"/>
      <c r="Q260" s="39"/>
      <c r="S260" s="40">
        <f t="shared" si="567"/>
        <v>1705288.2870223497</v>
      </c>
      <c r="T260" s="41">
        <f t="shared" ref="T260:AY260" si="822">IF($B260&gt;=T$2,0,$S260/$D260*((S$6-$E260)&lt;$D260))</f>
        <v>0</v>
      </c>
      <c r="U260" s="41">
        <f t="shared" si="822"/>
        <v>0</v>
      </c>
      <c r="V260" s="41">
        <f t="shared" si="822"/>
        <v>0</v>
      </c>
      <c r="W260" s="41">
        <f t="shared" si="822"/>
        <v>0</v>
      </c>
      <c r="X260" s="41">
        <f t="shared" si="822"/>
        <v>0</v>
      </c>
      <c r="Y260" s="41">
        <f t="shared" si="822"/>
        <v>0</v>
      </c>
      <c r="Z260" s="41">
        <f t="shared" si="822"/>
        <v>0</v>
      </c>
      <c r="AA260" s="41">
        <f t="shared" si="822"/>
        <v>0</v>
      </c>
      <c r="AB260" s="41">
        <f t="shared" si="822"/>
        <v>0</v>
      </c>
      <c r="AC260" s="41">
        <f t="shared" si="822"/>
        <v>0</v>
      </c>
      <c r="AD260" s="41">
        <f t="shared" si="822"/>
        <v>0</v>
      </c>
      <c r="AE260" s="41">
        <f t="shared" si="822"/>
        <v>0</v>
      </c>
      <c r="AF260" s="41">
        <f t="shared" si="822"/>
        <v>0</v>
      </c>
      <c r="AG260" s="41">
        <f t="shared" si="822"/>
        <v>0</v>
      </c>
      <c r="AH260" s="41">
        <f t="shared" si="822"/>
        <v>0</v>
      </c>
      <c r="AI260" s="41">
        <f t="shared" si="822"/>
        <v>0</v>
      </c>
      <c r="AJ260" s="41">
        <f t="shared" si="822"/>
        <v>0</v>
      </c>
      <c r="AK260" s="41">
        <f t="shared" si="822"/>
        <v>0</v>
      </c>
      <c r="AL260" s="41">
        <f t="shared" si="822"/>
        <v>0</v>
      </c>
      <c r="AM260" s="41">
        <f t="shared" si="822"/>
        <v>0</v>
      </c>
      <c r="AN260" s="41">
        <f t="shared" si="822"/>
        <v>0</v>
      </c>
      <c r="AO260" s="41">
        <f t="shared" si="822"/>
        <v>0</v>
      </c>
      <c r="AP260" s="41">
        <f t="shared" si="822"/>
        <v>0</v>
      </c>
      <c r="AQ260" s="41">
        <f t="shared" si="822"/>
        <v>0</v>
      </c>
      <c r="AR260" s="41">
        <f t="shared" si="822"/>
        <v>0</v>
      </c>
      <c r="AS260" s="41">
        <f t="shared" si="822"/>
        <v>0</v>
      </c>
      <c r="AT260" s="41">
        <f t="shared" si="822"/>
        <v>0</v>
      </c>
      <c r="AU260" s="41">
        <f t="shared" si="822"/>
        <v>0</v>
      </c>
      <c r="AV260" s="41">
        <f t="shared" si="822"/>
        <v>0</v>
      </c>
      <c r="AW260" s="41">
        <f t="shared" si="822"/>
        <v>0</v>
      </c>
      <c r="AX260" s="41">
        <f t="shared" si="822"/>
        <v>0</v>
      </c>
      <c r="AY260" s="41">
        <f t="shared" si="822"/>
        <v>0</v>
      </c>
      <c r="AZ260" s="41">
        <f t="shared" ref="AZ260:CE260" si="823">IF($B260&gt;=AZ$2,0,$S260/$D260*((AY$6-$E260)&lt;$D260))</f>
        <v>0</v>
      </c>
      <c r="BA260" s="41">
        <f t="shared" si="823"/>
        <v>0</v>
      </c>
      <c r="BB260" s="41">
        <f t="shared" si="823"/>
        <v>0</v>
      </c>
      <c r="BC260" s="41">
        <f t="shared" si="823"/>
        <v>0</v>
      </c>
      <c r="BD260" s="41">
        <f t="shared" si="823"/>
        <v>0</v>
      </c>
      <c r="BE260" s="41">
        <f t="shared" si="823"/>
        <v>0</v>
      </c>
      <c r="BF260" s="41">
        <f t="shared" si="823"/>
        <v>0</v>
      </c>
      <c r="BG260" s="41">
        <f t="shared" si="823"/>
        <v>0</v>
      </c>
      <c r="BH260" s="41">
        <f t="shared" si="823"/>
        <v>0</v>
      </c>
      <c r="BI260" s="41">
        <f t="shared" si="823"/>
        <v>0</v>
      </c>
      <c r="BJ260" s="41">
        <f t="shared" si="823"/>
        <v>0</v>
      </c>
      <c r="BK260" s="41">
        <f t="shared" si="823"/>
        <v>0</v>
      </c>
      <c r="BL260" s="41">
        <f t="shared" si="823"/>
        <v>0</v>
      </c>
      <c r="BM260" s="41">
        <f t="shared" si="823"/>
        <v>0</v>
      </c>
      <c r="BN260" s="41">
        <f t="shared" si="823"/>
        <v>0</v>
      </c>
      <c r="BO260" s="41">
        <f t="shared" si="823"/>
        <v>0</v>
      </c>
      <c r="BP260" s="41">
        <f t="shared" si="823"/>
        <v>0</v>
      </c>
      <c r="BQ260" s="41">
        <f t="shared" si="823"/>
        <v>0</v>
      </c>
      <c r="BR260" s="41">
        <f t="shared" si="823"/>
        <v>0</v>
      </c>
      <c r="BS260" s="41">
        <f t="shared" si="823"/>
        <v>0</v>
      </c>
      <c r="BT260" s="41">
        <f t="shared" si="823"/>
        <v>0</v>
      </c>
      <c r="BU260" s="41">
        <f t="shared" si="823"/>
        <v>0</v>
      </c>
      <c r="BV260" s="41">
        <f t="shared" si="823"/>
        <v>0</v>
      </c>
      <c r="BW260" s="41">
        <f t="shared" si="823"/>
        <v>0</v>
      </c>
      <c r="BX260" s="41">
        <f t="shared" si="823"/>
        <v>28421.471450372494</v>
      </c>
      <c r="BY260" s="41">
        <f t="shared" si="823"/>
        <v>28421.471450372494</v>
      </c>
      <c r="BZ260" s="41">
        <f t="shared" si="823"/>
        <v>28421.471450372494</v>
      </c>
      <c r="CA260" s="41">
        <f t="shared" si="823"/>
        <v>28421.471450372494</v>
      </c>
      <c r="CB260" s="41">
        <f t="shared" si="823"/>
        <v>28421.471450372494</v>
      </c>
      <c r="CC260" s="41">
        <f t="shared" si="823"/>
        <v>28421.471450372494</v>
      </c>
      <c r="CD260" s="41">
        <f t="shared" si="823"/>
        <v>28421.471450372494</v>
      </c>
      <c r="CE260" s="41">
        <f t="shared" si="823"/>
        <v>28421.471450372494</v>
      </c>
      <c r="CF260" s="41">
        <f t="shared" ref="CF260:DK260" si="824">IF($B260&gt;=CF$2,0,$S260/$D260*((CE$6-$E260)&lt;$D260))</f>
        <v>28421.471450372494</v>
      </c>
      <c r="CG260" s="41">
        <f t="shared" si="824"/>
        <v>28421.471450372494</v>
      </c>
      <c r="CH260" s="41">
        <f t="shared" si="824"/>
        <v>28421.471450372494</v>
      </c>
      <c r="CI260" s="41">
        <f t="shared" si="824"/>
        <v>28421.471450372494</v>
      </c>
      <c r="CJ260" s="41">
        <f t="shared" si="824"/>
        <v>28421.471450372494</v>
      </c>
      <c r="CK260" s="41">
        <f t="shared" si="824"/>
        <v>28421.471450372494</v>
      </c>
      <c r="CL260" s="41">
        <f t="shared" si="824"/>
        <v>28421.471450372494</v>
      </c>
      <c r="CM260" s="41">
        <f t="shared" si="824"/>
        <v>28421.471450372494</v>
      </c>
      <c r="CN260" s="41">
        <f t="shared" si="824"/>
        <v>28421.471450372494</v>
      </c>
      <c r="CO260" s="41">
        <f t="shared" si="824"/>
        <v>28421.471450372494</v>
      </c>
      <c r="CP260" s="41">
        <f t="shared" si="824"/>
        <v>28421.471450372494</v>
      </c>
      <c r="CQ260" s="41">
        <f t="shared" si="824"/>
        <v>28421.471450372494</v>
      </c>
      <c r="CR260" s="41">
        <f t="shared" si="824"/>
        <v>28421.471450372494</v>
      </c>
      <c r="CS260" s="41">
        <f t="shared" si="824"/>
        <v>28421.471450372494</v>
      </c>
      <c r="CT260" s="41">
        <f t="shared" si="824"/>
        <v>28421.471450372494</v>
      </c>
      <c r="CU260" s="41">
        <f t="shared" si="824"/>
        <v>28421.471450372494</v>
      </c>
      <c r="CV260" s="41">
        <f t="shared" si="824"/>
        <v>28421.471450372494</v>
      </c>
      <c r="CW260" s="41">
        <f t="shared" si="824"/>
        <v>28421.471450372494</v>
      </c>
      <c r="CX260" s="41">
        <f t="shared" si="824"/>
        <v>28421.471450372494</v>
      </c>
      <c r="CY260" s="41">
        <f t="shared" si="824"/>
        <v>28421.471450372494</v>
      </c>
      <c r="CZ260" s="41">
        <f t="shared" si="824"/>
        <v>28421.471450372494</v>
      </c>
      <c r="DA260" s="41">
        <f t="shared" si="824"/>
        <v>28421.471450372494</v>
      </c>
      <c r="DB260" s="41">
        <f t="shared" si="824"/>
        <v>28421.471450372494</v>
      </c>
      <c r="DC260" s="41">
        <f t="shared" si="824"/>
        <v>28421.471450372494</v>
      </c>
      <c r="DD260" s="41">
        <f t="shared" si="824"/>
        <v>28421.471450372494</v>
      </c>
      <c r="DE260" s="41">
        <f t="shared" si="824"/>
        <v>28421.471450372494</v>
      </c>
      <c r="DF260" s="41">
        <f t="shared" si="824"/>
        <v>28421.471450372494</v>
      </c>
      <c r="DG260" s="41">
        <f t="shared" si="824"/>
        <v>28421.471450372494</v>
      </c>
      <c r="DH260" s="41">
        <f t="shared" si="824"/>
        <v>28421.471450372494</v>
      </c>
      <c r="DI260" s="41">
        <f t="shared" si="824"/>
        <v>28421.471450372494</v>
      </c>
      <c r="DJ260" s="41">
        <f t="shared" si="824"/>
        <v>28421.471450372494</v>
      </c>
      <c r="DK260" s="41">
        <f t="shared" si="824"/>
        <v>28421.471450372494</v>
      </c>
      <c r="DL260" s="41">
        <f t="shared" ref="DL260:EQ260" si="825">IF($B260&gt;=DL$2,0,$S260/$D260*((DK$6-$E260)&lt;$D260))</f>
        <v>28421.471450372494</v>
      </c>
      <c r="DM260" s="41">
        <f t="shared" si="825"/>
        <v>28421.471450372494</v>
      </c>
      <c r="DN260" s="41">
        <f t="shared" si="825"/>
        <v>28421.471450372494</v>
      </c>
      <c r="DO260" s="41">
        <f t="shared" si="825"/>
        <v>28421.471450372494</v>
      </c>
      <c r="DP260" s="41">
        <f t="shared" si="825"/>
        <v>28421.471450372494</v>
      </c>
      <c r="DQ260" s="41">
        <f t="shared" si="825"/>
        <v>28421.471450372494</v>
      </c>
      <c r="DR260" s="41">
        <f t="shared" si="825"/>
        <v>28421.471450372494</v>
      </c>
      <c r="DS260" s="41">
        <f t="shared" si="825"/>
        <v>28421.471450372494</v>
      </c>
      <c r="DT260" s="41">
        <f t="shared" si="825"/>
        <v>28421.471450372494</v>
      </c>
      <c r="DU260" s="41">
        <f t="shared" si="825"/>
        <v>28421.471450372494</v>
      </c>
      <c r="DV260" s="41">
        <f t="shared" si="825"/>
        <v>28421.471450372494</v>
      </c>
      <c r="DW260" s="41">
        <f t="shared" si="825"/>
        <v>28421.471450372494</v>
      </c>
      <c r="DX260" s="41">
        <f t="shared" si="825"/>
        <v>28421.471450372494</v>
      </c>
      <c r="DY260" s="41">
        <f t="shared" si="825"/>
        <v>28421.471450372494</v>
      </c>
      <c r="DZ260" s="41">
        <f t="shared" si="825"/>
        <v>28421.471450372494</v>
      </c>
      <c r="EA260" s="41">
        <f t="shared" si="825"/>
        <v>28421.471450372494</v>
      </c>
      <c r="EB260" s="41">
        <f t="shared" si="825"/>
        <v>28421.471450372494</v>
      </c>
      <c r="EC260" s="41">
        <f t="shared" si="825"/>
        <v>28421.471450372494</v>
      </c>
      <c r="ED260" s="41">
        <f t="shared" si="825"/>
        <v>28421.471450372494</v>
      </c>
      <c r="EE260" s="41">
        <f t="shared" si="825"/>
        <v>28421.471450372494</v>
      </c>
      <c r="EF260" s="41">
        <f t="shared" si="825"/>
        <v>0</v>
      </c>
      <c r="EG260" s="41">
        <f t="shared" si="825"/>
        <v>0</v>
      </c>
      <c r="EH260" s="41">
        <f t="shared" si="825"/>
        <v>0</v>
      </c>
      <c r="EI260" s="41">
        <f t="shared" si="825"/>
        <v>0</v>
      </c>
      <c r="EJ260" s="41">
        <f t="shared" si="825"/>
        <v>0</v>
      </c>
      <c r="EK260" s="41">
        <f t="shared" si="825"/>
        <v>0</v>
      </c>
      <c r="EL260" s="41">
        <f t="shared" si="825"/>
        <v>0</v>
      </c>
      <c r="EM260" s="41">
        <f t="shared" si="825"/>
        <v>0</v>
      </c>
      <c r="EN260" s="41">
        <f t="shared" si="825"/>
        <v>0</v>
      </c>
      <c r="EO260" s="41">
        <f t="shared" si="825"/>
        <v>0</v>
      </c>
      <c r="EP260" s="41">
        <f t="shared" si="825"/>
        <v>0</v>
      </c>
      <c r="EQ260" s="41">
        <f t="shared" si="825"/>
        <v>0</v>
      </c>
      <c r="ER260" s="41">
        <f t="shared" ref="ER260:FB260" si="826">IF($B260&gt;=ER$2,0,$S260/$D260*((EQ$6-$E260)&lt;$D260))</f>
        <v>0</v>
      </c>
      <c r="ES260" s="41">
        <f t="shared" si="826"/>
        <v>0</v>
      </c>
      <c r="ET260" s="41">
        <f t="shared" si="826"/>
        <v>0</v>
      </c>
      <c r="EU260" s="41">
        <f t="shared" si="826"/>
        <v>0</v>
      </c>
      <c r="EV260" s="41">
        <f t="shared" si="826"/>
        <v>0</v>
      </c>
      <c r="EW260" s="41">
        <f t="shared" si="826"/>
        <v>0</v>
      </c>
      <c r="EX260" s="41">
        <f t="shared" si="826"/>
        <v>0</v>
      </c>
      <c r="EY260" s="41">
        <f t="shared" si="826"/>
        <v>0</v>
      </c>
      <c r="EZ260" s="41">
        <f t="shared" si="826"/>
        <v>0</v>
      </c>
      <c r="FA260" s="41">
        <f t="shared" si="826"/>
        <v>0</v>
      </c>
      <c r="FB260" s="41">
        <f t="shared" si="826"/>
        <v>0</v>
      </c>
    </row>
    <row r="261" spans="2:158" s="38" customFormat="1" ht="11.25" hidden="1" customHeight="1" outlineLevel="1">
      <c r="B261" s="37">
        <v>2079</v>
      </c>
      <c r="C261" s="36">
        <f t="shared" si="791"/>
        <v>60</v>
      </c>
      <c r="D261" s="36">
        <f t="shared" si="791"/>
        <v>60</v>
      </c>
      <c r="E261" s="36">
        <f t="shared" si="705"/>
        <v>57</v>
      </c>
      <c r="F261" s="55"/>
      <c r="G261" s="3"/>
      <c r="H261" s="3"/>
      <c r="K261" s="39"/>
      <c r="L261" s="39"/>
      <c r="M261" s="39"/>
      <c r="N261" s="39"/>
      <c r="O261" s="39"/>
      <c r="P261" s="39"/>
      <c r="Q261" s="39"/>
      <c r="S261" s="40">
        <f t="shared" si="567"/>
        <v>1701991.9031539997</v>
      </c>
      <c r="T261" s="41">
        <f t="shared" ref="T261:AY261" si="827">IF($B261&gt;=T$2,0,$S261/$D261*((S$6-$E261)&lt;$D261))</f>
        <v>0</v>
      </c>
      <c r="U261" s="41">
        <f t="shared" si="827"/>
        <v>0</v>
      </c>
      <c r="V261" s="41">
        <f t="shared" si="827"/>
        <v>0</v>
      </c>
      <c r="W261" s="41">
        <f t="shared" si="827"/>
        <v>0</v>
      </c>
      <c r="X261" s="41">
        <f t="shared" si="827"/>
        <v>0</v>
      </c>
      <c r="Y261" s="41">
        <f t="shared" si="827"/>
        <v>0</v>
      </c>
      <c r="Z261" s="41">
        <f t="shared" si="827"/>
        <v>0</v>
      </c>
      <c r="AA261" s="41">
        <f t="shared" si="827"/>
        <v>0</v>
      </c>
      <c r="AB261" s="41">
        <f t="shared" si="827"/>
        <v>0</v>
      </c>
      <c r="AC261" s="41">
        <f t="shared" si="827"/>
        <v>0</v>
      </c>
      <c r="AD261" s="41">
        <f t="shared" si="827"/>
        <v>0</v>
      </c>
      <c r="AE261" s="41">
        <f t="shared" si="827"/>
        <v>0</v>
      </c>
      <c r="AF261" s="41">
        <f t="shared" si="827"/>
        <v>0</v>
      </c>
      <c r="AG261" s="41">
        <f t="shared" si="827"/>
        <v>0</v>
      </c>
      <c r="AH261" s="41">
        <f t="shared" si="827"/>
        <v>0</v>
      </c>
      <c r="AI261" s="41">
        <f t="shared" si="827"/>
        <v>0</v>
      </c>
      <c r="AJ261" s="41">
        <f t="shared" si="827"/>
        <v>0</v>
      </c>
      <c r="AK261" s="41">
        <f t="shared" si="827"/>
        <v>0</v>
      </c>
      <c r="AL261" s="41">
        <f t="shared" si="827"/>
        <v>0</v>
      </c>
      <c r="AM261" s="41">
        <f t="shared" si="827"/>
        <v>0</v>
      </c>
      <c r="AN261" s="41">
        <f t="shared" si="827"/>
        <v>0</v>
      </c>
      <c r="AO261" s="41">
        <f t="shared" si="827"/>
        <v>0</v>
      </c>
      <c r="AP261" s="41">
        <f t="shared" si="827"/>
        <v>0</v>
      </c>
      <c r="AQ261" s="41">
        <f t="shared" si="827"/>
        <v>0</v>
      </c>
      <c r="AR261" s="41">
        <f t="shared" si="827"/>
        <v>0</v>
      </c>
      <c r="AS261" s="41">
        <f t="shared" si="827"/>
        <v>0</v>
      </c>
      <c r="AT261" s="41">
        <f t="shared" si="827"/>
        <v>0</v>
      </c>
      <c r="AU261" s="41">
        <f t="shared" si="827"/>
        <v>0</v>
      </c>
      <c r="AV261" s="41">
        <f t="shared" si="827"/>
        <v>0</v>
      </c>
      <c r="AW261" s="41">
        <f t="shared" si="827"/>
        <v>0</v>
      </c>
      <c r="AX261" s="41">
        <f t="shared" si="827"/>
        <v>0</v>
      </c>
      <c r="AY261" s="41">
        <f t="shared" si="827"/>
        <v>0</v>
      </c>
      <c r="AZ261" s="41">
        <f t="shared" ref="AZ261:CE261" si="828">IF($B261&gt;=AZ$2,0,$S261/$D261*((AY$6-$E261)&lt;$D261))</f>
        <v>0</v>
      </c>
      <c r="BA261" s="41">
        <f t="shared" si="828"/>
        <v>0</v>
      </c>
      <c r="BB261" s="41">
        <f t="shared" si="828"/>
        <v>0</v>
      </c>
      <c r="BC261" s="41">
        <f t="shared" si="828"/>
        <v>0</v>
      </c>
      <c r="BD261" s="41">
        <f t="shared" si="828"/>
        <v>0</v>
      </c>
      <c r="BE261" s="41">
        <f t="shared" si="828"/>
        <v>0</v>
      </c>
      <c r="BF261" s="41">
        <f t="shared" si="828"/>
        <v>0</v>
      </c>
      <c r="BG261" s="41">
        <f t="shared" si="828"/>
        <v>0</v>
      </c>
      <c r="BH261" s="41">
        <f t="shared" si="828"/>
        <v>0</v>
      </c>
      <c r="BI261" s="41">
        <f t="shared" si="828"/>
        <v>0</v>
      </c>
      <c r="BJ261" s="41">
        <f t="shared" si="828"/>
        <v>0</v>
      </c>
      <c r="BK261" s="41">
        <f t="shared" si="828"/>
        <v>0</v>
      </c>
      <c r="BL261" s="41">
        <f t="shared" si="828"/>
        <v>0</v>
      </c>
      <c r="BM261" s="41">
        <f t="shared" si="828"/>
        <v>0</v>
      </c>
      <c r="BN261" s="41">
        <f t="shared" si="828"/>
        <v>0</v>
      </c>
      <c r="BO261" s="41">
        <f t="shared" si="828"/>
        <v>0</v>
      </c>
      <c r="BP261" s="41">
        <f t="shared" si="828"/>
        <v>0</v>
      </c>
      <c r="BQ261" s="41">
        <f t="shared" si="828"/>
        <v>0</v>
      </c>
      <c r="BR261" s="41">
        <f t="shared" si="828"/>
        <v>0</v>
      </c>
      <c r="BS261" s="41">
        <f t="shared" si="828"/>
        <v>0</v>
      </c>
      <c r="BT261" s="41">
        <f t="shared" si="828"/>
        <v>0</v>
      </c>
      <c r="BU261" s="41">
        <f t="shared" si="828"/>
        <v>0</v>
      </c>
      <c r="BV261" s="41">
        <f t="shared" si="828"/>
        <v>0</v>
      </c>
      <c r="BW261" s="41">
        <f t="shared" si="828"/>
        <v>0</v>
      </c>
      <c r="BX261" s="41">
        <f t="shared" si="828"/>
        <v>0</v>
      </c>
      <c r="BY261" s="41">
        <f t="shared" si="828"/>
        <v>28366.531719233328</v>
      </c>
      <c r="BZ261" s="41">
        <f t="shared" si="828"/>
        <v>28366.531719233328</v>
      </c>
      <c r="CA261" s="41">
        <f t="shared" si="828"/>
        <v>28366.531719233328</v>
      </c>
      <c r="CB261" s="41">
        <f t="shared" si="828"/>
        <v>28366.531719233328</v>
      </c>
      <c r="CC261" s="41">
        <f t="shared" si="828"/>
        <v>28366.531719233328</v>
      </c>
      <c r="CD261" s="41">
        <f t="shared" si="828"/>
        <v>28366.531719233328</v>
      </c>
      <c r="CE261" s="41">
        <f t="shared" si="828"/>
        <v>28366.531719233328</v>
      </c>
      <c r="CF261" s="41">
        <f t="shared" ref="CF261:DK261" si="829">IF($B261&gt;=CF$2,0,$S261/$D261*((CE$6-$E261)&lt;$D261))</f>
        <v>28366.531719233328</v>
      </c>
      <c r="CG261" s="41">
        <f t="shared" si="829"/>
        <v>28366.531719233328</v>
      </c>
      <c r="CH261" s="41">
        <f t="shared" si="829"/>
        <v>28366.531719233328</v>
      </c>
      <c r="CI261" s="41">
        <f t="shared" si="829"/>
        <v>28366.531719233328</v>
      </c>
      <c r="CJ261" s="41">
        <f t="shared" si="829"/>
        <v>28366.531719233328</v>
      </c>
      <c r="CK261" s="41">
        <f t="shared" si="829"/>
        <v>28366.531719233328</v>
      </c>
      <c r="CL261" s="41">
        <f t="shared" si="829"/>
        <v>28366.531719233328</v>
      </c>
      <c r="CM261" s="41">
        <f t="shared" si="829"/>
        <v>28366.531719233328</v>
      </c>
      <c r="CN261" s="41">
        <f t="shared" si="829"/>
        <v>28366.531719233328</v>
      </c>
      <c r="CO261" s="41">
        <f t="shared" si="829"/>
        <v>28366.531719233328</v>
      </c>
      <c r="CP261" s="41">
        <f t="shared" si="829"/>
        <v>28366.531719233328</v>
      </c>
      <c r="CQ261" s="41">
        <f t="shared" si="829"/>
        <v>28366.531719233328</v>
      </c>
      <c r="CR261" s="41">
        <f t="shared" si="829"/>
        <v>28366.531719233328</v>
      </c>
      <c r="CS261" s="41">
        <f t="shared" si="829"/>
        <v>28366.531719233328</v>
      </c>
      <c r="CT261" s="41">
        <f t="shared" si="829"/>
        <v>28366.531719233328</v>
      </c>
      <c r="CU261" s="41">
        <f t="shared" si="829"/>
        <v>28366.531719233328</v>
      </c>
      <c r="CV261" s="41">
        <f t="shared" si="829"/>
        <v>28366.531719233328</v>
      </c>
      <c r="CW261" s="41">
        <f t="shared" si="829"/>
        <v>28366.531719233328</v>
      </c>
      <c r="CX261" s="41">
        <f t="shared" si="829"/>
        <v>28366.531719233328</v>
      </c>
      <c r="CY261" s="41">
        <f t="shared" si="829"/>
        <v>28366.531719233328</v>
      </c>
      <c r="CZ261" s="41">
        <f t="shared" si="829"/>
        <v>28366.531719233328</v>
      </c>
      <c r="DA261" s="41">
        <f t="shared" si="829"/>
        <v>28366.531719233328</v>
      </c>
      <c r="DB261" s="41">
        <f t="shared" si="829"/>
        <v>28366.531719233328</v>
      </c>
      <c r="DC261" s="41">
        <f t="shared" si="829"/>
        <v>28366.531719233328</v>
      </c>
      <c r="DD261" s="41">
        <f t="shared" si="829"/>
        <v>28366.531719233328</v>
      </c>
      <c r="DE261" s="41">
        <f t="shared" si="829"/>
        <v>28366.531719233328</v>
      </c>
      <c r="DF261" s="41">
        <f t="shared" si="829"/>
        <v>28366.531719233328</v>
      </c>
      <c r="DG261" s="41">
        <f t="shared" si="829"/>
        <v>28366.531719233328</v>
      </c>
      <c r="DH261" s="41">
        <f t="shared" si="829"/>
        <v>28366.531719233328</v>
      </c>
      <c r="DI261" s="41">
        <f t="shared" si="829"/>
        <v>28366.531719233328</v>
      </c>
      <c r="DJ261" s="41">
        <f t="shared" si="829"/>
        <v>28366.531719233328</v>
      </c>
      <c r="DK261" s="41">
        <f t="shared" si="829"/>
        <v>28366.531719233328</v>
      </c>
      <c r="DL261" s="41">
        <f t="shared" ref="DL261:EQ261" si="830">IF($B261&gt;=DL$2,0,$S261/$D261*((DK$6-$E261)&lt;$D261))</f>
        <v>28366.531719233328</v>
      </c>
      <c r="DM261" s="41">
        <f t="shared" si="830"/>
        <v>28366.531719233328</v>
      </c>
      <c r="DN261" s="41">
        <f t="shared" si="830"/>
        <v>28366.531719233328</v>
      </c>
      <c r="DO261" s="41">
        <f t="shared" si="830"/>
        <v>28366.531719233328</v>
      </c>
      <c r="DP261" s="41">
        <f t="shared" si="830"/>
        <v>28366.531719233328</v>
      </c>
      <c r="DQ261" s="41">
        <f t="shared" si="830"/>
        <v>28366.531719233328</v>
      </c>
      <c r="DR261" s="41">
        <f t="shared" si="830"/>
        <v>28366.531719233328</v>
      </c>
      <c r="DS261" s="41">
        <f t="shared" si="830"/>
        <v>28366.531719233328</v>
      </c>
      <c r="DT261" s="41">
        <f t="shared" si="830"/>
        <v>28366.531719233328</v>
      </c>
      <c r="DU261" s="41">
        <f t="shared" si="830"/>
        <v>28366.531719233328</v>
      </c>
      <c r="DV261" s="41">
        <f t="shared" si="830"/>
        <v>28366.531719233328</v>
      </c>
      <c r="DW261" s="41">
        <f t="shared" si="830"/>
        <v>28366.531719233328</v>
      </c>
      <c r="DX261" s="41">
        <f t="shared" si="830"/>
        <v>28366.531719233328</v>
      </c>
      <c r="DY261" s="41">
        <f t="shared" si="830"/>
        <v>28366.531719233328</v>
      </c>
      <c r="DZ261" s="41">
        <f t="shared" si="830"/>
        <v>28366.531719233328</v>
      </c>
      <c r="EA261" s="41">
        <f t="shared" si="830"/>
        <v>28366.531719233328</v>
      </c>
      <c r="EB261" s="41">
        <f t="shared" si="830"/>
        <v>28366.531719233328</v>
      </c>
      <c r="EC261" s="41">
        <f t="shared" si="830"/>
        <v>28366.531719233328</v>
      </c>
      <c r="ED261" s="41">
        <f t="shared" si="830"/>
        <v>28366.531719233328</v>
      </c>
      <c r="EE261" s="41">
        <f t="shared" si="830"/>
        <v>28366.531719233328</v>
      </c>
      <c r="EF261" s="41">
        <f t="shared" si="830"/>
        <v>28366.531719233328</v>
      </c>
      <c r="EG261" s="41">
        <f t="shared" si="830"/>
        <v>0</v>
      </c>
      <c r="EH261" s="41">
        <f t="shared" si="830"/>
        <v>0</v>
      </c>
      <c r="EI261" s="41">
        <f t="shared" si="830"/>
        <v>0</v>
      </c>
      <c r="EJ261" s="41">
        <f t="shared" si="830"/>
        <v>0</v>
      </c>
      <c r="EK261" s="41">
        <f t="shared" si="830"/>
        <v>0</v>
      </c>
      <c r="EL261" s="41">
        <f t="shared" si="830"/>
        <v>0</v>
      </c>
      <c r="EM261" s="41">
        <f t="shared" si="830"/>
        <v>0</v>
      </c>
      <c r="EN261" s="41">
        <f t="shared" si="830"/>
        <v>0</v>
      </c>
      <c r="EO261" s="41">
        <f t="shared" si="830"/>
        <v>0</v>
      </c>
      <c r="EP261" s="41">
        <f t="shared" si="830"/>
        <v>0</v>
      </c>
      <c r="EQ261" s="41">
        <f t="shared" si="830"/>
        <v>0</v>
      </c>
      <c r="ER261" s="41">
        <f t="shared" ref="ER261:FB261" si="831">IF($B261&gt;=ER$2,0,$S261/$D261*((EQ$6-$E261)&lt;$D261))</f>
        <v>0</v>
      </c>
      <c r="ES261" s="41">
        <f t="shared" si="831"/>
        <v>0</v>
      </c>
      <c r="ET261" s="41">
        <f t="shared" si="831"/>
        <v>0</v>
      </c>
      <c r="EU261" s="41">
        <f t="shared" si="831"/>
        <v>0</v>
      </c>
      <c r="EV261" s="41">
        <f t="shared" si="831"/>
        <v>0</v>
      </c>
      <c r="EW261" s="41">
        <f t="shared" si="831"/>
        <v>0</v>
      </c>
      <c r="EX261" s="41">
        <f t="shared" si="831"/>
        <v>0</v>
      </c>
      <c r="EY261" s="41">
        <f t="shared" si="831"/>
        <v>0</v>
      </c>
      <c r="EZ261" s="41">
        <f t="shared" si="831"/>
        <v>0</v>
      </c>
      <c r="FA261" s="41">
        <f t="shared" si="831"/>
        <v>0</v>
      </c>
      <c r="FB261" s="41">
        <f t="shared" si="831"/>
        <v>0</v>
      </c>
    </row>
    <row r="262" spans="2:158" s="38" customFormat="1" ht="11.25" hidden="1" customHeight="1" outlineLevel="1">
      <c r="B262" s="37">
        <v>2080</v>
      </c>
      <c r="C262" s="36">
        <f t="shared" si="791"/>
        <v>60</v>
      </c>
      <c r="D262" s="36">
        <f t="shared" si="791"/>
        <v>60</v>
      </c>
      <c r="E262" s="36">
        <f t="shared" si="705"/>
        <v>58</v>
      </c>
      <c r="F262" s="55"/>
      <c r="G262" s="3"/>
      <c r="H262" s="3"/>
      <c r="K262" s="39"/>
      <c r="L262" s="39"/>
      <c r="M262" s="39"/>
      <c r="N262" s="39"/>
      <c r="O262" s="39"/>
      <c r="P262" s="39"/>
      <c r="Q262" s="39"/>
      <c r="S262" s="40">
        <f t="shared" si="567"/>
        <v>1698699.8386870597</v>
      </c>
      <c r="T262" s="41">
        <f t="shared" ref="T262:AY262" si="832">IF($B262&gt;=T$2,0,$S262/$D262*((S$6-$E262)&lt;$D262))</f>
        <v>0</v>
      </c>
      <c r="U262" s="41">
        <f t="shared" si="832"/>
        <v>0</v>
      </c>
      <c r="V262" s="41">
        <f t="shared" si="832"/>
        <v>0</v>
      </c>
      <c r="W262" s="41">
        <f t="shared" si="832"/>
        <v>0</v>
      </c>
      <c r="X262" s="41">
        <f t="shared" si="832"/>
        <v>0</v>
      </c>
      <c r="Y262" s="41">
        <f t="shared" si="832"/>
        <v>0</v>
      </c>
      <c r="Z262" s="41">
        <f t="shared" si="832"/>
        <v>0</v>
      </c>
      <c r="AA262" s="41">
        <f t="shared" si="832"/>
        <v>0</v>
      </c>
      <c r="AB262" s="41">
        <f t="shared" si="832"/>
        <v>0</v>
      </c>
      <c r="AC262" s="41">
        <f t="shared" si="832"/>
        <v>0</v>
      </c>
      <c r="AD262" s="41">
        <f t="shared" si="832"/>
        <v>0</v>
      </c>
      <c r="AE262" s="41">
        <f t="shared" si="832"/>
        <v>0</v>
      </c>
      <c r="AF262" s="41">
        <f t="shared" si="832"/>
        <v>0</v>
      </c>
      <c r="AG262" s="41">
        <f t="shared" si="832"/>
        <v>0</v>
      </c>
      <c r="AH262" s="41">
        <f t="shared" si="832"/>
        <v>0</v>
      </c>
      <c r="AI262" s="41">
        <f t="shared" si="832"/>
        <v>0</v>
      </c>
      <c r="AJ262" s="41">
        <f t="shared" si="832"/>
        <v>0</v>
      </c>
      <c r="AK262" s="41">
        <f t="shared" si="832"/>
        <v>0</v>
      </c>
      <c r="AL262" s="41">
        <f t="shared" si="832"/>
        <v>0</v>
      </c>
      <c r="AM262" s="41">
        <f t="shared" si="832"/>
        <v>0</v>
      </c>
      <c r="AN262" s="41">
        <f t="shared" si="832"/>
        <v>0</v>
      </c>
      <c r="AO262" s="41">
        <f t="shared" si="832"/>
        <v>0</v>
      </c>
      <c r="AP262" s="41">
        <f t="shared" si="832"/>
        <v>0</v>
      </c>
      <c r="AQ262" s="41">
        <f t="shared" si="832"/>
        <v>0</v>
      </c>
      <c r="AR262" s="41">
        <f t="shared" si="832"/>
        <v>0</v>
      </c>
      <c r="AS262" s="41">
        <f t="shared" si="832"/>
        <v>0</v>
      </c>
      <c r="AT262" s="41">
        <f t="shared" si="832"/>
        <v>0</v>
      </c>
      <c r="AU262" s="41">
        <f t="shared" si="832"/>
        <v>0</v>
      </c>
      <c r="AV262" s="41">
        <f t="shared" si="832"/>
        <v>0</v>
      </c>
      <c r="AW262" s="41">
        <f t="shared" si="832"/>
        <v>0</v>
      </c>
      <c r="AX262" s="41">
        <f t="shared" si="832"/>
        <v>0</v>
      </c>
      <c r="AY262" s="41">
        <f t="shared" si="832"/>
        <v>0</v>
      </c>
      <c r="AZ262" s="41">
        <f t="shared" ref="AZ262:CE262" si="833">IF($B262&gt;=AZ$2,0,$S262/$D262*((AY$6-$E262)&lt;$D262))</f>
        <v>0</v>
      </c>
      <c r="BA262" s="41">
        <f t="shared" si="833"/>
        <v>0</v>
      </c>
      <c r="BB262" s="41">
        <f t="shared" si="833"/>
        <v>0</v>
      </c>
      <c r="BC262" s="41">
        <f t="shared" si="833"/>
        <v>0</v>
      </c>
      <c r="BD262" s="41">
        <f t="shared" si="833"/>
        <v>0</v>
      </c>
      <c r="BE262" s="41">
        <f t="shared" si="833"/>
        <v>0</v>
      </c>
      <c r="BF262" s="41">
        <f t="shared" si="833"/>
        <v>0</v>
      </c>
      <c r="BG262" s="41">
        <f t="shared" si="833"/>
        <v>0</v>
      </c>
      <c r="BH262" s="41">
        <f t="shared" si="833"/>
        <v>0</v>
      </c>
      <c r="BI262" s="41">
        <f t="shared" si="833"/>
        <v>0</v>
      </c>
      <c r="BJ262" s="41">
        <f t="shared" si="833"/>
        <v>0</v>
      </c>
      <c r="BK262" s="41">
        <f t="shared" si="833"/>
        <v>0</v>
      </c>
      <c r="BL262" s="41">
        <f t="shared" si="833"/>
        <v>0</v>
      </c>
      <c r="BM262" s="41">
        <f t="shared" si="833"/>
        <v>0</v>
      </c>
      <c r="BN262" s="41">
        <f t="shared" si="833"/>
        <v>0</v>
      </c>
      <c r="BO262" s="41">
        <f t="shared" si="833"/>
        <v>0</v>
      </c>
      <c r="BP262" s="41">
        <f t="shared" si="833"/>
        <v>0</v>
      </c>
      <c r="BQ262" s="41">
        <f t="shared" si="833"/>
        <v>0</v>
      </c>
      <c r="BR262" s="41">
        <f t="shared" si="833"/>
        <v>0</v>
      </c>
      <c r="BS262" s="41">
        <f t="shared" si="833"/>
        <v>0</v>
      </c>
      <c r="BT262" s="41">
        <f t="shared" si="833"/>
        <v>0</v>
      </c>
      <c r="BU262" s="41">
        <f t="shared" si="833"/>
        <v>0</v>
      </c>
      <c r="BV262" s="41">
        <f t="shared" si="833"/>
        <v>0</v>
      </c>
      <c r="BW262" s="41">
        <f t="shared" si="833"/>
        <v>0</v>
      </c>
      <c r="BX262" s="41">
        <f t="shared" si="833"/>
        <v>0</v>
      </c>
      <c r="BY262" s="41">
        <f t="shared" si="833"/>
        <v>0</v>
      </c>
      <c r="BZ262" s="41">
        <f t="shared" si="833"/>
        <v>28311.66397811766</v>
      </c>
      <c r="CA262" s="41">
        <f t="shared" si="833"/>
        <v>28311.66397811766</v>
      </c>
      <c r="CB262" s="41">
        <f t="shared" si="833"/>
        <v>28311.66397811766</v>
      </c>
      <c r="CC262" s="41">
        <f t="shared" si="833"/>
        <v>28311.66397811766</v>
      </c>
      <c r="CD262" s="41">
        <f t="shared" si="833"/>
        <v>28311.66397811766</v>
      </c>
      <c r="CE262" s="41">
        <f t="shared" si="833"/>
        <v>28311.66397811766</v>
      </c>
      <c r="CF262" s="41">
        <f t="shared" ref="CF262:DK262" si="834">IF($B262&gt;=CF$2,0,$S262/$D262*((CE$6-$E262)&lt;$D262))</f>
        <v>28311.66397811766</v>
      </c>
      <c r="CG262" s="41">
        <f t="shared" si="834"/>
        <v>28311.66397811766</v>
      </c>
      <c r="CH262" s="41">
        <f t="shared" si="834"/>
        <v>28311.66397811766</v>
      </c>
      <c r="CI262" s="41">
        <f t="shared" si="834"/>
        <v>28311.66397811766</v>
      </c>
      <c r="CJ262" s="41">
        <f t="shared" si="834"/>
        <v>28311.66397811766</v>
      </c>
      <c r="CK262" s="41">
        <f t="shared" si="834"/>
        <v>28311.66397811766</v>
      </c>
      <c r="CL262" s="41">
        <f t="shared" si="834"/>
        <v>28311.66397811766</v>
      </c>
      <c r="CM262" s="41">
        <f t="shared" si="834"/>
        <v>28311.66397811766</v>
      </c>
      <c r="CN262" s="41">
        <f t="shared" si="834"/>
        <v>28311.66397811766</v>
      </c>
      <c r="CO262" s="41">
        <f t="shared" si="834"/>
        <v>28311.66397811766</v>
      </c>
      <c r="CP262" s="41">
        <f t="shared" si="834"/>
        <v>28311.66397811766</v>
      </c>
      <c r="CQ262" s="41">
        <f t="shared" si="834"/>
        <v>28311.66397811766</v>
      </c>
      <c r="CR262" s="41">
        <f t="shared" si="834"/>
        <v>28311.66397811766</v>
      </c>
      <c r="CS262" s="41">
        <f t="shared" si="834"/>
        <v>28311.66397811766</v>
      </c>
      <c r="CT262" s="41">
        <f t="shared" si="834"/>
        <v>28311.66397811766</v>
      </c>
      <c r="CU262" s="41">
        <f t="shared" si="834"/>
        <v>28311.66397811766</v>
      </c>
      <c r="CV262" s="41">
        <f t="shared" si="834"/>
        <v>28311.66397811766</v>
      </c>
      <c r="CW262" s="41">
        <f t="shared" si="834"/>
        <v>28311.66397811766</v>
      </c>
      <c r="CX262" s="41">
        <f t="shared" si="834"/>
        <v>28311.66397811766</v>
      </c>
      <c r="CY262" s="41">
        <f t="shared" si="834"/>
        <v>28311.66397811766</v>
      </c>
      <c r="CZ262" s="41">
        <f t="shared" si="834"/>
        <v>28311.66397811766</v>
      </c>
      <c r="DA262" s="41">
        <f t="shared" si="834"/>
        <v>28311.66397811766</v>
      </c>
      <c r="DB262" s="41">
        <f t="shared" si="834"/>
        <v>28311.66397811766</v>
      </c>
      <c r="DC262" s="41">
        <f t="shared" si="834"/>
        <v>28311.66397811766</v>
      </c>
      <c r="DD262" s="41">
        <f t="shared" si="834"/>
        <v>28311.66397811766</v>
      </c>
      <c r="DE262" s="41">
        <f t="shared" si="834"/>
        <v>28311.66397811766</v>
      </c>
      <c r="DF262" s="41">
        <f t="shared" si="834"/>
        <v>28311.66397811766</v>
      </c>
      <c r="DG262" s="41">
        <f t="shared" si="834"/>
        <v>28311.66397811766</v>
      </c>
      <c r="DH262" s="41">
        <f t="shared" si="834"/>
        <v>28311.66397811766</v>
      </c>
      <c r="DI262" s="41">
        <f t="shared" si="834"/>
        <v>28311.66397811766</v>
      </c>
      <c r="DJ262" s="41">
        <f t="shared" si="834"/>
        <v>28311.66397811766</v>
      </c>
      <c r="DK262" s="41">
        <f t="shared" si="834"/>
        <v>28311.66397811766</v>
      </c>
      <c r="DL262" s="41">
        <f t="shared" ref="DL262:EQ262" si="835">IF($B262&gt;=DL$2,0,$S262/$D262*((DK$6-$E262)&lt;$D262))</f>
        <v>28311.66397811766</v>
      </c>
      <c r="DM262" s="41">
        <f t="shared" si="835"/>
        <v>28311.66397811766</v>
      </c>
      <c r="DN262" s="41">
        <f t="shared" si="835"/>
        <v>28311.66397811766</v>
      </c>
      <c r="DO262" s="41">
        <f t="shared" si="835"/>
        <v>28311.66397811766</v>
      </c>
      <c r="DP262" s="41">
        <f t="shared" si="835"/>
        <v>28311.66397811766</v>
      </c>
      <c r="DQ262" s="41">
        <f t="shared" si="835"/>
        <v>28311.66397811766</v>
      </c>
      <c r="DR262" s="41">
        <f t="shared" si="835"/>
        <v>28311.66397811766</v>
      </c>
      <c r="DS262" s="41">
        <f t="shared" si="835"/>
        <v>28311.66397811766</v>
      </c>
      <c r="DT262" s="41">
        <f t="shared" si="835"/>
        <v>28311.66397811766</v>
      </c>
      <c r="DU262" s="41">
        <f t="shared" si="835"/>
        <v>28311.66397811766</v>
      </c>
      <c r="DV262" s="41">
        <f t="shared" si="835"/>
        <v>28311.66397811766</v>
      </c>
      <c r="DW262" s="41">
        <f t="shared" si="835"/>
        <v>28311.66397811766</v>
      </c>
      <c r="DX262" s="41">
        <f t="shared" si="835"/>
        <v>28311.66397811766</v>
      </c>
      <c r="DY262" s="41">
        <f t="shared" si="835"/>
        <v>28311.66397811766</v>
      </c>
      <c r="DZ262" s="41">
        <f t="shared" si="835"/>
        <v>28311.66397811766</v>
      </c>
      <c r="EA262" s="41">
        <f t="shared" si="835"/>
        <v>28311.66397811766</v>
      </c>
      <c r="EB262" s="41">
        <f t="shared" si="835"/>
        <v>28311.66397811766</v>
      </c>
      <c r="EC262" s="41">
        <f t="shared" si="835"/>
        <v>28311.66397811766</v>
      </c>
      <c r="ED262" s="41">
        <f t="shared" si="835"/>
        <v>28311.66397811766</v>
      </c>
      <c r="EE262" s="41">
        <f t="shared" si="835"/>
        <v>28311.66397811766</v>
      </c>
      <c r="EF262" s="41">
        <f t="shared" si="835"/>
        <v>28311.66397811766</v>
      </c>
      <c r="EG262" s="41">
        <f t="shared" si="835"/>
        <v>28311.66397811766</v>
      </c>
      <c r="EH262" s="41">
        <f t="shared" si="835"/>
        <v>0</v>
      </c>
      <c r="EI262" s="41">
        <f t="shared" si="835"/>
        <v>0</v>
      </c>
      <c r="EJ262" s="41">
        <f t="shared" si="835"/>
        <v>0</v>
      </c>
      <c r="EK262" s="41">
        <f t="shared" si="835"/>
        <v>0</v>
      </c>
      <c r="EL262" s="41">
        <f t="shared" si="835"/>
        <v>0</v>
      </c>
      <c r="EM262" s="41">
        <f t="shared" si="835"/>
        <v>0</v>
      </c>
      <c r="EN262" s="41">
        <f t="shared" si="835"/>
        <v>0</v>
      </c>
      <c r="EO262" s="41">
        <f t="shared" si="835"/>
        <v>0</v>
      </c>
      <c r="EP262" s="41">
        <f t="shared" si="835"/>
        <v>0</v>
      </c>
      <c r="EQ262" s="41">
        <f t="shared" si="835"/>
        <v>0</v>
      </c>
      <c r="ER262" s="41">
        <f t="shared" ref="ER262:FB262" si="836">IF($B262&gt;=ER$2,0,$S262/$D262*((EQ$6-$E262)&lt;$D262))</f>
        <v>0</v>
      </c>
      <c r="ES262" s="41">
        <f t="shared" si="836"/>
        <v>0</v>
      </c>
      <c r="ET262" s="41">
        <f t="shared" si="836"/>
        <v>0</v>
      </c>
      <c r="EU262" s="41">
        <f t="shared" si="836"/>
        <v>0</v>
      </c>
      <c r="EV262" s="41">
        <f t="shared" si="836"/>
        <v>0</v>
      </c>
      <c r="EW262" s="41">
        <f t="shared" si="836"/>
        <v>0</v>
      </c>
      <c r="EX262" s="41">
        <f t="shared" si="836"/>
        <v>0</v>
      </c>
      <c r="EY262" s="41">
        <f t="shared" si="836"/>
        <v>0</v>
      </c>
      <c r="EZ262" s="41">
        <f t="shared" si="836"/>
        <v>0</v>
      </c>
      <c r="FA262" s="41">
        <f t="shared" si="836"/>
        <v>0</v>
      </c>
      <c r="FB262" s="41">
        <f t="shared" si="836"/>
        <v>0</v>
      </c>
    </row>
    <row r="263" spans="2:158" s="38" customFormat="1" ht="11.25" hidden="1" customHeight="1" outlineLevel="1">
      <c r="B263" s="37">
        <v>2081</v>
      </c>
      <c r="C263" s="36">
        <f t="shared" si="791"/>
        <v>60</v>
      </c>
      <c r="D263" s="36">
        <f t="shared" si="791"/>
        <v>60</v>
      </c>
      <c r="E263" s="36">
        <f t="shared" si="705"/>
        <v>59</v>
      </c>
      <c r="F263" s="55"/>
      <c r="G263" s="3"/>
      <c r="H263" s="3"/>
      <c r="K263" s="39"/>
      <c r="L263" s="39"/>
      <c r="M263" s="39"/>
      <c r="N263" s="39"/>
      <c r="O263" s="39"/>
      <c r="P263" s="39"/>
      <c r="Q263" s="39"/>
      <c r="S263" s="40">
        <f t="shared" si="567"/>
        <v>1695424.2345424551</v>
      </c>
      <c r="T263" s="41">
        <f t="shared" ref="T263:AY263" si="837">IF($B263&gt;=T$2,0,$S263/$D263*((S$6-$E263)&lt;$D263))</f>
        <v>0</v>
      </c>
      <c r="U263" s="41">
        <f t="shared" si="837"/>
        <v>0</v>
      </c>
      <c r="V263" s="41">
        <f t="shared" si="837"/>
        <v>0</v>
      </c>
      <c r="W263" s="41">
        <f t="shared" si="837"/>
        <v>0</v>
      </c>
      <c r="X263" s="41">
        <f t="shared" si="837"/>
        <v>0</v>
      </c>
      <c r="Y263" s="41">
        <f t="shared" si="837"/>
        <v>0</v>
      </c>
      <c r="Z263" s="41">
        <f t="shared" si="837"/>
        <v>0</v>
      </c>
      <c r="AA263" s="41">
        <f t="shared" si="837"/>
        <v>0</v>
      </c>
      <c r="AB263" s="41">
        <f t="shared" si="837"/>
        <v>0</v>
      </c>
      <c r="AC263" s="41">
        <f t="shared" si="837"/>
        <v>0</v>
      </c>
      <c r="AD263" s="41">
        <f t="shared" si="837"/>
        <v>0</v>
      </c>
      <c r="AE263" s="41">
        <f t="shared" si="837"/>
        <v>0</v>
      </c>
      <c r="AF263" s="41">
        <f t="shared" si="837"/>
        <v>0</v>
      </c>
      <c r="AG263" s="41">
        <f t="shared" si="837"/>
        <v>0</v>
      </c>
      <c r="AH263" s="41">
        <f t="shared" si="837"/>
        <v>0</v>
      </c>
      <c r="AI263" s="41">
        <f t="shared" si="837"/>
        <v>0</v>
      </c>
      <c r="AJ263" s="41">
        <f t="shared" si="837"/>
        <v>0</v>
      </c>
      <c r="AK263" s="41">
        <f t="shared" si="837"/>
        <v>0</v>
      </c>
      <c r="AL263" s="41">
        <f t="shared" si="837"/>
        <v>0</v>
      </c>
      <c r="AM263" s="41">
        <f t="shared" si="837"/>
        <v>0</v>
      </c>
      <c r="AN263" s="41">
        <f t="shared" si="837"/>
        <v>0</v>
      </c>
      <c r="AO263" s="41">
        <f t="shared" si="837"/>
        <v>0</v>
      </c>
      <c r="AP263" s="41">
        <f t="shared" si="837"/>
        <v>0</v>
      </c>
      <c r="AQ263" s="41">
        <f t="shared" si="837"/>
        <v>0</v>
      </c>
      <c r="AR263" s="41">
        <f t="shared" si="837"/>
        <v>0</v>
      </c>
      <c r="AS263" s="41">
        <f t="shared" si="837"/>
        <v>0</v>
      </c>
      <c r="AT263" s="41">
        <f t="shared" si="837"/>
        <v>0</v>
      </c>
      <c r="AU263" s="41">
        <f t="shared" si="837"/>
        <v>0</v>
      </c>
      <c r="AV263" s="41">
        <f t="shared" si="837"/>
        <v>0</v>
      </c>
      <c r="AW263" s="41">
        <f t="shared" si="837"/>
        <v>0</v>
      </c>
      <c r="AX263" s="41">
        <f t="shared" si="837"/>
        <v>0</v>
      </c>
      <c r="AY263" s="41">
        <f t="shared" si="837"/>
        <v>0</v>
      </c>
      <c r="AZ263" s="41">
        <f t="shared" ref="AZ263:CE263" si="838">IF($B263&gt;=AZ$2,0,$S263/$D263*((AY$6-$E263)&lt;$D263))</f>
        <v>0</v>
      </c>
      <c r="BA263" s="41">
        <f t="shared" si="838"/>
        <v>0</v>
      </c>
      <c r="BB263" s="41">
        <f t="shared" si="838"/>
        <v>0</v>
      </c>
      <c r="BC263" s="41">
        <f t="shared" si="838"/>
        <v>0</v>
      </c>
      <c r="BD263" s="41">
        <f t="shared" si="838"/>
        <v>0</v>
      </c>
      <c r="BE263" s="41">
        <f t="shared" si="838"/>
        <v>0</v>
      </c>
      <c r="BF263" s="41">
        <f t="shared" si="838"/>
        <v>0</v>
      </c>
      <c r="BG263" s="41">
        <f t="shared" si="838"/>
        <v>0</v>
      </c>
      <c r="BH263" s="41">
        <f t="shared" si="838"/>
        <v>0</v>
      </c>
      <c r="BI263" s="41">
        <f t="shared" si="838"/>
        <v>0</v>
      </c>
      <c r="BJ263" s="41">
        <f t="shared" si="838"/>
        <v>0</v>
      </c>
      <c r="BK263" s="41">
        <f t="shared" si="838"/>
        <v>0</v>
      </c>
      <c r="BL263" s="41">
        <f t="shared" si="838"/>
        <v>0</v>
      </c>
      <c r="BM263" s="41">
        <f t="shared" si="838"/>
        <v>0</v>
      </c>
      <c r="BN263" s="41">
        <f t="shared" si="838"/>
        <v>0</v>
      </c>
      <c r="BO263" s="41">
        <f t="shared" si="838"/>
        <v>0</v>
      </c>
      <c r="BP263" s="41">
        <f t="shared" si="838"/>
        <v>0</v>
      </c>
      <c r="BQ263" s="41">
        <f t="shared" si="838"/>
        <v>0</v>
      </c>
      <c r="BR263" s="41">
        <f t="shared" si="838"/>
        <v>0</v>
      </c>
      <c r="BS263" s="41">
        <f t="shared" si="838"/>
        <v>0</v>
      </c>
      <c r="BT263" s="41">
        <f t="shared" si="838"/>
        <v>0</v>
      </c>
      <c r="BU263" s="41">
        <f t="shared" si="838"/>
        <v>0</v>
      </c>
      <c r="BV263" s="41">
        <f t="shared" si="838"/>
        <v>0</v>
      </c>
      <c r="BW263" s="41">
        <f t="shared" si="838"/>
        <v>0</v>
      </c>
      <c r="BX263" s="41">
        <f t="shared" si="838"/>
        <v>0</v>
      </c>
      <c r="BY263" s="41">
        <f t="shared" si="838"/>
        <v>0</v>
      </c>
      <c r="BZ263" s="41">
        <f t="shared" si="838"/>
        <v>0</v>
      </c>
      <c r="CA263" s="41">
        <f t="shared" si="838"/>
        <v>28257.070575707585</v>
      </c>
      <c r="CB263" s="41">
        <f t="shared" si="838"/>
        <v>28257.070575707585</v>
      </c>
      <c r="CC263" s="41">
        <f t="shared" si="838"/>
        <v>28257.070575707585</v>
      </c>
      <c r="CD263" s="41">
        <f t="shared" si="838"/>
        <v>28257.070575707585</v>
      </c>
      <c r="CE263" s="41">
        <f t="shared" si="838"/>
        <v>28257.070575707585</v>
      </c>
      <c r="CF263" s="41">
        <f t="shared" ref="CF263:DK263" si="839">IF($B263&gt;=CF$2,0,$S263/$D263*((CE$6-$E263)&lt;$D263))</f>
        <v>28257.070575707585</v>
      </c>
      <c r="CG263" s="41">
        <f t="shared" si="839"/>
        <v>28257.070575707585</v>
      </c>
      <c r="CH263" s="41">
        <f t="shared" si="839"/>
        <v>28257.070575707585</v>
      </c>
      <c r="CI263" s="41">
        <f t="shared" si="839"/>
        <v>28257.070575707585</v>
      </c>
      <c r="CJ263" s="41">
        <f t="shared" si="839"/>
        <v>28257.070575707585</v>
      </c>
      <c r="CK263" s="41">
        <f t="shared" si="839"/>
        <v>28257.070575707585</v>
      </c>
      <c r="CL263" s="41">
        <f t="shared" si="839"/>
        <v>28257.070575707585</v>
      </c>
      <c r="CM263" s="41">
        <f t="shared" si="839"/>
        <v>28257.070575707585</v>
      </c>
      <c r="CN263" s="41">
        <f t="shared" si="839"/>
        <v>28257.070575707585</v>
      </c>
      <c r="CO263" s="41">
        <f t="shared" si="839"/>
        <v>28257.070575707585</v>
      </c>
      <c r="CP263" s="41">
        <f t="shared" si="839"/>
        <v>28257.070575707585</v>
      </c>
      <c r="CQ263" s="41">
        <f t="shared" si="839"/>
        <v>28257.070575707585</v>
      </c>
      <c r="CR263" s="41">
        <f t="shared" si="839"/>
        <v>28257.070575707585</v>
      </c>
      <c r="CS263" s="41">
        <f t="shared" si="839"/>
        <v>28257.070575707585</v>
      </c>
      <c r="CT263" s="41">
        <f t="shared" si="839"/>
        <v>28257.070575707585</v>
      </c>
      <c r="CU263" s="41">
        <f t="shared" si="839"/>
        <v>28257.070575707585</v>
      </c>
      <c r="CV263" s="41">
        <f t="shared" si="839"/>
        <v>28257.070575707585</v>
      </c>
      <c r="CW263" s="41">
        <f t="shared" si="839"/>
        <v>28257.070575707585</v>
      </c>
      <c r="CX263" s="41">
        <f t="shared" si="839"/>
        <v>28257.070575707585</v>
      </c>
      <c r="CY263" s="41">
        <f t="shared" si="839"/>
        <v>28257.070575707585</v>
      </c>
      <c r="CZ263" s="41">
        <f t="shared" si="839"/>
        <v>28257.070575707585</v>
      </c>
      <c r="DA263" s="41">
        <f t="shared" si="839"/>
        <v>28257.070575707585</v>
      </c>
      <c r="DB263" s="41">
        <f t="shared" si="839"/>
        <v>28257.070575707585</v>
      </c>
      <c r="DC263" s="41">
        <f t="shared" si="839"/>
        <v>28257.070575707585</v>
      </c>
      <c r="DD263" s="41">
        <f t="shared" si="839"/>
        <v>28257.070575707585</v>
      </c>
      <c r="DE263" s="41">
        <f t="shared" si="839"/>
        <v>28257.070575707585</v>
      </c>
      <c r="DF263" s="41">
        <f t="shared" si="839"/>
        <v>28257.070575707585</v>
      </c>
      <c r="DG263" s="41">
        <f t="shared" si="839"/>
        <v>28257.070575707585</v>
      </c>
      <c r="DH263" s="41">
        <f t="shared" si="839"/>
        <v>28257.070575707585</v>
      </c>
      <c r="DI263" s="41">
        <f t="shared" si="839"/>
        <v>28257.070575707585</v>
      </c>
      <c r="DJ263" s="41">
        <f t="shared" si="839"/>
        <v>28257.070575707585</v>
      </c>
      <c r="DK263" s="41">
        <f t="shared" si="839"/>
        <v>28257.070575707585</v>
      </c>
      <c r="DL263" s="41">
        <f t="shared" ref="DL263:EQ263" si="840">IF($B263&gt;=DL$2,0,$S263/$D263*((DK$6-$E263)&lt;$D263))</f>
        <v>28257.070575707585</v>
      </c>
      <c r="DM263" s="41">
        <f t="shared" si="840"/>
        <v>28257.070575707585</v>
      </c>
      <c r="DN263" s="41">
        <f t="shared" si="840"/>
        <v>28257.070575707585</v>
      </c>
      <c r="DO263" s="41">
        <f t="shared" si="840"/>
        <v>28257.070575707585</v>
      </c>
      <c r="DP263" s="41">
        <f t="shared" si="840"/>
        <v>28257.070575707585</v>
      </c>
      <c r="DQ263" s="41">
        <f t="shared" si="840"/>
        <v>28257.070575707585</v>
      </c>
      <c r="DR263" s="41">
        <f t="shared" si="840"/>
        <v>28257.070575707585</v>
      </c>
      <c r="DS263" s="41">
        <f t="shared" si="840"/>
        <v>28257.070575707585</v>
      </c>
      <c r="DT263" s="41">
        <f t="shared" si="840"/>
        <v>28257.070575707585</v>
      </c>
      <c r="DU263" s="41">
        <f t="shared" si="840"/>
        <v>28257.070575707585</v>
      </c>
      <c r="DV263" s="41">
        <f t="shared" si="840"/>
        <v>28257.070575707585</v>
      </c>
      <c r="DW263" s="41">
        <f t="shared" si="840"/>
        <v>28257.070575707585</v>
      </c>
      <c r="DX263" s="41">
        <f t="shared" si="840"/>
        <v>28257.070575707585</v>
      </c>
      <c r="DY263" s="41">
        <f t="shared" si="840"/>
        <v>28257.070575707585</v>
      </c>
      <c r="DZ263" s="41">
        <f t="shared" si="840"/>
        <v>28257.070575707585</v>
      </c>
      <c r="EA263" s="41">
        <f t="shared" si="840"/>
        <v>28257.070575707585</v>
      </c>
      <c r="EB263" s="41">
        <f t="shared" si="840"/>
        <v>28257.070575707585</v>
      </c>
      <c r="EC263" s="41">
        <f t="shared" si="840"/>
        <v>28257.070575707585</v>
      </c>
      <c r="ED263" s="41">
        <f t="shared" si="840"/>
        <v>28257.070575707585</v>
      </c>
      <c r="EE263" s="41">
        <f t="shared" si="840"/>
        <v>28257.070575707585</v>
      </c>
      <c r="EF263" s="41">
        <f t="shared" si="840"/>
        <v>28257.070575707585</v>
      </c>
      <c r="EG263" s="41">
        <f t="shared" si="840"/>
        <v>28257.070575707585</v>
      </c>
      <c r="EH263" s="41">
        <f t="shared" si="840"/>
        <v>28257.070575707585</v>
      </c>
      <c r="EI263" s="41">
        <f t="shared" si="840"/>
        <v>0</v>
      </c>
      <c r="EJ263" s="41">
        <f t="shared" si="840"/>
        <v>0</v>
      </c>
      <c r="EK263" s="41">
        <f t="shared" si="840"/>
        <v>0</v>
      </c>
      <c r="EL263" s="41">
        <f t="shared" si="840"/>
        <v>0</v>
      </c>
      <c r="EM263" s="41">
        <f t="shared" si="840"/>
        <v>0</v>
      </c>
      <c r="EN263" s="41">
        <f t="shared" si="840"/>
        <v>0</v>
      </c>
      <c r="EO263" s="41">
        <f t="shared" si="840"/>
        <v>0</v>
      </c>
      <c r="EP263" s="41">
        <f t="shared" si="840"/>
        <v>0</v>
      </c>
      <c r="EQ263" s="41">
        <f t="shared" si="840"/>
        <v>0</v>
      </c>
      <c r="ER263" s="41">
        <f t="shared" ref="ER263:FB263" si="841">IF($B263&gt;=ER$2,0,$S263/$D263*((EQ$6-$E263)&lt;$D263))</f>
        <v>0</v>
      </c>
      <c r="ES263" s="41">
        <f t="shared" si="841"/>
        <v>0</v>
      </c>
      <c r="ET263" s="41">
        <f t="shared" si="841"/>
        <v>0</v>
      </c>
      <c r="EU263" s="41">
        <f t="shared" si="841"/>
        <v>0</v>
      </c>
      <c r="EV263" s="41">
        <f t="shared" si="841"/>
        <v>0</v>
      </c>
      <c r="EW263" s="41">
        <f t="shared" si="841"/>
        <v>0</v>
      </c>
      <c r="EX263" s="41">
        <f t="shared" si="841"/>
        <v>0</v>
      </c>
      <c r="EY263" s="41">
        <f t="shared" si="841"/>
        <v>0</v>
      </c>
      <c r="EZ263" s="41">
        <f t="shared" si="841"/>
        <v>0</v>
      </c>
      <c r="FA263" s="41">
        <f t="shared" si="841"/>
        <v>0</v>
      </c>
      <c r="FB263" s="41">
        <f t="shared" si="841"/>
        <v>0</v>
      </c>
    </row>
    <row r="264" spans="2:158" s="38" customFormat="1" ht="11.25" hidden="1" customHeight="1" outlineLevel="1">
      <c r="B264" s="37">
        <v>2082</v>
      </c>
      <c r="C264" s="36">
        <f t="shared" si="791"/>
        <v>60</v>
      </c>
      <c r="D264" s="36">
        <f t="shared" si="791"/>
        <v>60</v>
      </c>
      <c r="E264" s="36">
        <f t="shared" si="705"/>
        <v>60</v>
      </c>
      <c r="F264" s="55"/>
      <c r="G264" s="3"/>
      <c r="H264" s="3"/>
      <c r="K264" s="39"/>
      <c r="L264" s="39"/>
      <c r="M264" s="39"/>
      <c r="N264" s="39"/>
      <c r="O264" s="39"/>
      <c r="P264" s="39"/>
      <c r="Q264" s="39"/>
      <c r="S264" s="40">
        <f t="shared" si="567"/>
        <v>1692189.3334544341</v>
      </c>
      <c r="T264" s="41">
        <f t="shared" ref="T264:AY264" si="842">IF($B264&gt;=T$2,0,$S264/$D264*((S$6-$E264)&lt;$D264))</f>
        <v>0</v>
      </c>
      <c r="U264" s="41">
        <f t="shared" si="842"/>
        <v>0</v>
      </c>
      <c r="V264" s="41">
        <f t="shared" si="842"/>
        <v>0</v>
      </c>
      <c r="W264" s="41">
        <f t="shared" si="842"/>
        <v>0</v>
      </c>
      <c r="X264" s="41">
        <f t="shared" si="842"/>
        <v>0</v>
      </c>
      <c r="Y264" s="41">
        <f t="shared" si="842"/>
        <v>0</v>
      </c>
      <c r="Z264" s="41">
        <f t="shared" si="842"/>
        <v>0</v>
      </c>
      <c r="AA264" s="41">
        <f t="shared" si="842"/>
        <v>0</v>
      </c>
      <c r="AB264" s="41">
        <f t="shared" si="842"/>
        <v>0</v>
      </c>
      <c r="AC264" s="41">
        <f t="shared" si="842"/>
        <v>0</v>
      </c>
      <c r="AD264" s="41">
        <f t="shared" si="842"/>
        <v>0</v>
      </c>
      <c r="AE264" s="41">
        <f t="shared" si="842"/>
        <v>0</v>
      </c>
      <c r="AF264" s="41">
        <f t="shared" si="842"/>
        <v>0</v>
      </c>
      <c r="AG264" s="41">
        <f t="shared" si="842"/>
        <v>0</v>
      </c>
      <c r="AH264" s="41">
        <f t="shared" si="842"/>
        <v>0</v>
      </c>
      <c r="AI264" s="41">
        <f t="shared" si="842"/>
        <v>0</v>
      </c>
      <c r="AJ264" s="41">
        <f t="shared" si="842"/>
        <v>0</v>
      </c>
      <c r="AK264" s="41">
        <f t="shared" si="842"/>
        <v>0</v>
      </c>
      <c r="AL264" s="41">
        <f t="shared" si="842"/>
        <v>0</v>
      </c>
      <c r="AM264" s="41">
        <f t="shared" si="842"/>
        <v>0</v>
      </c>
      <c r="AN264" s="41">
        <f t="shared" si="842"/>
        <v>0</v>
      </c>
      <c r="AO264" s="41">
        <f t="shared" si="842"/>
        <v>0</v>
      </c>
      <c r="AP264" s="41">
        <f t="shared" si="842"/>
        <v>0</v>
      </c>
      <c r="AQ264" s="41">
        <f t="shared" si="842"/>
        <v>0</v>
      </c>
      <c r="AR264" s="41">
        <f t="shared" si="842"/>
        <v>0</v>
      </c>
      <c r="AS264" s="41">
        <f t="shared" si="842"/>
        <v>0</v>
      </c>
      <c r="AT264" s="41">
        <f t="shared" si="842"/>
        <v>0</v>
      </c>
      <c r="AU264" s="41">
        <f t="shared" si="842"/>
        <v>0</v>
      </c>
      <c r="AV264" s="41">
        <f t="shared" si="842"/>
        <v>0</v>
      </c>
      <c r="AW264" s="41">
        <f t="shared" si="842"/>
        <v>0</v>
      </c>
      <c r="AX264" s="41">
        <f t="shared" si="842"/>
        <v>0</v>
      </c>
      <c r="AY264" s="41">
        <f t="shared" si="842"/>
        <v>0</v>
      </c>
      <c r="AZ264" s="41">
        <f t="shared" ref="AZ264:CE264" si="843">IF($B264&gt;=AZ$2,0,$S264/$D264*((AY$6-$E264)&lt;$D264))</f>
        <v>0</v>
      </c>
      <c r="BA264" s="41">
        <f t="shared" si="843"/>
        <v>0</v>
      </c>
      <c r="BB264" s="41">
        <f t="shared" si="843"/>
        <v>0</v>
      </c>
      <c r="BC264" s="41">
        <f t="shared" si="843"/>
        <v>0</v>
      </c>
      <c r="BD264" s="41">
        <f t="shared" si="843"/>
        <v>0</v>
      </c>
      <c r="BE264" s="41">
        <f t="shared" si="843"/>
        <v>0</v>
      </c>
      <c r="BF264" s="41">
        <f t="shared" si="843"/>
        <v>0</v>
      </c>
      <c r="BG264" s="41">
        <f t="shared" si="843"/>
        <v>0</v>
      </c>
      <c r="BH264" s="41">
        <f t="shared" si="843"/>
        <v>0</v>
      </c>
      <c r="BI264" s="41">
        <f t="shared" si="843"/>
        <v>0</v>
      </c>
      <c r="BJ264" s="41">
        <f t="shared" si="843"/>
        <v>0</v>
      </c>
      <c r="BK264" s="41">
        <f t="shared" si="843"/>
        <v>0</v>
      </c>
      <c r="BL264" s="41">
        <f t="shared" si="843"/>
        <v>0</v>
      </c>
      <c r="BM264" s="41">
        <f t="shared" si="843"/>
        <v>0</v>
      </c>
      <c r="BN264" s="41">
        <f t="shared" si="843"/>
        <v>0</v>
      </c>
      <c r="BO264" s="41">
        <f t="shared" si="843"/>
        <v>0</v>
      </c>
      <c r="BP264" s="41">
        <f t="shared" si="843"/>
        <v>0</v>
      </c>
      <c r="BQ264" s="41">
        <f t="shared" si="843"/>
        <v>0</v>
      </c>
      <c r="BR264" s="41">
        <f t="shared" si="843"/>
        <v>0</v>
      </c>
      <c r="BS264" s="41">
        <f t="shared" si="843"/>
        <v>0</v>
      </c>
      <c r="BT264" s="41">
        <f t="shared" si="843"/>
        <v>0</v>
      </c>
      <c r="BU264" s="41">
        <f t="shared" si="843"/>
        <v>0</v>
      </c>
      <c r="BV264" s="41">
        <f t="shared" si="843"/>
        <v>0</v>
      </c>
      <c r="BW264" s="41">
        <f t="shared" si="843"/>
        <v>0</v>
      </c>
      <c r="BX264" s="41">
        <f t="shared" si="843"/>
        <v>0</v>
      </c>
      <c r="BY264" s="41">
        <f t="shared" si="843"/>
        <v>0</v>
      </c>
      <c r="BZ264" s="41">
        <f t="shared" si="843"/>
        <v>0</v>
      </c>
      <c r="CA264" s="41">
        <f t="shared" si="843"/>
        <v>0</v>
      </c>
      <c r="CB264" s="41">
        <f t="shared" si="843"/>
        <v>28203.1555575739</v>
      </c>
      <c r="CC264" s="41">
        <f t="shared" si="843"/>
        <v>28203.1555575739</v>
      </c>
      <c r="CD264" s="41">
        <f t="shared" si="843"/>
        <v>28203.1555575739</v>
      </c>
      <c r="CE264" s="41">
        <f t="shared" si="843"/>
        <v>28203.1555575739</v>
      </c>
      <c r="CF264" s="41">
        <f t="shared" ref="CF264:DK264" si="844">IF($B264&gt;=CF$2,0,$S264/$D264*((CE$6-$E264)&lt;$D264))</f>
        <v>28203.1555575739</v>
      </c>
      <c r="CG264" s="41">
        <f t="shared" si="844"/>
        <v>28203.1555575739</v>
      </c>
      <c r="CH264" s="41">
        <f t="shared" si="844"/>
        <v>28203.1555575739</v>
      </c>
      <c r="CI264" s="41">
        <f t="shared" si="844"/>
        <v>28203.1555575739</v>
      </c>
      <c r="CJ264" s="41">
        <f t="shared" si="844"/>
        <v>28203.1555575739</v>
      </c>
      <c r="CK264" s="41">
        <f t="shared" si="844"/>
        <v>28203.1555575739</v>
      </c>
      <c r="CL264" s="41">
        <f t="shared" si="844"/>
        <v>28203.1555575739</v>
      </c>
      <c r="CM264" s="41">
        <f t="shared" si="844"/>
        <v>28203.1555575739</v>
      </c>
      <c r="CN264" s="41">
        <f t="shared" si="844"/>
        <v>28203.1555575739</v>
      </c>
      <c r="CO264" s="41">
        <f t="shared" si="844"/>
        <v>28203.1555575739</v>
      </c>
      <c r="CP264" s="41">
        <f t="shared" si="844"/>
        <v>28203.1555575739</v>
      </c>
      <c r="CQ264" s="41">
        <f t="shared" si="844"/>
        <v>28203.1555575739</v>
      </c>
      <c r="CR264" s="41">
        <f t="shared" si="844"/>
        <v>28203.1555575739</v>
      </c>
      <c r="CS264" s="41">
        <f t="shared" si="844"/>
        <v>28203.1555575739</v>
      </c>
      <c r="CT264" s="41">
        <f t="shared" si="844"/>
        <v>28203.1555575739</v>
      </c>
      <c r="CU264" s="41">
        <f t="shared" si="844"/>
        <v>28203.1555575739</v>
      </c>
      <c r="CV264" s="41">
        <f t="shared" si="844"/>
        <v>28203.1555575739</v>
      </c>
      <c r="CW264" s="41">
        <f t="shared" si="844"/>
        <v>28203.1555575739</v>
      </c>
      <c r="CX264" s="41">
        <f t="shared" si="844"/>
        <v>28203.1555575739</v>
      </c>
      <c r="CY264" s="41">
        <f t="shared" si="844"/>
        <v>28203.1555575739</v>
      </c>
      <c r="CZ264" s="41">
        <f t="shared" si="844"/>
        <v>28203.1555575739</v>
      </c>
      <c r="DA264" s="41">
        <f t="shared" si="844"/>
        <v>28203.1555575739</v>
      </c>
      <c r="DB264" s="41">
        <f t="shared" si="844"/>
        <v>28203.1555575739</v>
      </c>
      <c r="DC264" s="41">
        <f t="shared" si="844"/>
        <v>28203.1555575739</v>
      </c>
      <c r="DD264" s="41">
        <f t="shared" si="844"/>
        <v>28203.1555575739</v>
      </c>
      <c r="DE264" s="41">
        <f t="shared" si="844"/>
        <v>28203.1555575739</v>
      </c>
      <c r="DF264" s="41">
        <f t="shared" si="844"/>
        <v>28203.1555575739</v>
      </c>
      <c r="DG264" s="41">
        <f t="shared" si="844"/>
        <v>28203.1555575739</v>
      </c>
      <c r="DH264" s="41">
        <f t="shared" si="844"/>
        <v>28203.1555575739</v>
      </c>
      <c r="DI264" s="41">
        <f t="shared" si="844"/>
        <v>28203.1555575739</v>
      </c>
      <c r="DJ264" s="41">
        <f t="shared" si="844"/>
        <v>28203.1555575739</v>
      </c>
      <c r="DK264" s="41">
        <f t="shared" si="844"/>
        <v>28203.1555575739</v>
      </c>
      <c r="DL264" s="41">
        <f t="shared" ref="DL264:EQ264" si="845">IF($B264&gt;=DL$2,0,$S264/$D264*((DK$6-$E264)&lt;$D264))</f>
        <v>28203.1555575739</v>
      </c>
      <c r="DM264" s="41">
        <f t="shared" si="845"/>
        <v>28203.1555575739</v>
      </c>
      <c r="DN264" s="41">
        <f t="shared" si="845"/>
        <v>28203.1555575739</v>
      </c>
      <c r="DO264" s="41">
        <f t="shared" si="845"/>
        <v>28203.1555575739</v>
      </c>
      <c r="DP264" s="41">
        <f t="shared" si="845"/>
        <v>28203.1555575739</v>
      </c>
      <c r="DQ264" s="41">
        <f t="shared" si="845"/>
        <v>28203.1555575739</v>
      </c>
      <c r="DR264" s="41">
        <f t="shared" si="845"/>
        <v>28203.1555575739</v>
      </c>
      <c r="DS264" s="41">
        <f t="shared" si="845"/>
        <v>28203.1555575739</v>
      </c>
      <c r="DT264" s="41">
        <f t="shared" si="845"/>
        <v>28203.1555575739</v>
      </c>
      <c r="DU264" s="41">
        <f t="shared" si="845"/>
        <v>28203.1555575739</v>
      </c>
      <c r="DV264" s="41">
        <f t="shared" si="845"/>
        <v>28203.1555575739</v>
      </c>
      <c r="DW264" s="41">
        <f t="shared" si="845"/>
        <v>28203.1555575739</v>
      </c>
      <c r="DX264" s="41">
        <f t="shared" si="845"/>
        <v>28203.1555575739</v>
      </c>
      <c r="DY264" s="41">
        <f t="shared" si="845"/>
        <v>28203.1555575739</v>
      </c>
      <c r="DZ264" s="41">
        <f t="shared" si="845"/>
        <v>28203.1555575739</v>
      </c>
      <c r="EA264" s="41">
        <f t="shared" si="845"/>
        <v>28203.1555575739</v>
      </c>
      <c r="EB264" s="41">
        <f t="shared" si="845"/>
        <v>28203.1555575739</v>
      </c>
      <c r="EC264" s="41">
        <f t="shared" si="845"/>
        <v>28203.1555575739</v>
      </c>
      <c r="ED264" s="41">
        <f t="shared" si="845"/>
        <v>28203.1555575739</v>
      </c>
      <c r="EE264" s="41">
        <f t="shared" si="845"/>
        <v>28203.1555575739</v>
      </c>
      <c r="EF264" s="41">
        <f t="shared" si="845"/>
        <v>28203.1555575739</v>
      </c>
      <c r="EG264" s="41">
        <f t="shared" si="845"/>
        <v>28203.1555575739</v>
      </c>
      <c r="EH264" s="41">
        <f t="shared" si="845"/>
        <v>28203.1555575739</v>
      </c>
      <c r="EI264" s="41">
        <f t="shared" si="845"/>
        <v>28203.1555575739</v>
      </c>
      <c r="EJ264" s="41">
        <f t="shared" si="845"/>
        <v>0</v>
      </c>
      <c r="EK264" s="41">
        <f t="shared" si="845"/>
        <v>0</v>
      </c>
      <c r="EL264" s="41">
        <f t="shared" si="845"/>
        <v>0</v>
      </c>
      <c r="EM264" s="41">
        <f t="shared" si="845"/>
        <v>0</v>
      </c>
      <c r="EN264" s="41">
        <f t="shared" si="845"/>
        <v>0</v>
      </c>
      <c r="EO264" s="41">
        <f t="shared" si="845"/>
        <v>0</v>
      </c>
      <c r="EP264" s="41">
        <f t="shared" si="845"/>
        <v>0</v>
      </c>
      <c r="EQ264" s="41">
        <f t="shared" si="845"/>
        <v>0</v>
      </c>
      <c r="ER264" s="41">
        <f t="shared" ref="ER264:FB264" si="846">IF($B264&gt;=ER$2,0,$S264/$D264*((EQ$6-$E264)&lt;$D264))</f>
        <v>0</v>
      </c>
      <c r="ES264" s="41">
        <f t="shared" si="846"/>
        <v>0</v>
      </c>
      <c r="ET264" s="41">
        <f t="shared" si="846"/>
        <v>0</v>
      </c>
      <c r="EU264" s="41">
        <f t="shared" si="846"/>
        <v>0</v>
      </c>
      <c r="EV264" s="41">
        <f t="shared" si="846"/>
        <v>0</v>
      </c>
      <c r="EW264" s="41">
        <f t="shared" si="846"/>
        <v>0</v>
      </c>
      <c r="EX264" s="41">
        <f t="shared" si="846"/>
        <v>0</v>
      </c>
      <c r="EY264" s="41">
        <f t="shared" si="846"/>
        <v>0</v>
      </c>
      <c r="EZ264" s="41">
        <f t="shared" si="846"/>
        <v>0</v>
      </c>
      <c r="FA264" s="41">
        <f t="shared" si="846"/>
        <v>0</v>
      </c>
      <c r="FB264" s="41">
        <f t="shared" si="846"/>
        <v>0</v>
      </c>
    </row>
    <row r="265" spans="2:158" s="38" customFormat="1" ht="11.25" hidden="1" customHeight="1" outlineLevel="1">
      <c r="B265" s="37">
        <v>2083</v>
      </c>
      <c r="C265" s="36">
        <f t="shared" si="791"/>
        <v>60</v>
      </c>
      <c r="D265" s="36">
        <f t="shared" si="791"/>
        <v>60</v>
      </c>
      <c r="E265" s="36">
        <f t="shared" si="705"/>
        <v>61</v>
      </c>
      <c r="F265" s="55"/>
      <c r="G265" s="3"/>
      <c r="H265" s="3"/>
      <c r="K265" s="39"/>
      <c r="L265" s="39"/>
      <c r="M265" s="39"/>
      <c r="N265" s="39"/>
      <c r="O265" s="39"/>
      <c r="P265" s="39"/>
      <c r="Q265" s="39"/>
      <c r="S265" s="40">
        <f t="shared" si="567"/>
        <v>1688994.931907715</v>
      </c>
      <c r="T265" s="41">
        <f t="shared" ref="T265:AY265" si="847">IF($B265&gt;=T$2,0,$S265/$D265*((S$6-$E265)&lt;$D265))</f>
        <v>0</v>
      </c>
      <c r="U265" s="41">
        <f t="shared" si="847"/>
        <v>0</v>
      </c>
      <c r="V265" s="41">
        <f t="shared" si="847"/>
        <v>0</v>
      </c>
      <c r="W265" s="41">
        <f t="shared" si="847"/>
        <v>0</v>
      </c>
      <c r="X265" s="41">
        <f t="shared" si="847"/>
        <v>0</v>
      </c>
      <c r="Y265" s="41">
        <f t="shared" si="847"/>
        <v>0</v>
      </c>
      <c r="Z265" s="41">
        <f t="shared" si="847"/>
        <v>0</v>
      </c>
      <c r="AA265" s="41">
        <f t="shared" si="847"/>
        <v>0</v>
      </c>
      <c r="AB265" s="41">
        <f t="shared" si="847"/>
        <v>0</v>
      </c>
      <c r="AC265" s="41">
        <f t="shared" si="847"/>
        <v>0</v>
      </c>
      <c r="AD265" s="41">
        <f t="shared" si="847"/>
        <v>0</v>
      </c>
      <c r="AE265" s="41">
        <f t="shared" si="847"/>
        <v>0</v>
      </c>
      <c r="AF265" s="41">
        <f t="shared" si="847"/>
        <v>0</v>
      </c>
      <c r="AG265" s="41">
        <f t="shared" si="847"/>
        <v>0</v>
      </c>
      <c r="AH265" s="41">
        <f t="shared" si="847"/>
        <v>0</v>
      </c>
      <c r="AI265" s="41">
        <f t="shared" si="847"/>
        <v>0</v>
      </c>
      <c r="AJ265" s="41">
        <f t="shared" si="847"/>
        <v>0</v>
      </c>
      <c r="AK265" s="41">
        <f t="shared" si="847"/>
        <v>0</v>
      </c>
      <c r="AL265" s="41">
        <f t="shared" si="847"/>
        <v>0</v>
      </c>
      <c r="AM265" s="41">
        <f t="shared" si="847"/>
        <v>0</v>
      </c>
      <c r="AN265" s="41">
        <f t="shared" si="847"/>
        <v>0</v>
      </c>
      <c r="AO265" s="41">
        <f t="shared" si="847"/>
        <v>0</v>
      </c>
      <c r="AP265" s="41">
        <f t="shared" si="847"/>
        <v>0</v>
      </c>
      <c r="AQ265" s="41">
        <f t="shared" si="847"/>
        <v>0</v>
      </c>
      <c r="AR265" s="41">
        <f t="shared" si="847"/>
        <v>0</v>
      </c>
      <c r="AS265" s="41">
        <f t="shared" si="847"/>
        <v>0</v>
      </c>
      <c r="AT265" s="41">
        <f t="shared" si="847"/>
        <v>0</v>
      </c>
      <c r="AU265" s="41">
        <f t="shared" si="847"/>
        <v>0</v>
      </c>
      <c r="AV265" s="41">
        <f t="shared" si="847"/>
        <v>0</v>
      </c>
      <c r="AW265" s="41">
        <f t="shared" si="847"/>
        <v>0</v>
      </c>
      <c r="AX265" s="41">
        <f t="shared" si="847"/>
        <v>0</v>
      </c>
      <c r="AY265" s="41">
        <f t="shared" si="847"/>
        <v>0</v>
      </c>
      <c r="AZ265" s="41">
        <f t="shared" ref="AZ265:CE265" si="848">IF($B265&gt;=AZ$2,0,$S265/$D265*((AY$6-$E265)&lt;$D265))</f>
        <v>0</v>
      </c>
      <c r="BA265" s="41">
        <f t="shared" si="848"/>
        <v>0</v>
      </c>
      <c r="BB265" s="41">
        <f t="shared" si="848"/>
        <v>0</v>
      </c>
      <c r="BC265" s="41">
        <f t="shared" si="848"/>
        <v>0</v>
      </c>
      <c r="BD265" s="41">
        <f t="shared" si="848"/>
        <v>0</v>
      </c>
      <c r="BE265" s="41">
        <f t="shared" si="848"/>
        <v>0</v>
      </c>
      <c r="BF265" s="41">
        <f t="shared" si="848"/>
        <v>0</v>
      </c>
      <c r="BG265" s="41">
        <f t="shared" si="848"/>
        <v>0</v>
      </c>
      <c r="BH265" s="41">
        <f t="shared" si="848"/>
        <v>0</v>
      </c>
      <c r="BI265" s="41">
        <f t="shared" si="848"/>
        <v>0</v>
      </c>
      <c r="BJ265" s="41">
        <f t="shared" si="848"/>
        <v>0</v>
      </c>
      <c r="BK265" s="41">
        <f t="shared" si="848"/>
        <v>0</v>
      </c>
      <c r="BL265" s="41">
        <f t="shared" si="848"/>
        <v>0</v>
      </c>
      <c r="BM265" s="41">
        <f t="shared" si="848"/>
        <v>0</v>
      </c>
      <c r="BN265" s="41">
        <f t="shared" si="848"/>
        <v>0</v>
      </c>
      <c r="BO265" s="41">
        <f t="shared" si="848"/>
        <v>0</v>
      </c>
      <c r="BP265" s="41">
        <f t="shared" si="848"/>
        <v>0</v>
      </c>
      <c r="BQ265" s="41">
        <f t="shared" si="848"/>
        <v>0</v>
      </c>
      <c r="BR265" s="41">
        <f t="shared" si="848"/>
        <v>0</v>
      </c>
      <c r="BS265" s="41">
        <f t="shared" si="848"/>
        <v>0</v>
      </c>
      <c r="BT265" s="41">
        <f t="shared" si="848"/>
        <v>0</v>
      </c>
      <c r="BU265" s="41">
        <f t="shared" si="848"/>
        <v>0</v>
      </c>
      <c r="BV265" s="41">
        <f t="shared" si="848"/>
        <v>0</v>
      </c>
      <c r="BW265" s="41">
        <f t="shared" si="848"/>
        <v>0</v>
      </c>
      <c r="BX265" s="41">
        <f t="shared" si="848"/>
        <v>0</v>
      </c>
      <c r="BY265" s="41">
        <f t="shared" si="848"/>
        <v>0</v>
      </c>
      <c r="BZ265" s="41">
        <f t="shared" si="848"/>
        <v>0</v>
      </c>
      <c r="CA265" s="41">
        <f t="shared" si="848"/>
        <v>0</v>
      </c>
      <c r="CB265" s="41">
        <f t="shared" si="848"/>
        <v>0</v>
      </c>
      <c r="CC265" s="41">
        <f t="shared" si="848"/>
        <v>28149.91553179525</v>
      </c>
      <c r="CD265" s="41">
        <f t="shared" si="848"/>
        <v>28149.91553179525</v>
      </c>
      <c r="CE265" s="41">
        <f t="shared" si="848"/>
        <v>28149.91553179525</v>
      </c>
      <c r="CF265" s="41">
        <f t="shared" ref="CF265:DK265" si="849">IF($B265&gt;=CF$2,0,$S265/$D265*((CE$6-$E265)&lt;$D265))</f>
        <v>28149.91553179525</v>
      </c>
      <c r="CG265" s="41">
        <f t="shared" si="849"/>
        <v>28149.91553179525</v>
      </c>
      <c r="CH265" s="41">
        <f t="shared" si="849"/>
        <v>28149.91553179525</v>
      </c>
      <c r="CI265" s="41">
        <f t="shared" si="849"/>
        <v>28149.91553179525</v>
      </c>
      <c r="CJ265" s="41">
        <f t="shared" si="849"/>
        <v>28149.91553179525</v>
      </c>
      <c r="CK265" s="41">
        <f t="shared" si="849"/>
        <v>28149.91553179525</v>
      </c>
      <c r="CL265" s="41">
        <f t="shared" si="849"/>
        <v>28149.91553179525</v>
      </c>
      <c r="CM265" s="41">
        <f t="shared" si="849"/>
        <v>28149.91553179525</v>
      </c>
      <c r="CN265" s="41">
        <f t="shared" si="849"/>
        <v>28149.91553179525</v>
      </c>
      <c r="CO265" s="41">
        <f t="shared" si="849"/>
        <v>28149.91553179525</v>
      </c>
      <c r="CP265" s="41">
        <f t="shared" si="849"/>
        <v>28149.91553179525</v>
      </c>
      <c r="CQ265" s="41">
        <f t="shared" si="849"/>
        <v>28149.91553179525</v>
      </c>
      <c r="CR265" s="41">
        <f t="shared" si="849"/>
        <v>28149.91553179525</v>
      </c>
      <c r="CS265" s="41">
        <f t="shared" si="849"/>
        <v>28149.91553179525</v>
      </c>
      <c r="CT265" s="41">
        <f t="shared" si="849"/>
        <v>28149.91553179525</v>
      </c>
      <c r="CU265" s="41">
        <f t="shared" si="849"/>
        <v>28149.91553179525</v>
      </c>
      <c r="CV265" s="41">
        <f t="shared" si="849"/>
        <v>28149.91553179525</v>
      </c>
      <c r="CW265" s="41">
        <f t="shared" si="849"/>
        <v>28149.91553179525</v>
      </c>
      <c r="CX265" s="41">
        <f t="shared" si="849"/>
        <v>28149.91553179525</v>
      </c>
      <c r="CY265" s="41">
        <f t="shared" si="849"/>
        <v>28149.91553179525</v>
      </c>
      <c r="CZ265" s="41">
        <f t="shared" si="849"/>
        <v>28149.91553179525</v>
      </c>
      <c r="DA265" s="41">
        <f t="shared" si="849"/>
        <v>28149.91553179525</v>
      </c>
      <c r="DB265" s="41">
        <f t="shared" si="849"/>
        <v>28149.91553179525</v>
      </c>
      <c r="DC265" s="41">
        <f t="shared" si="849"/>
        <v>28149.91553179525</v>
      </c>
      <c r="DD265" s="41">
        <f t="shared" si="849"/>
        <v>28149.91553179525</v>
      </c>
      <c r="DE265" s="41">
        <f t="shared" si="849"/>
        <v>28149.91553179525</v>
      </c>
      <c r="DF265" s="41">
        <f t="shared" si="849"/>
        <v>28149.91553179525</v>
      </c>
      <c r="DG265" s="41">
        <f t="shared" si="849"/>
        <v>28149.91553179525</v>
      </c>
      <c r="DH265" s="41">
        <f t="shared" si="849"/>
        <v>28149.91553179525</v>
      </c>
      <c r="DI265" s="41">
        <f t="shared" si="849"/>
        <v>28149.91553179525</v>
      </c>
      <c r="DJ265" s="41">
        <f t="shared" si="849"/>
        <v>28149.91553179525</v>
      </c>
      <c r="DK265" s="41">
        <f t="shared" si="849"/>
        <v>28149.91553179525</v>
      </c>
      <c r="DL265" s="41">
        <f t="shared" ref="DL265:EQ265" si="850">IF($B265&gt;=DL$2,0,$S265/$D265*((DK$6-$E265)&lt;$D265))</f>
        <v>28149.91553179525</v>
      </c>
      <c r="DM265" s="41">
        <f t="shared" si="850"/>
        <v>28149.91553179525</v>
      </c>
      <c r="DN265" s="41">
        <f t="shared" si="850"/>
        <v>28149.91553179525</v>
      </c>
      <c r="DO265" s="41">
        <f t="shared" si="850"/>
        <v>28149.91553179525</v>
      </c>
      <c r="DP265" s="41">
        <f t="shared" si="850"/>
        <v>28149.91553179525</v>
      </c>
      <c r="DQ265" s="41">
        <f t="shared" si="850"/>
        <v>28149.91553179525</v>
      </c>
      <c r="DR265" s="41">
        <f t="shared" si="850"/>
        <v>28149.91553179525</v>
      </c>
      <c r="DS265" s="41">
        <f t="shared" si="850"/>
        <v>28149.91553179525</v>
      </c>
      <c r="DT265" s="41">
        <f t="shared" si="850"/>
        <v>28149.91553179525</v>
      </c>
      <c r="DU265" s="41">
        <f t="shared" si="850"/>
        <v>28149.91553179525</v>
      </c>
      <c r="DV265" s="41">
        <f t="shared" si="850"/>
        <v>28149.91553179525</v>
      </c>
      <c r="DW265" s="41">
        <f t="shared" si="850"/>
        <v>28149.91553179525</v>
      </c>
      <c r="DX265" s="41">
        <f t="shared" si="850"/>
        <v>28149.91553179525</v>
      </c>
      <c r="DY265" s="41">
        <f t="shared" si="850"/>
        <v>28149.91553179525</v>
      </c>
      <c r="DZ265" s="41">
        <f t="shared" si="850"/>
        <v>28149.91553179525</v>
      </c>
      <c r="EA265" s="41">
        <f t="shared" si="850"/>
        <v>28149.91553179525</v>
      </c>
      <c r="EB265" s="41">
        <f t="shared" si="850"/>
        <v>28149.91553179525</v>
      </c>
      <c r="EC265" s="41">
        <f t="shared" si="850"/>
        <v>28149.91553179525</v>
      </c>
      <c r="ED265" s="41">
        <f t="shared" si="850"/>
        <v>28149.91553179525</v>
      </c>
      <c r="EE265" s="41">
        <f t="shared" si="850"/>
        <v>28149.91553179525</v>
      </c>
      <c r="EF265" s="41">
        <f t="shared" si="850"/>
        <v>28149.91553179525</v>
      </c>
      <c r="EG265" s="41">
        <f t="shared" si="850"/>
        <v>28149.91553179525</v>
      </c>
      <c r="EH265" s="41">
        <f t="shared" si="850"/>
        <v>28149.91553179525</v>
      </c>
      <c r="EI265" s="41">
        <f t="shared" si="850"/>
        <v>28149.91553179525</v>
      </c>
      <c r="EJ265" s="41">
        <f t="shared" si="850"/>
        <v>28149.91553179525</v>
      </c>
      <c r="EK265" s="41">
        <f t="shared" si="850"/>
        <v>0</v>
      </c>
      <c r="EL265" s="41">
        <f t="shared" si="850"/>
        <v>0</v>
      </c>
      <c r="EM265" s="41">
        <f t="shared" si="850"/>
        <v>0</v>
      </c>
      <c r="EN265" s="41">
        <f t="shared" si="850"/>
        <v>0</v>
      </c>
      <c r="EO265" s="41">
        <f t="shared" si="850"/>
        <v>0</v>
      </c>
      <c r="EP265" s="41">
        <f t="shared" si="850"/>
        <v>0</v>
      </c>
      <c r="EQ265" s="41">
        <f t="shared" si="850"/>
        <v>0</v>
      </c>
      <c r="ER265" s="41">
        <f t="shared" ref="ER265:FB265" si="851">IF($B265&gt;=ER$2,0,$S265/$D265*((EQ$6-$E265)&lt;$D265))</f>
        <v>0</v>
      </c>
      <c r="ES265" s="41">
        <f t="shared" si="851"/>
        <v>0</v>
      </c>
      <c r="ET265" s="41">
        <f t="shared" si="851"/>
        <v>0</v>
      </c>
      <c r="EU265" s="41">
        <f t="shared" si="851"/>
        <v>0</v>
      </c>
      <c r="EV265" s="41">
        <f t="shared" si="851"/>
        <v>0</v>
      </c>
      <c r="EW265" s="41">
        <f t="shared" si="851"/>
        <v>0</v>
      </c>
      <c r="EX265" s="41">
        <f t="shared" si="851"/>
        <v>0</v>
      </c>
      <c r="EY265" s="41">
        <f t="shared" si="851"/>
        <v>0</v>
      </c>
      <c r="EZ265" s="41">
        <f t="shared" si="851"/>
        <v>0</v>
      </c>
      <c r="FA265" s="41">
        <f t="shared" si="851"/>
        <v>0</v>
      </c>
      <c r="FB265" s="41">
        <f t="shared" si="851"/>
        <v>0</v>
      </c>
    </row>
    <row r="266" spans="2:158" s="38" customFormat="1" ht="11.25" hidden="1" customHeight="1" outlineLevel="1">
      <c r="B266" s="37">
        <v>2084</v>
      </c>
      <c r="C266" s="36">
        <f t="shared" si="791"/>
        <v>60</v>
      </c>
      <c r="D266" s="36">
        <f t="shared" si="791"/>
        <v>60</v>
      </c>
      <c r="E266" s="36">
        <f t="shared" si="705"/>
        <v>62</v>
      </c>
      <c r="F266" s="55"/>
      <c r="G266" s="3"/>
      <c r="H266" s="3"/>
      <c r="K266" s="39"/>
      <c r="L266" s="39"/>
      <c r="M266" s="39"/>
      <c r="N266" s="39"/>
      <c r="O266" s="39"/>
      <c r="P266" s="39"/>
      <c r="Q266" s="39"/>
      <c r="S266" s="40">
        <f t="shared" si="567"/>
        <v>1685810.4211097644</v>
      </c>
      <c r="T266" s="41">
        <f t="shared" ref="T266:AY266" si="852">IF($B266&gt;=T$2,0,$S266/$D266*((S$6-$E266)&lt;$D266))</f>
        <v>0</v>
      </c>
      <c r="U266" s="41">
        <f t="shared" si="852"/>
        <v>0</v>
      </c>
      <c r="V266" s="41">
        <f t="shared" si="852"/>
        <v>0</v>
      </c>
      <c r="W266" s="41">
        <f t="shared" si="852"/>
        <v>0</v>
      </c>
      <c r="X266" s="41">
        <f t="shared" si="852"/>
        <v>0</v>
      </c>
      <c r="Y266" s="41">
        <f t="shared" si="852"/>
        <v>0</v>
      </c>
      <c r="Z266" s="41">
        <f t="shared" si="852"/>
        <v>0</v>
      </c>
      <c r="AA266" s="41">
        <f t="shared" si="852"/>
        <v>0</v>
      </c>
      <c r="AB266" s="41">
        <f t="shared" si="852"/>
        <v>0</v>
      </c>
      <c r="AC266" s="41">
        <f t="shared" si="852"/>
        <v>0</v>
      </c>
      <c r="AD266" s="41">
        <f t="shared" si="852"/>
        <v>0</v>
      </c>
      <c r="AE266" s="41">
        <f t="shared" si="852"/>
        <v>0</v>
      </c>
      <c r="AF266" s="41">
        <f t="shared" si="852"/>
        <v>0</v>
      </c>
      <c r="AG266" s="41">
        <f t="shared" si="852"/>
        <v>0</v>
      </c>
      <c r="AH266" s="41">
        <f t="shared" si="852"/>
        <v>0</v>
      </c>
      <c r="AI266" s="41">
        <f t="shared" si="852"/>
        <v>0</v>
      </c>
      <c r="AJ266" s="41">
        <f t="shared" si="852"/>
        <v>0</v>
      </c>
      <c r="AK266" s="41">
        <f t="shared" si="852"/>
        <v>0</v>
      </c>
      <c r="AL266" s="41">
        <f t="shared" si="852"/>
        <v>0</v>
      </c>
      <c r="AM266" s="41">
        <f t="shared" si="852"/>
        <v>0</v>
      </c>
      <c r="AN266" s="41">
        <f t="shared" si="852"/>
        <v>0</v>
      </c>
      <c r="AO266" s="41">
        <f t="shared" si="852"/>
        <v>0</v>
      </c>
      <c r="AP266" s="41">
        <f t="shared" si="852"/>
        <v>0</v>
      </c>
      <c r="AQ266" s="41">
        <f t="shared" si="852"/>
        <v>0</v>
      </c>
      <c r="AR266" s="41">
        <f t="shared" si="852"/>
        <v>0</v>
      </c>
      <c r="AS266" s="41">
        <f t="shared" si="852"/>
        <v>0</v>
      </c>
      <c r="AT266" s="41">
        <f t="shared" si="852"/>
        <v>0</v>
      </c>
      <c r="AU266" s="41">
        <f t="shared" si="852"/>
        <v>0</v>
      </c>
      <c r="AV266" s="41">
        <f t="shared" si="852"/>
        <v>0</v>
      </c>
      <c r="AW266" s="41">
        <f t="shared" si="852"/>
        <v>0</v>
      </c>
      <c r="AX266" s="41">
        <f t="shared" si="852"/>
        <v>0</v>
      </c>
      <c r="AY266" s="41">
        <f t="shared" si="852"/>
        <v>0</v>
      </c>
      <c r="AZ266" s="41">
        <f t="shared" ref="AZ266:CE266" si="853">IF($B266&gt;=AZ$2,0,$S266/$D266*((AY$6-$E266)&lt;$D266))</f>
        <v>0</v>
      </c>
      <c r="BA266" s="41">
        <f t="shared" si="853"/>
        <v>0</v>
      </c>
      <c r="BB266" s="41">
        <f t="shared" si="853"/>
        <v>0</v>
      </c>
      <c r="BC266" s="41">
        <f t="shared" si="853"/>
        <v>0</v>
      </c>
      <c r="BD266" s="41">
        <f t="shared" si="853"/>
        <v>0</v>
      </c>
      <c r="BE266" s="41">
        <f t="shared" si="853"/>
        <v>0</v>
      </c>
      <c r="BF266" s="41">
        <f t="shared" si="853"/>
        <v>0</v>
      </c>
      <c r="BG266" s="41">
        <f t="shared" si="853"/>
        <v>0</v>
      </c>
      <c r="BH266" s="41">
        <f t="shared" si="853"/>
        <v>0</v>
      </c>
      <c r="BI266" s="41">
        <f t="shared" si="853"/>
        <v>0</v>
      </c>
      <c r="BJ266" s="41">
        <f t="shared" si="853"/>
        <v>0</v>
      </c>
      <c r="BK266" s="41">
        <f t="shared" si="853"/>
        <v>0</v>
      </c>
      <c r="BL266" s="41">
        <f t="shared" si="853"/>
        <v>0</v>
      </c>
      <c r="BM266" s="41">
        <f t="shared" si="853"/>
        <v>0</v>
      </c>
      <c r="BN266" s="41">
        <f t="shared" si="853"/>
        <v>0</v>
      </c>
      <c r="BO266" s="41">
        <f t="shared" si="853"/>
        <v>0</v>
      </c>
      <c r="BP266" s="41">
        <f t="shared" si="853"/>
        <v>0</v>
      </c>
      <c r="BQ266" s="41">
        <f t="shared" si="853"/>
        <v>0</v>
      </c>
      <c r="BR266" s="41">
        <f t="shared" si="853"/>
        <v>0</v>
      </c>
      <c r="BS266" s="41">
        <f t="shared" si="853"/>
        <v>0</v>
      </c>
      <c r="BT266" s="41">
        <f t="shared" si="853"/>
        <v>0</v>
      </c>
      <c r="BU266" s="41">
        <f t="shared" si="853"/>
        <v>0</v>
      </c>
      <c r="BV266" s="41">
        <f t="shared" si="853"/>
        <v>0</v>
      </c>
      <c r="BW266" s="41">
        <f t="shared" si="853"/>
        <v>0</v>
      </c>
      <c r="BX266" s="41">
        <f t="shared" si="853"/>
        <v>0</v>
      </c>
      <c r="BY266" s="41">
        <f t="shared" si="853"/>
        <v>0</v>
      </c>
      <c r="BZ266" s="41">
        <f t="shared" si="853"/>
        <v>0</v>
      </c>
      <c r="CA266" s="41">
        <f t="shared" si="853"/>
        <v>0</v>
      </c>
      <c r="CB266" s="41">
        <f t="shared" si="853"/>
        <v>0</v>
      </c>
      <c r="CC266" s="41">
        <f t="shared" si="853"/>
        <v>0</v>
      </c>
      <c r="CD266" s="41">
        <f t="shared" si="853"/>
        <v>28096.840351829407</v>
      </c>
      <c r="CE266" s="41">
        <f t="shared" si="853"/>
        <v>28096.840351829407</v>
      </c>
      <c r="CF266" s="41">
        <f t="shared" ref="CF266:DK266" si="854">IF($B266&gt;=CF$2,0,$S266/$D266*((CE$6-$E266)&lt;$D266))</f>
        <v>28096.840351829407</v>
      </c>
      <c r="CG266" s="41">
        <f t="shared" si="854"/>
        <v>28096.840351829407</v>
      </c>
      <c r="CH266" s="41">
        <f t="shared" si="854"/>
        <v>28096.840351829407</v>
      </c>
      <c r="CI266" s="41">
        <f t="shared" si="854"/>
        <v>28096.840351829407</v>
      </c>
      <c r="CJ266" s="41">
        <f t="shared" si="854"/>
        <v>28096.840351829407</v>
      </c>
      <c r="CK266" s="41">
        <f t="shared" si="854"/>
        <v>28096.840351829407</v>
      </c>
      <c r="CL266" s="41">
        <f t="shared" si="854"/>
        <v>28096.840351829407</v>
      </c>
      <c r="CM266" s="41">
        <f t="shared" si="854"/>
        <v>28096.840351829407</v>
      </c>
      <c r="CN266" s="41">
        <f t="shared" si="854"/>
        <v>28096.840351829407</v>
      </c>
      <c r="CO266" s="41">
        <f t="shared" si="854"/>
        <v>28096.840351829407</v>
      </c>
      <c r="CP266" s="41">
        <f t="shared" si="854"/>
        <v>28096.840351829407</v>
      </c>
      <c r="CQ266" s="41">
        <f t="shared" si="854"/>
        <v>28096.840351829407</v>
      </c>
      <c r="CR266" s="41">
        <f t="shared" si="854"/>
        <v>28096.840351829407</v>
      </c>
      <c r="CS266" s="41">
        <f t="shared" si="854"/>
        <v>28096.840351829407</v>
      </c>
      <c r="CT266" s="41">
        <f t="shared" si="854"/>
        <v>28096.840351829407</v>
      </c>
      <c r="CU266" s="41">
        <f t="shared" si="854"/>
        <v>28096.840351829407</v>
      </c>
      <c r="CV266" s="41">
        <f t="shared" si="854"/>
        <v>28096.840351829407</v>
      </c>
      <c r="CW266" s="41">
        <f t="shared" si="854"/>
        <v>28096.840351829407</v>
      </c>
      <c r="CX266" s="41">
        <f t="shared" si="854"/>
        <v>28096.840351829407</v>
      </c>
      <c r="CY266" s="41">
        <f t="shared" si="854"/>
        <v>28096.840351829407</v>
      </c>
      <c r="CZ266" s="41">
        <f t="shared" si="854"/>
        <v>28096.840351829407</v>
      </c>
      <c r="DA266" s="41">
        <f t="shared" si="854"/>
        <v>28096.840351829407</v>
      </c>
      <c r="DB266" s="41">
        <f t="shared" si="854"/>
        <v>28096.840351829407</v>
      </c>
      <c r="DC266" s="41">
        <f t="shared" si="854"/>
        <v>28096.840351829407</v>
      </c>
      <c r="DD266" s="41">
        <f t="shared" si="854"/>
        <v>28096.840351829407</v>
      </c>
      <c r="DE266" s="41">
        <f t="shared" si="854"/>
        <v>28096.840351829407</v>
      </c>
      <c r="DF266" s="41">
        <f t="shared" si="854"/>
        <v>28096.840351829407</v>
      </c>
      <c r="DG266" s="41">
        <f t="shared" si="854"/>
        <v>28096.840351829407</v>
      </c>
      <c r="DH266" s="41">
        <f t="shared" si="854"/>
        <v>28096.840351829407</v>
      </c>
      <c r="DI266" s="41">
        <f t="shared" si="854"/>
        <v>28096.840351829407</v>
      </c>
      <c r="DJ266" s="41">
        <f t="shared" si="854"/>
        <v>28096.840351829407</v>
      </c>
      <c r="DK266" s="41">
        <f t="shared" si="854"/>
        <v>28096.840351829407</v>
      </c>
      <c r="DL266" s="41">
        <f t="shared" ref="DL266:EQ266" si="855">IF($B266&gt;=DL$2,0,$S266/$D266*((DK$6-$E266)&lt;$D266))</f>
        <v>28096.840351829407</v>
      </c>
      <c r="DM266" s="41">
        <f t="shared" si="855"/>
        <v>28096.840351829407</v>
      </c>
      <c r="DN266" s="41">
        <f t="shared" si="855"/>
        <v>28096.840351829407</v>
      </c>
      <c r="DO266" s="41">
        <f t="shared" si="855"/>
        <v>28096.840351829407</v>
      </c>
      <c r="DP266" s="41">
        <f t="shared" si="855"/>
        <v>28096.840351829407</v>
      </c>
      <c r="DQ266" s="41">
        <f t="shared" si="855"/>
        <v>28096.840351829407</v>
      </c>
      <c r="DR266" s="41">
        <f t="shared" si="855"/>
        <v>28096.840351829407</v>
      </c>
      <c r="DS266" s="41">
        <f t="shared" si="855"/>
        <v>28096.840351829407</v>
      </c>
      <c r="DT266" s="41">
        <f t="shared" si="855"/>
        <v>28096.840351829407</v>
      </c>
      <c r="DU266" s="41">
        <f t="shared" si="855"/>
        <v>28096.840351829407</v>
      </c>
      <c r="DV266" s="41">
        <f t="shared" si="855"/>
        <v>28096.840351829407</v>
      </c>
      <c r="DW266" s="41">
        <f t="shared" si="855"/>
        <v>28096.840351829407</v>
      </c>
      <c r="DX266" s="41">
        <f t="shared" si="855"/>
        <v>28096.840351829407</v>
      </c>
      <c r="DY266" s="41">
        <f t="shared" si="855"/>
        <v>28096.840351829407</v>
      </c>
      <c r="DZ266" s="41">
        <f t="shared" si="855"/>
        <v>28096.840351829407</v>
      </c>
      <c r="EA266" s="41">
        <f t="shared" si="855"/>
        <v>28096.840351829407</v>
      </c>
      <c r="EB266" s="41">
        <f t="shared" si="855"/>
        <v>28096.840351829407</v>
      </c>
      <c r="EC266" s="41">
        <f t="shared" si="855"/>
        <v>28096.840351829407</v>
      </c>
      <c r="ED266" s="41">
        <f t="shared" si="855"/>
        <v>28096.840351829407</v>
      </c>
      <c r="EE266" s="41">
        <f t="shared" si="855"/>
        <v>28096.840351829407</v>
      </c>
      <c r="EF266" s="41">
        <f t="shared" si="855"/>
        <v>28096.840351829407</v>
      </c>
      <c r="EG266" s="41">
        <f t="shared" si="855"/>
        <v>28096.840351829407</v>
      </c>
      <c r="EH266" s="41">
        <f t="shared" si="855"/>
        <v>28096.840351829407</v>
      </c>
      <c r="EI266" s="41">
        <f t="shared" si="855"/>
        <v>28096.840351829407</v>
      </c>
      <c r="EJ266" s="41">
        <f t="shared" si="855"/>
        <v>28096.840351829407</v>
      </c>
      <c r="EK266" s="41">
        <f t="shared" si="855"/>
        <v>28096.840351829407</v>
      </c>
      <c r="EL266" s="41">
        <f t="shared" si="855"/>
        <v>0</v>
      </c>
      <c r="EM266" s="41">
        <f t="shared" si="855"/>
        <v>0</v>
      </c>
      <c r="EN266" s="41">
        <f t="shared" si="855"/>
        <v>0</v>
      </c>
      <c r="EO266" s="41">
        <f t="shared" si="855"/>
        <v>0</v>
      </c>
      <c r="EP266" s="41">
        <f t="shared" si="855"/>
        <v>0</v>
      </c>
      <c r="EQ266" s="41">
        <f t="shared" si="855"/>
        <v>0</v>
      </c>
      <c r="ER266" s="41">
        <f t="shared" ref="ER266:FB266" si="856">IF($B266&gt;=ER$2,0,$S266/$D266*((EQ$6-$E266)&lt;$D266))</f>
        <v>0</v>
      </c>
      <c r="ES266" s="41">
        <f t="shared" si="856"/>
        <v>0</v>
      </c>
      <c r="ET266" s="41">
        <f t="shared" si="856"/>
        <v>0</v>
      </c>
      <c r="EU266" s="41">
        <f t="shared" si="856"/>
        <v>0</v>
      </c>
      <c r="EV266" s="41">
        <f t="shared" si="856"/>
        <v>0</v>
      </c>
      <c r="EW266" s="41">
        <f t="shared" si="856"/>
        <v>0</v>
      </c>
      <c r="EX266" s="41">
        <f t="shared" si="856"/>
        <v>0</v>
      </c>
      <c r="EY266" s="41">
        <f t="shared" si="856"/>
        <v>0</v>
      </c>
      <c r="EZ266" s="41">
        <f t="shared" si="856"/>
        <v>0</v>
      </c>
      <c r="FA266" s="41">
        <f t="shared" si="856"/>
        <v>0</v>
      </c>
      <c r="FB266" s="41">
        <f t="shared" si="856"/>
        <v>0</v>
      </c>
    </row>
    <row r="267" spans="2:158" s="38" customFormat="1" ht="11.25" hidden="1" customHeight="1" outlineLevel="1">
      <c r="B267" s="37">
        <v>2085</v>
      </c>
      <c r="C267" s="36">
        <f t="shared" si="791"/>
        <v>60</v>
      </c>
      <c r="D267" s="36">
        <f t="shared" si="791"/>
        <v>60</v>
      </c>
      <c r="E267" s="36">
        <f t="shared" si="705"/>
        <v>63</v>
      </c>
      <c r="F267" s="55"/>
      <c r="G267" s="3"/>
      <c r="H267" s="3"/>
      <c r="K267" s="39"/>
      <c r="L267" s="39"/>
      <c r="M267" s="39"/>
      <c r="N267" s="39"/>
      <c r="O267" s="39"/>
      <c r="P267" s="39"/>
      <c r="Q267" s="39"/>
      <c r="S267" s="40">
        <f t="shared" si="567"/>
        <v>1682684.4016785598</v>
      </c>
      <c r="T267" s="41">
        <f t="shared" ref="T267:AY267" si="857">IF($B267&gt;=T$2,0,$S267/$D267*((S$6-$E267)&lt;$D267))</f>
        <v>0</v>
      </c>
      <c r="U267" s="41">
        <f t="shared" si="857"/>
        <v>0</v>
      </c>
      <c r="V267" s="41">
        <f t="shared" si="857"/>
        <v>0</v>
      </c>
      <c r="W267" s="41">
        <f t="shared" si="857"/>
        <v>0</v>
      </c>
      <c r="X267" s="41">
        <f t="shared" si="857"/>
        <v>0</v>
      </c>
      <c r="Y267" s="41">
        <f t="shared" si="857"/>
        <v>0</v>
      </c>
      <c r="Z267" s="41">
        <f t="shared" si="857"/>
        <v>0</v>
      </c>
      <c r="AA267" s="41">
        <f t="shared" si="857"/>
        <v>0</v>
      </c>
      <c r="AB267" s="41">
        <f t="shared" si="857"/>
        <v>0</v>
      </c>
      <c r="AC267" s="41">
        <f t="shared" si="857"/>
        <v>0</v>
      </c>
      <c r="AD267" s="41">
        <f t="shared" si="857"/>
        <v>0</v>
      </c>
      <c r="AE267" s="41">
        <f t="shared" si="857"/>
        <v>0</v>
      </c>
      <c r="AF267" s="41">
        <f t="shared" si="857"/>
        <v>0</v>
      </c>
      <c r="AG267" s="41">
        <f t="shared" si="857"/>
        <v>0</v>
      </c>
      <c r="AH267" s="41">
        <f t="shared" si="857"/>
        <v>0</v>
      </c>
      <c r="AI267" s="41">
        <f t="shared" si="857"/>
        <v>0</v>
      </c>
      <c r="AJ267" s="41">
        <f t="shared" si="857"/>
        <v>0</v>
      </c>
      <c r="AK267" s="41">
        <f t="shared" si="857"/>
        <v>0</v>
      </c>
      <c r="AL267" s="41">
        <f t="shared" si="857"/>
        <v>0</v>
      </c>
      <c r="AM267" s="41">
        <f t="shared" si="857"/>
        <v>0</v>
      </c>
      <c r="AN267" s="41">
        <f t="shared" si="857"/>
        <v>0</v>
      </c>
      <c r="AO267" s="41">
        <f t="shared" si="857"/>
        <v>0</v>
      </c>
      <c r="AP267" s="41">
        <f t="shared" si="857"/>
        <v>0</v>
      </c>
      <c r="AQ267" s="41">
        <f t="shared" si="857"/>
        <v>0</v>
      </c>
      <c r="AR267" s="41">
        <f t="shared" si="857"/>
        <v>0</v>
      </c>
      <c r="AS267" s="41">
        <f t="shared" si="857"/>
        <v>0</v>
      </c>
      <c r="AT267" s="41">
        <f t="shared" si="857"/>
        <v>0</v>
      </c>
      <c r="AU267" s="41">
        <f t="shared" si="857"/>
        <v>0</v>
      </c>
      <c r="AV267" s="41">
        <f t="shared" si="857"/>
        <v>0</v>
      </c>
      <c r="AW267" s="41">
        <f t="shared" si="857"/>
        <v>0</v>
      </c>
      <c r="AX267" s="41">
        <f t="shared" si="857"/>
        <v>0</v>
      </c>
      <c r="AY267" s="41">
        <f t="shared" si="857"/>
        <v>0</v>
      </c>
      <c r="AZ267" s="41">
        <f t="shared" ref="AZ267:CE267" si="858">IF($B267&gt;=AZ$2,0,$S267/$D267*((AY$6-$E267)&lt;$D267))</f>
        <v>0</v>
      </c>
      <c r="BA267" s="41">
        <f t="shared" si="858"/>
        <v>0</v>
      </c>
      <c r="BB267" s="41">
        <f t="shared" si="858"/>
        <v>0</v>
      </c>
      <c r="BC267" s="41">
        <f t="shared" si="858"/>
        <v>0</v>
      </c>
      <c r="BD267" s="41">
        <f t="shared" si="858"/>
        <v>0</v>
      </c>
      <c r="BE267" s="41">
        <f t="shared" si="858"/>
        <v>0</v>
      </c>
      <c r="BF267" s="41">
        <f t="shared" si="858"/>
        <v>0</v>
      </c>
      <c r="BG267" s="41">
        <f t="shared" si="858"/>
        <v>0</v>
      </c>
      <c r="BH267" s="41">
        <f t="shared" si="858"/>
        <v>0</v>
      </c>
      <c r="BI267" s="41">
        <f t="shared" si="858"/>
        <v>0</v>
      </c>
      <c r="BJ267" s="41">
        <f t="shared" si="858"/>
        <v>0</v>
      </c>
      <c r="BK267" s="41">
        <f t="shared" si="858"/>
        <v>0</v>
      </c>
      <c r="BL267" s="41">
        <f t="shared" si="858"/>
        <v>0</v>
      </c>
      <c r="BM267" s="41">
        <f t="shared" si="858"/>
        <v>0</v>
      </c>
      <c r="BN267" s="41">
        <f t="shared" si="858"/>
        <v>0</v>
      </c>
      <c r="BO267" s="41">
        <f t="shared" si="858"/>
        <v>0</v>
      </c>
      <c r="BP267" s="41">
        <f t="shared" si="858"/>
        <v>0</v>
      </c>
      <c r="BQ267" s="41">
        <f t="shared" si="858"/>
        <v>0</v>
      </c>
      <c r="BR267" s="41">
        <f t="shared" si="858"/>
        <v>0</v>
      </c>
      <c r="BS267" s="41">
        <f t="shared" si="858"/>
        <v>0</v>
      </c>
      <c r="BT267" s="41">
        <f t="shared" si="858"/>
        <v>0</v>
      </c>
      <c r="BU267" s="41">
        <f t="shared" si="858"/>
        <v>0</v>
      </c>
      <c r="BV267" s="41">
        <f t="shared" si="858"/>
        <v>0</v>
      </c>
      <c r="BW267" s="41">
        <f t="shared" si="858"/>
        <v>0</v>
      </c>
      <c r="BX267" s="41">
        <f t="shared" si="858"/>
        <v>0</v>
      </c>
      <c r="BY267" s="41">
        <f t="shared" si="858"/>
        <v>0</v>
      </c>
      <c r="BZ267" s="41">
        <f t="shared" si="858"/>
        <v>0</v>
      </c>
      <c r="CA267" s="41">
        <f t="shared" si="858"/>
        <v>0</v>
      </c>
      <c r="CB267" s="41">
        <f t="shared" si="858"/>
        <v>0</v>
      </c>
      <c r="CC267" s="41">
        <f t="shared" si="858"/>
        <v>0</v>
      </c>
      <c r="CD267" s="41">
        <f t="shared" si="858"/>
        <v>0</v>
      </c>
      <c r="CE267" s="41">
        <f t="shared" si="858"/>
        <v>28044.740027975997</v>
      </c>
      <c r="CF267" s="41">
        <f t="shared" ref="CF267:DK267" si="859">IF($B267&gt;=CF$2,0,$S267/$D267*((CE$6-$E267)&lt;$D267))</f>
        <v>28044.740027975997</v>
      </c>
      <c r="CG267" s="41">
        <f t="shared" si="859"/>
        <v>28044.740027975997</v>
      </c>
      <c r="CH267" s="41">
        <f t="shared" si="859"/>
        <v>28044.740027975997</v>
      </c>
      <c r="CI267" s="41">
        <f t="shared" si="859"/>
        <v>28044.740027975997</v>
      </c>
      <c r="CJ267" s="41">
        <f t="shared" si="859"/>
        <v>28044.740027975997</v>
      </c>
      <c r="CK267" s="41">
        <f t="shared" si="859"/>
        <v>28044.740027975997</v>
      </c>
      <c r="CL267" s="41">
        <f t="shared" si="859"/>
        <v>28044.740027975997</v>
      </c>
      <c r="CM267" s="41">
        <f t="shared" si="859"/>
        <v>28044.740027975997</v>
      </c>
      <c r="CN267" s="41">
        <f t="shared" si="859"/>
        <v>28044.740027975997</v>
      </c>
      <c r="CO267" s="41">
        <f t="shared" si="859"/>
        <v>28044.740027975997</v>
      </c>
      <c r="CP267" s="41">
        <f t="shared" si="859"/>
        <v>28044.740027975997</v>
      </c>
      <c r="CQ267" s="41">
        <f t="shared" si="859"/>
        <v>28044.740027975997</v>
      </c>
      <c r="CR267" s="41">
        <f t="shared" si="859"/>
        <v>28044.740027975997</v>
      </c>
      <c r="CS267" s="41">
        <f t="shared" si="859"/>
        <v>28044.740027975997</v>
      </c>
      <c r="CT267" s="41">
        <f t="shared" si="859"/>
        <v>28044.740027975997</v>
      </c>
      <c r="CU267" s="41">
        <f t="shared" si="859"/>
        <v>28044.740027975997</v>
      </c>
      <c r="CV267" s="41">
        <f t="shared" si="859"/>
        <v>28044.740027975997</v>
      </c>
      <c r="CW267" s="41">
        <f t="shared" si="859"/>
        <v>28044.740027975997</v>
      </c>
      <c r="CX267" s="41">
        <f t="shared" si="859"/>
        <v>28044.740027975997</v>
      </c>
      <c r="CY267" s="41">
        <f t="shared" si="859"/>
        <v>28044.740027975997</v>
      </c>
      <c r="CZ267" s="41">
        <f t="shared" si="859"/>
        <v>28044.740027975997</v>
      </c>
      <c r="DA267" s="41">
        <f t="shared" si="859"/>
        <v>28044.740027975997</v>
      </c>
      <c r="DB267" s="41">
        <f t="shared" si="859"/>
        <v>28044.740027975997</v>
      </c>
      <c r="DC267" s="41">
        <f t="shared" si="859"/>
        <v>28044.740027975997</v>
      </c>
      <c r="DD267" s="41">
        <f t="shared" si="859"/>
        <v>28044.740027975997</v>
      </c>
      <c r="DE267" s="41">
        <f t="shared" si="859"/>
        <v>28044.740027975997</v>
      </c>
      <c r="DF267" s="41">
        <f t="shared" si="859"/>
        <v>28044.740027975997</v>
      </c>
      <c r="DG267" s="41">
        <f t="shared" si="859"/>
        <v>28044.740027975997</v>
      </c>
      <c r="DH267" s="41">
        <f t="shared" si="859"/>
        <v>28044.740027975997</v>
      </c>
      <c r="DI267" s="41">
        <f t="shared" si="859"/>
        <v>28044.740027975997</v>
      </c>
      <c r="DJ267" s="41">
        <f t="shared" si="859"/>
        <v>28044.740027975997</v>
      </c>
      <c r="DK267" s="41">
        <f t="shared" si="859"/>
        <v>28044.740027975997</v>
      </c>
      <c r="DL267" s="41">
        <f t="shared" ref="DL267:EQ267" si="860">IF($B267&gt;=DL$2,0,$S267/$D267*((DK$6-$E267)&lt;$D267))</f>
        <v>28044.740027975997</v>
      </c>
      <c r="DM267" s="41">
        <f t="shared" si="860"/>
        <v>28044.740027975997</v>
      </c>
      <c r="DN267" s="41">
        <f t="shared" si="860"/>
        <v>28044.740027975997</v>
      </c>
      <c r="DO267" s="41">
        <f t="shared" si="860"/>
        <v>28044.740027975997</v>
      </c>
      <c r="DP267" s="41">
        <f t="shared" si="860"/>
        <v>28044.740027975997</v>
      </c>
      <c r="DQ267" s="41">
        <f t="shared" si="860"/>
        <v>28044.740027975997</v>
      </c>
      <c r="DR267" s="41">
        <f t="shared" si="860"/>
        <v>28044.740027975997</v>
      </c>
      <c r="DS267" s="41">
        <f t="shared" si="860"/>
        <v>28044.740027975997</v>
      </c>
      <c r="DT267" s="41">
        <f t="shared" si="860"/>
        <v>28044.740027975997</v>
      </c>
      <c r="DU267" s="41">
        <f t="shared" si="860"/>
        <v>28044.740027975997</v>
      </c>
      <c r="DV267" s="41">
        <f t="shared" si="860"/>
        <v>28044.740027975997</v>
      </c>
      <c r="DW267" s="41">
        <f t="shared" si="860"/>
        <v>28044.740027975997</v>
      </c>
      <c r="DX267" s="41">
        <f t="shared" si="860"/>
        <v>28044.740027975997</v>
      </c>
      <c r="DY267" s="41">
        <f t="shared" si="860"/>
        <v>28044.740027975997</v>
      </c>
      <c r="DZ267" s="41">
        <f t="shared" si="860"/>
        <v>28044.740027975997</v>
      </c>
      <c r="EA267" s="41">
        <f t="shared" si="860"/>
        <v>28044.740027975997</v>
      </c>
      <c r="EB267" s="41">
        <f t="shared" si="860"/>
        <v>28044.740027975997</v>
      </c>
      <c r="EC267" s="41">
        <f t="shared" si="860"/>
        <v>28044.740027975997</v>
      </c>
      <c r="ED267" s="41">
        <f t="shared" si="860"/>
        <v>28044.740027975997</v>
      </c>
      <c r="EE267" s="41">
        <f t="shared" si="860"/>
        <v>28044.740027975997</v>
      </c>
      <c r="EF267" s="41">
        <f t="shared" si="860"/>
        <v>28044.740027975997</v>
      </c>
      <c r="EG267" s="41">
        <f t="shared" si="860"/>
        <v>28044.740027975997</v>
      </c>
      <c r="EH267" s="41">
        <f t="shared" si="860"/>
        <v>28044.740027975997</v>
      </c>
      <c r="EI267" s="41">
        <f t="shared" si="860"/>
        <v>28044.740027975997</v>
      </c>
      <c r="EJ267" s="41">
        <f t="shared" si="860"/>
        <v>28044.740027975997</v>
      </c>
      <c r="EK267" s="41">
        <f t="shared" si="860"/>
        <v>28044.740027975997</v>
      </c>
      <c r="EL267" s="41">
        <f t="shared" si="860"/>
        <v>28044.740027975997</v>
      </c>
      <c r="EM267" s="41">
        <f t="shared" si="860"/>
        <v>0</v>
      </c>
      <c r="EN267" s="41">
        <f t="shared" si="860"/>
        <v>0</v>
      </c>
      <c r="EO267" s="41">
        <f t="shared" si="860"/>
        <v>0</v>
      </c>
      <c r="EP267" s="41">
        <f t="shared" si="860"/>
        <v>0</v>
      </c>
      <c r="EQ267" s="41">
        <f t="shared" si="860"/>
        <v>0</v>
      </c>
      <c r="ER267" s="41">
        <f t="shared" ref="ER267:FB267" si="861">IF($B267&gt;=ER$2,0,$S267/$D267*((EQ$6-$E267)&lt;$D267))</f>
        <v>0</v>
      </c>
      <c r="ES267" s="41">
        <f t="shared" si="861"/>
        <v>0</v>
      </c>
      <c r="ET267" s="41">
        <f t="shared" si="861"/>
        <v>0</v>
      </c>
      <c r="EU267" s="41">
        <f t="shared" si="861"/>
        <v>0</v>
      </c>
      <c r="EV267" s="41">
        <f t="shared" si="861"/>
        <v>0</v>
      </c>
      <c r="EW267" s="41">
        <f t="shared" si="861"/>
        <v>0</v>
      </c>
      <c r="EX267" s="41">
        <f t="shared" si="861"/>
        <v>0</v>
      </c>
      <c r="EY267" s="41">
        <f t="shared" si="861"/>
        <v>0</v>
      </c>
      <c r="EZ267" s="41">
        <f t="shared" si="861"/>
        <v>0</v>
      </c>
      <c r="FA267" s="41">
        <f t="shared" si="861"/>
        <v>0</v>
      </c>
      <c r="FB267" s="41">
        <f t="shared" si="861"/>
        <v>0</v>
      </c>
    </row>
    <row r="268" spans="2:158" s="38" customFormat="1" ht="11.25" hidden="1" customHeight="1" outlineLevel="1">
      <c r="B268" s="37">
        <v>2086</v>
      </c>
      <c r="C268" s="36">
        <f t="shared" si="791"/>
        <v>60</v>
      </c>
      <c r="D268" s="36">
        <f t="shared" si="791"/>
        <v>60</v>
      </c>
      <c r="E268" s="36">
        <f t="shared" si="705"/>
        <v>64</v>
      </c>
      <c r="F268" s="55"/>
      <c r="G268" s="3"/>
      <c r="H268" s="3"/>
      <c r="K268" s="39"/>
      <c r="L268" s="39"/>
      <c r="M268" s="39"/>
      <c r="N268" s="39"/>
      <c r="O268" s="39"/>
      <c r="P268" s="39"/>
      <c r="Q268" s="39"/>
      <c r="S268" s="40">
        <f t="shared" si="567"/>
        <v>1679574.0123445117</v>
      </c>
      <c r="T268" s="41">
        <f t="shared" ref="T268:AY268" si="862">IF($B268&gt;=T$2,0,$S268/$D268*((S$6-$E268)&lt;$D268))</f>
        <v>0</v>
      </c>
      <c r="U268" s="41">
        <f t="shared" si="862"/>
        <v>0</v>
      </c>
      <c r="V268" s="41">
        <f t="shared" si="862"/>
        <v>0</v>
      </c>
      <c r="W268" s="41">
        <f t="shared" si="862"/>
        <v>0</v>
      </c>
      <c r="X268" s="41">
        <f t="shared" si="862"/>
        <v>0</v>
      </c>
      <c r="Y268" s="41">
        <f t="shared" si="862"/>
        <v>0</v>
      </c>
      <c r="Z268" s="41">
        <f t="shared" si="862"/>
        <v>0</v>
      </c>
      <c r="AA268" s="41">
        <f t="shared" si="862"/>
        <v>0</v>
      </c>
      <c r="AB268" s="41">
        <f t="shared" si="862"/>
        <v>0</v>
      </c>
      <c r="AC268" s="41">
        <f t="shared" si="862"/>
        <v>0</v>
      </c>
      <c r="AD268" s="41">
        <f t="shared" si="862"/>
        <v>0</v>
      </c>
      <c r="AE268" s="41">
        <f t="shared" si="862"/>
        <v>0</v>
      </c>
      <c r="AF268" s="41">
        <f t="shared" si="862"/>
        <v>0</v>
      </c>
      <c r="AG268" s="41">
        <f t="shared" si="862"/>
        <v>0</v>
      </c>
      <c r="AH268" s="41">
        <f t="shared" si="862"/>
        <v>0</v>
      </c>
      <c r="AI268" s="41">
        <f t="shared" si="862"/>
        <v>0</v>
      </c>
      <c r="AJ268" s="41">
        <f t="shared" si="862"/>
        <v>0</v>
      </c>
      <c r="AK268" s="41">
        <f t="shared" si="862"/>
        <v>0</v>
      </c>
      <c r="AL268" s="41">
        <f t="shared" si="862"/>
        <v>0</v>
      </c>
      <c r="AM268" s="41">
        <f t="shared" si="862"/>
        <v>0</v>
      </c>
      <c r="AN268" s="41">
        <f t="shared" si="862"/>
        <v>0</v>
      </c>
      <c r="AO268" s="41">
        <f t="shared" si="862"/>
        <v>0</v>
      </c>
      <c r="AP268" s="41">
        <f t="shared" si="862"/>
        <v>0</v>
      </c>
      <c r="AQ268" s="41">
        <f t="shared" si="862"/>
        <v>0</v>
      </c>
      <c r="AR268" s="41">
        <f t="shared" si="862"/>
        <v>0</v>
      </c>
      <c r="AS268" s="41">
        <f t="shared" si="862"/>
        <v>0</v>
      </c>
      <c r="AT268" s="41">
        <f t="shared" si="862"/>
        <v>0</v>
      </c>
      <c r="AU268" s="41">
        <f t="shared" si="862"/>
        <v>0</v>
      </c>
      <c r="AV268" s="41">
        <f t="shared" si="862"/>
        <v>0</v>
      </c>
      <c r="AW268" s="41">
        <f t="shared" si="862"/>
        <v>0</v>
      </c>
      <c r="AX268" s="41">
        <f t="shared" si="862"/>
        <v>0</v>
      </c>
      <c r="AY268" s="41">
        <f t="shared" si="862"/>
        <v>0</v>
      </c>
      <c r="AZ268" s="41">
        <f t="shared" ref="AZ268:CE268" si="863">IF($B268&gt;=AZ$2,0,$S268/$D268*((AY$6-$E268)&lt;$D268))</f>
        <v>0</v>
      </c>
      <c r="BA268" s="41">
        <f t="shared" si="863"/>
        <v>0</v>
      </c>
      <c r="BB268" s="41">
        <f t="shared" si="863"/>
        <v>0</v>
      </c>
      <c r="BC268" s="41">
        <f t="shared" si="863"/>
        <v>0</v>
      </c>
      <c r="BD268" s="41">
        <f t="shared" si="863"/>
        <v>0</v>
      </c>
      <c r="BE268" s="41">
        <f t="shared" si="863"/>
        <v>0</v>
      </c>
      <c r="BF268" s="41">
        <f t="shared" si="863"/>
        <v>0</v>
      </c>
      <c r="BG268" s="41">
        <f t="shared" si="863"/>
        <v>0</v>
      </c>
      <c r="BH268" s="41">
        <f t="shared" si="863"/>
        <v>0</v>
      </c>
      <c r="BI268" s="41">
        <f t="shared" si="863"/>
        <v>0</v>
      </c>
      <c r="BJ268" s="41">
        <f t="shared" si="863"/>
        <v>0</v>
      </c>
      <c r="BK268" s="41">
        <f t="shared" si="863"/>
        <v>0</v>
      </c>
      <c r="BL268" s="41">
        <f t="shared" si="863"/>
        <v>0</v>
      </c>
      <c r="BM268" s="41">
        <f t="shared" si="863"/>
        <v>0</v>
      </c>
      <c r="BN268" s="41">
        <f t="shared" si="863"/>
        <v>0</v>
      </c>
      <c r="BO268" s="41">
        <f t="shared" si="863"/>
        <v>0</v>
      </c>
      <c r="BP268" s="41">
        <f t="shared" si="863"/>
        <v>0</v>
      </c>
      <c r="BQ268" s="41">
        <f t="shared" si="863"/>
        <v>0</v>
      </c>
      <c r="BR268" s="41">
        <f t="shared" si="863"/>
        <v>0</v>
      </c>
      <c r="BS268" s="41">
        <f t="shared" si="863"/>
        <v>0</v>
      </c>
      <c r="BT268" s="41">
        <f t="shared" si="863"/>
        <v>0</v>
      </c>
      <c r="BU268" s="41">
        <f t="shared" si="863"/>
        <v>0</v>
      </c>
      <c r="BV268" s="41">
        <f t="shared" si="863"/>
        <v>0</v>
      </c>
      <c r="BW268" s="41">
        <f t="shared" si="863"/>
        <v>0</v>
      </c>
      <c r="BX268" s="41">
        <f t="shared" si="863"/>
        <v>0</v>
      </c>
      <c r="BY268" s="41">
        <f t="shared" si="863"/>
        <v>0</v>
      </c>
      <c r="BZ268" s="41">
        <f t="shared" si="863"/>
        <v>0</v>
      </c>
      <c r="CA268" s="41">
        <f t="shared" si="863"/>
        <v>0</v>
      </c>
      <c r="CB268" s="41">
        <f t="shared" si="863"/>
        <v>0</v>
      </c>
      <c r="CC268" s="41">
        <f t="shared" si="863"/>
        <v>0</v>
      </c>
      <c r="CD268" s="41">
        <f t="shared" si="863"/>
        <v>0</v>
      </c>
      <c r="CE268" s="41">
        <f t="shared" si="863"/>
        <v>0</v>
      </c>
      <c r="CF268" s="41">
        <f t="shared" ref="CF268:DK268" si="864">IF($B268&gt;=CF$2,0,$S268/$D268*((CE$6-$E268)&lt;$D268))</f>
        <v>27992.900205741862</v>
      </c>
      <c r="CG268" s="41">
        <f t="shared" si="864"/>
        <v>27992.900205741862</v>
      </c>
      <c r="CH268" s="41">
        <f t="shared" si="864"/>
        <v>27992.900205741862</v>
      </c>
      <c r="CI268" s="41">
        <f t="shared" si="864"/>
        <v>27992.900205741862</v>
      </c>
      <c r="CJ268" s="41">
        <f t="shared" si="864"/>
        <v>27992.900205741862</v>
      </c>
      <c r="CK268" s="41">
        <f t="shared" si="864"/>
        <v>27992.900205741862</v>
      </c>
      <c r="CL268" s="41">
        <f t="shared" si="864"/>
        <v>27992.900205741862</v>
      </c>
      <c r="CM268" s="41">
        <f t="shared" si="864"/>
        <v>27992.900205741862</v>
      </c>
      <c r="CN268" s="41">
        <f t="shared" si="864"/>
        <v>27992.900205741862</v>
      </c>
      <c r="CO268" s="41">
        <f t="shared" si="864"/>
        <v>27992.900205741862</v>
      </c>
      <c r="CP268" s="41">
        <f t="shared" si="864"/>
        <v>27992.900205741862</v>
      </c>
      <c r="CQ268" s="41">
        <f t="shared" si="864"/>
        <v>27992.900205741862</v>
      </c>
      <c r="CR268" s="41">
        <f t="shared" si="864"/>
        <v>27992.900205741862</v>
      </c>
      <c r="CS268" s="41">
        <f t="shared" si="864"/>
        <v>27992.900205741862</v>
      </c>
      <c r="CT268" s="41">
        <f t="shared" si="864"/>
        <v>27992.900205741862</v>
      </c>
      <c r="CU268" s="41">
        <f t="shared" si="864"/>
        <v>27992.900205741862</v>
      </c>
      <c r="CV268" s="41">
        <f t="shared" si="864"/>
        <v>27992.900205741862</v>
      </c>
      <c r="CW268" s="41">
        <f t="shared" si="864"/>
        <v>27992.900205741862</v>
      </c>
      <c r="CX268" s="41">
        <f t="shared" si="864"/>
        <v>27992.900205741862</v>
      </c>
      <c r="CY268" s="41">
        <f t="shared" si="864"/>
        <v>27992.900205741862</v>
      </c>
      <c r="CZ268" s="41">
        <f t="shared" si="864"/>
        <v>27992.900205741862</v>
      </c>
      <c r="DA268" s="41">
        <f t="shared" si="864"/>
        <v>27992.900205741862</v>
      </c>
      <c r="DB268" s="41">
        <f t="shared" si="864"/>
        <v>27992.900205741862</v>
      </c>
      <c r="DC268" s="41">
        <f t="shared" si="864"/>
        <v>27992.900205741862</v>
      </c>
      <c r="DD268" s="41">
        <f t="shared" si="864"/>
        <v>27992.900205741862</v>
      </c>
      <c r="DE268" s="41">
        <f t="shared" si="864"/>
        <v>27992.900205741862</v>
      </c>
      <c r="DF268" s="41">
        <f t="shared" si="864"/>
        <v>27992.900205741862</v>
      </c>
      <c r="DG268" s="41">
        <f t="shared" si="864"/>
        <v>27992.900205741862</v>
      </c>
      <c r="DH268" s="41">
        <f t="shared" si="864"/>
        <v>27992.900205741862</v>
      </c>
      <c r="DI268" s="41">
        <f t="shared" si="864"/>
        <v>27992.900205741862</v>
      </c>
      <c r="DJ268" s="41">
        <f t="shared" si="864"/>
        <v>27992.900205741862</v>
      </c>
      <c r="DK268" s="41">
        <f t="shared" si="864"/>
        <v>27992.900205741862</v>
      </c>
      <c r="DL268" s="41">
        <f t="shared" ref="DL268:EQ268" si="865">IF($B268&gt;=DL$2,0,$S268/$D268*((DK$6-$E268)&lt;$D268))</f>
        <v>27992.900205741862</v>
      </c>
      <c r="DM268" s="41">
        <f t="shared" si="865"/>
        <v>27992.900205741862</v>
      </c>
      <c r="DN268" s="41">
        <f t="shared" si="865"/>
        <v>27992.900205741862</v>
      </c>
      <c r="DO268" s="41">
        <f t="shared" si="865"/>
        <v>27992.900205741862</v>
      </c>
      <c r="DP268" s="41">
        <f t="shared" si="865"/>
        <v>27992.900205741862</v>
      </c>
      <c r="DQ268" s="41">
        <f t="shared" si="865"/>
        <v>27992.900205741862</v>
      </c>
      <c r="DR268" s="41">
        <f t="shared" si="865"/>
        <v>27992.900205741862</v>
      </c>
      <c r="DS268" s="41">
        <f t="shared" si="865"/>
        <v>27992.900205741862</v>
      </c>
      <c r="DT268" s="41">
        <f t="shared" si="865"/>
        <v>27992.900205741862</v>
      </c>
      <c r="DU268" s="41">
        <f t="shared" si="865"/>
        <v>27992.900205741862</v>
      </c>
      <c r="DV268" s="41">
        <f t="shared" si="865"/>
        <v>27992.900205741862</v>
      </c>
      <c r="DW268" s="41">
        <f t="shared" si="865"/>
        <v>27992.900205741862</v>
      </c>
      <c r="DX268" s="41">
        <f t="shared" si="865"/>
        <v>27992.900205741862</v>
      </c>
      <c r="DY268" s="41">
        <f t="shared" si="865"/>
        <v>27992.900205741862</v>
      </c>
      <c r="DZ268" s="41">
        <f t="shared" si="865"/>
        <v>27992.900205741862</v>
      </c>
      <c r="EA268" s="41">
        <f t="shared" si="865"/>
        <v>27992.900205741862</v>
      </c>
      <c r="EB268" s="41">
        <f t="shared" si="865"/>
        <v>27992.900205741862</v>
      </c>
      <c r="EC268" s="41">
        <f t="shared" si="865"/>
        <v>27992.900205741862</v>
      </c>
      <c r="ED268" s="41">
        <f t="shared" si="865"/>
        <v>27992.900205741862</v>
      </c>
      <c r="EE268" s="41">
        <f t="shared" si="865"/>
        <v>27992.900205741862</v>
      </c>
      <c r="EF268" s="41">
        <f t="shared" si="865"/>
        <v>27992.900205741862</v>
      </c>
      <c r="EG268" s="41">
        <f t="shared" si="865"/>
        <v>27992.900205741862</v>
      </c>
      <c r="EH268" s="41">
        <f t="shared" si="865"/>
        <v>27992.900205741862</v>
      </c>
      <c r="EI268" s="41">
        <f t="shared" si="865"/>
        <v>27992.900205741862</v>
      </c>
      <c r="EJ268" s="41">
        <f t="shared" si="865"/>
        <v>27992.900205741862</v>
      </c>
      <c r="EK268" s="41">
        <f t="shared" si="865"/>
        <v>27992.900205741862</v>
      </c>
      <c r="EL268" s="41">
        <f t="shared" si="865"/>
        <v>27992.900205741862</v>
      </c>
      <c r="EM268" s="41">
        <f t="shared" si="865"/>
        <v>27992.900205741862</v>
      </c>
      <c r="EN268" s="41">
        <f t="shared" si="865"/>
        <v>0</v>
      </c>
      <c r="EO268" s="41">
        <f t="shared" si="865"/>
        <v>0</v>
      </c>
      <c r="EP268" s="41">
        <f t="shared" si="865"/>
        <v>0</v>
      </c>
      <c r="EQ268" s="41">
        <f t="shared" si="865"/>
        <v>0</v>
      </c>
      <c r="ER268" s="41">
        <f t="shared" ref="ER268:FB268" si="866">IF($B268&gt;=ER$2,0,$S268/$D268*((EQ$6-$E268)&lt;$D268))</f>
        <v>0</v>
      </c>
      <c r="ES268" s="41">
        <f t="shared" si="866"/>
        <v>0</v>
      </c>
      <c r="ET268" s="41">
        <f t="shared" si="866"/>
        <v>0</v>
      </c>
      <c r="EU268" s="41">
        <f t="shared" si="866"/>
        <v>0</v>
      </c>
      <c r="EV268" s="41">
        <f t="shared" si="866"/>
        <v>0</v>
      </c>
      <c r="EW268" s="41">
        <f t="shared" si="866"/>
        <v>0</v>
      </c>
      <c r="EX268" s="41">
        <f t="shared" si="866"/>
        <v>0</v>
      </c>
      <c r="EY268" s="41">
        <f t="shared" si="866"/>
        <v>0</v>
      </c>
      <c r="EZ268" s="41">
        <f t="shared" si="866"/>
        <v>0</v>
      </c>
      <c r="FA268" s="41">
        <f t="shared" si="866"/>
        <v>0</v>
      </c>
      <c r="FB268" s="41">
        <f t="shared" si="866"/>
        <v>0</v>
      </c>
    </row>
    <row r="269" spans="2:158" s="38" customFormat="1" ht="11.25" hidden="1" customHeight="1" outlineLevel="1">
      <c r="B269" s="37">
        <v>2087</v>
      </c>
      <c r="C269" s="36">
        <f t="shared" si="791"/>
        <v>60</v>
      </c>
      <c r="D269" s="36">
        <f t="shared" si="791"/>
        <v>60</v>
      </c>
      <c r="E269" s="36">
        <f t="shared" ref="E269:E282" si="867">E83</f>
        <v>65</v>
      </c>
      <c r="F269" s="55"/>
      <c r="G269" s="3"/>
      <c r="H269" s="3"/>
      <c r="K269" s="39"/>
      <c r="L269" s="39"/>
      <c r="M269" s="39"/>
      <c r="N269" s="39"/>
      <c r="O269" s="39"/>
      <c r="P269" s="39"/>
      <c r="Q269" s="39"/>
      <c r="S269" s="40">
        <f t="shared" si="567"/>
        <v>1676491.3374750647</v>
      </c>
      <c r="T269" s="41">
        <f t="shared" ref="T269:AY269" si="868">IF($B269&gt;=T$2,0,$S269/$D269*((S$6-$E269)&lt;$D269))</f>
        <v>0</v>
      </c>
      <c r="U269" s="41">
        <f t="shared" si="868"/>
        <v>0</v>
      </c>
      <c r="V269" s="41">
        <f t="shared" si="868"/>
        <v>0</v>
      </c>
      <c r="W269" s="41">
        <f t="shared" si="868"/>
        <v>0</v>
      </c>
      <c r="X269" s="41">
        <f t="shared" si="868"/>
        <v>0</v>
      </c>
      <c r="Y269" s="41">
        <f t="shared" si="868"/>
        <v>0</v>
      </c>
      <c r="Z269" s="41">
        <f t="shared" si="868"/>
        <v>0</v>
      </c>
      <c r="AA269" s="41">
        <f t="shared" si="868"/>
        <v>0</v>
      </c>
      <c r="AB269" s="41">
        <f t="shared" si="868"/>
        <v>0</v>
      </c>
      <c r="AC269" s="41">
        <f t="shared" si="868"/>
        <v>0</v>
      </c>
      <c r="AD269" s="41">
        <f t="shared" si="868"/>
        <v>0</v>
      </c>
      <c r="AE269" s="41">
        <f t="shared" si="868"/>
        <v>0</v>
      </c>
      <c r="AF269" s="41">
        <f t="shared" si="868"/>
        <v>0</v>
      </c>
      <c r="AG269" s="41">
        <f t="shared" si="868"/>
        <v>0</v>
      </c>
      <c r="AH269" s="41">
        <f t="shared" si="868"/>
        <v>0</v>
      </c>
      <c r="AI269" s="41">
        <f t="shared" si="868"/>
        <v>0</v>
      </c>
      <c r="AJ269" s="41">
        <f t="shared" si="868"/>
        <v>0</v>
      </c>
      <c r="AK269" s="41">
        <f t="shared" si="868"/>
        <v>0</v>
      </c>
      <c r="AL269" s="41">
        <f t="shared" si="868"/>
        <v>0</v>
      </c>
      <c r="AM269" s="41">
        <f t="shared" si="868"/>
        <v>0</v>
      </c>
      <c r="AN269" s="41">
        <f t="shared" si="868"/>
        <v>0</v>
      </c>
      <c r="AO269" s="41">
        <f t="shared" si="868"/>
        <v>0</v>
      </c>
      <c r="AP269" s="41">
        <f t="shared" si="868"/>
        <v>0</v>
      </c>
      <c r="AQ269" s="41">
        <f t="shared" si="868"/>
        <v>0</v>
      </c>
      <c r="AR269" s="41">
        <f t="shared" si="868"/>
        <v>0</v>
      </c>
      <c r="AS269" s="41">
        <f t="shared" si="868"/>
        <v>0</v>
      </c>
      <c r="AT269" s="41">
        <f t="shared" si="868"/>
        <v>0</v>
      </c>
      <c r="AU269" s="41">
        <f t="shared" si="868"/>
        <v>0</v>
      </c>
      <c r="AV269" s="41">
        <f t="shared" si="868"/>
        <v>0</v>
      </c>
      <c r="AW269" s="41">
        <f t="shared" si="868"/>
        <v>0</v>
      </c>
      <c r="AX269" s="41">
        <f t="shared" si="868"/>
        <v>0</v>
      </c>
      <c r="AY269" s="41">
        <f t="shared" si="868"/>
        <v>0</v>
      </c>
      <c r="AZ269" s="41">
        <f t="shared" ref="AZ269:CE269" si="869">IF($B269&gt;=AZ$2,0,$S269/$D269*((AY$6-$E269)&lt;$D269))</f>
        <v>0</v>
      </c>
      <c r="BA269" s="41">
        <f t="shared" si="869"/>
        <v>0</v>
      </c>
      <c r="BB269" s="41">
        <f t="shared" si="869"/>
        <v>0</v>
      </c>
      <c r="BC269" s="41">
        <f t="shared" si="869"/>
        <v>0</v>
      </c>
      <c r="BD269" s="41">
        <f t="shared" si="869"/>
        <v>0</v>
      </c>
      <c r="BE269" s="41">
        <f t="shared" si="869"/>
        <v>0</v>
      </c>
      <c r="BF269" s="41">
        <f t="shared" si="869"/>
        <v>0</v>
      </c>
      <c r="BG269" s="41">
        <f t="shared" si="869"/>
        <v>0</v>
      </c>
      <c r="BH269" s="41">
        <f t="shared" si="869"/>
        <v>0</v>
      </c>
      <c r="BI269" s="41">
        <f t="shared" si="869"/>
        <v>0</v>
      </c>
      <c r="BJ269" s="41">
        <f t="shared" si="869"/>
        <v>0</v>
      </c>
      <c r="BK269" s="41">
        <f t="shared" si="869"/>
        <v>0</v>
      </c>
      <c r="BL269" s="41">
        <f t="shared" si="869"/>
        <v>0</v>
      </c>
      <c r="BM269" s="41">
        <f t="shared" si="869"/>
        <v>0</v>
      </c>
      <c r="BN269" s="41">
        <f t="shared" si="869"/>
        <v>0</v>
      </c>
      <c r="BO269" s="41">
        <f t="shared" si="869"/>
        <v>0</v>
      </c>
      <c r="BP269" s="41">
        <f t="shared" si="869"/>
        <v>0</v>
      </c>
      <c r="BQ269" s="41">
        <f t="shared" si="869"/>
        <v>0</v>
      </c>
      <c r="BR269" s="41">
        <f t="shared" si="869"/>
        <v>0</v>
      </c>
      <c r="BS269" s="41">
        <f t="shared" si="869"/>
        <v>0</v>
      </c>
      <c r="BT269" s="41">
        <f t="shared" si="869"/>
        <v>0</v>
      </c>
      <c r="BU269" s="41">
        <f t="shared" si="869"/>
        <v>0</v>
      </c>
      <c r="BV269" s="41">
        <f t="shared" si="869"/>
        <v>0</v>
      </c>
      <c r="BW269" s="41">
        <f t="shared" si="869"/>
        <v>0</v>
      </c>
      <c r="BX269" s="41">
        <f t="shared" si="869"/>
        <v>0</v>
      </c>
      <c r="BY269" s="41">
        <f t="shared" si="869"/>
        <v>0</v>
      </c>
      <c r="BZ269" s="41">
        <f t="shared" si="869"/>
        <v>0</v>
      </c>
      <c r="CA269" s="41">
        <f t="shared" si="869"/>
        <v>0</v>
      </c>
      <c r="CB269" s="41">
        <f t="shared" si="869"/>
        <v>0</v>
      </c>
      <c r="CC269" s="41">
        <f t="shared" si="869"/>
        <v>0</v>
      </c>
      <c r="CD269" s="41">
        <f t="shared" si="869"/>
        <v>0</v>
      </c>
      <c r="CE269" s="41">
        <f t="shared" si="869"/>
        <v>0</v>
      </c>
      <c r="CF269" s="41">
        <f t="shared" ref="CF269:DK269" si="870">IF($B269&gt;=CF$2,0,$S269/$D269*((CE$6-$E269)&lt;$D269))</f>
        <v>0</v>
      </c>
      <c r="CG269" s="41">
        <f t="shared" si="870"/>
        <v>27941.522291251076</v>
      </c>
      <c r="CH269" s="41">
        <f t="shared" si="870"/>
        <v>27941.522291251076</v>
      </c>
      <c r="CI269" s="41">
        <f t="shared" si="870"/>
        <v>27941.522291251076</v>
      </c>
      <c r="CJ269" s="41">
        <f t="shared" si="870"/>
        <v>27941.522291251076</v>
      </c>
      <c r="CK269" s="41">
        <f t="shared" si="870"/>
        <v>27941.522291251076</v>
      </c>
      <c r="CL269" s="41">
        <f t="shared" si="870"/>
        <v>27941.522291251076</v>
      </c>
      <c r="CM269" s="41">
        <f t="shared" si="870"/>
        <v>27941.522291251076</v>
      </c>
      <c r="CN269" s="41">
        <f t="shared" si="870"/>
        <v>27941.522291251076</v>
      </c>
      <c r="CO269" s="41">
        <f t="shared" si="870"/>
        <v>27941.522291251076</v>
      </c>
      <c r="CP269" s="41">
        <f t="shared" si="870"/>
        <v>27941.522291251076</v>
      </c>
      <c r="CQ269" s="41">
        <f t="shared" si="870"/>
        <v>27941.522291251076</v>
      </c>
      <c r="CR269" s="41">
        <f t="shared" si="870"/>
        <v>27941.522291251076</v>
      </c>
      <c r="CS269" s="41">
        <f t="shared" si="870"/>
        <v>27941.522291251076</v>
      </c>
      <c r="CT269" s="41">
        <f t="shared" si="870"/>
        <v>27941.522291251076</v>
      </c>
      <c r="CU269" s="41">
        <f t="shared" si="870"/>
        <v>27941.522291251076</v>
      </c>
      <c r="CV269" s="41">
        <f t="shared" si="870"/>
        <v>27941.522291251076</v>
      </c>
      <c r="CW269" s="41">
        <f t="shared" si="870"/>
        <v>27941.522291251076</v>
      </c>
      <c r="CX269" s="41">
        <f t="shared" si="870"/>
        <v>27941.522291251076</v>
      </c>
      <c r="CY269" s="41">
        <f t="shared" si="870"/>
        <v>27941.522291251076</v>
      </c>
      <c r="CZ269" s="41">
        <f t="shared" si="870"/>
        <v>27941.522291251076</v>
      </c>
      <c r="DA269" s="41">
        <f t="shared" si="870"/>
        <v>27941.522291251076</v>
      </c>
      <c r="DB269" s="41">
        <f t="shared" si="870"/>
        <v>27941.522291251076</v>
      </c>
      <c r="DC269" s="41">
        <f t="shared" si="870"/>
        <v>27941.522291251076</v>
      </c>
      <c r="DD269" s="41">
        <f t="shared" si="870"/>
        <v>27941.522291251076</v>
      </c>
      <c r="DE269" s="41">
        <f t="shared" si="870"/>
        <v>27941.522291251076</v>
      </c>
      <c r="DF269" s="41">
        <f t="shared" si="870"/>
        <v>27941.522291251076</v>
      </c>
      <c r="DG269" s="41">
        <f t="shared" si="870"/>
        <v>27941.522291251076</v>
      </c>
      <c r="DH269" s="41">
        <f t="shared" si="870"/>
        <v>27941.522291251076</v>
      </c>
      <c r="DI269" s="41">
        <f t="shared" si="870"/>
        <v>27941.522291251076</v>
      </c>
      <c r="DJ269" s="41">
        <f t="shared" si="870"/>
        <v>27941.522291251076</v>
      </c>
      <c r="DK269" s="41">
        <f t="shared" si="870"/>
        <v>27941.522291251076</v>
      </c>
      <c r="DL269" s="41">
        <f t="shared" ref="DL269:EQ269" si="871">IF($B269&gt;=DL$2,0,$S269/$D269*((DK$6-$E269)&lt;$D269))</f>
        <v>27941.522291251076</v>
      </c>
      <c r="DM269" s="41">
        <f t="shared" si="871"/>
        <v>27941.522291251076</v>
      </c>
      <c r="DN269" s="41">
        <f t="shared" si="871"/>
        <v>27941.522291251076</v>
      </c>
      <c r="DO269" s="41">
        <f t="shared" si="871"/>
        <v>27941.522291251076</v>
      </c>
      <c r="DP269" s="41">
        <f t="shared" si="871"/>
        <v>27941.522291251076</v>
      </c>
      <c r="DQ269" s="41">
        <f t="shared" si="871"/>
        <v>27941.522291251076</v>
      </c>
      <c r="DR269" s="41">
        <f t="shared" si="871"/>
        <v>27941.522291251076</v>
      </c>
      <c r="DS269" s="41">
        <f t="shared" si="871"/>
        <v>27941.522291251076</v>
      </c>
      <c r="DT269" s="41">
        <f t="shared" si="871"/>
        <v>27941.522291251076</v>
      </c>
      <c r="DU269" s="41">
        <f t="shared" si="871"/>
        <v>27941.522291251076</v>
      </c>
      <c r="DV269" s="41">
        <f t="shared" si="871"/>
        <v>27941.522291251076</v>
      </c>
      <c r="DW269" s="41">
        <f t="shared" si="871"/>
        <v>27941.522291251076</v>
      </c>
      <c r="DX269" s="41">
        <f t="shared" si="871"/>
        <v>27941.522291251076</v>
      </c>
      <c r="DY269" s="41">
        <f t="shared" si="871"/>
        <v>27941.522291251076</v>
      </c>
      <c r="DZ269" s="41">
        <f t="shared" si="871"/>
        <v>27941.522291251076</v>
      </c>
      <c r="EA269" s="41">
        <f t="shared" si="871"/>
        <v>27941.522291251076</v>
      </c>
      <c r="EB269" s="41">
        <f t="shared" si="871"/>
        <v>27941.522291251076</v>
      </c>
      <c r="EC269" s="41">
        <f t="shared" si="871"/>
        <v>27941.522291251076</v>
      </c>
      <c r="ED269" s="41">
        <f t="shared" si="871"/>
        <v>27941.522291251076</v>
      </c>
      <c r="EE269" s="41">
        <f t="shared" si="871"/>
        <v>27941.522291251076</v>
      </c>
      <c r="EF269" s="41">
        <f t="shared" si="871"/>
        <v>27941.522291251076</v>
      </c>
      <c r="EG269" s="41">
        <f t="shared" si="871"/>
        <v>27941.522291251076</v>
      </c>
      <c r="EH269" s="41">
        <f t="shared" si="871"/>
        <v>27941.522291251076</v>
      </c>
      <c r="EI269" s="41">
        <f t="shared" si="871"/>
        <v>27941.522291251076</v>
      </c>
      <c r="EJ269" s="41">
        <f t="shared" si="871"/>
        <v>27941.522291251076</v>
      </c>
      <c r="EK269" s="41">
        <f t="shared" si="871"/>
        <v>27941.522291251076</v>
      </c>
      <c r="EL269" s="41">
        <f t="shared" si="871"/>
        <v>27941.522291251076</v>
      </c>
      <c r="EM269" s="41">
        <f t="shared" si="871"/>
        <v>27941.522291251076</v>
      </c>
      <c r="EN269" s="41">
        <f t="shared" si="871"/>
        <v>27941.522291251076</v>
      </c>
      <c r="EO269" s="41">
        <f t="shared" si="871"/>
        <v>0</v>
      </c>
      <c r="EP269" s="41">
        <f t="shared" si="871"/>
        <v>0</v>
      </c>
      <c r="EQ269" s="41">
        <f t="shared" si="871"/>
        <v>0</v>
      </c>
      <c r="ER269" s="41">
        <f t="shared" ref="ER269:FB269" si="872">IF($B269&gt;=ER$2,0,$S269/$D269*((EQ$6-$E269)&lt;$D269))</f>
        <v>0</v>
      </c>
      <c r="ES269" s="41">
        <f t="shared" si="872"/>
        <v>0</v>
      </c>
      <c r="ET269" s="41">
        <f t="shared" si="872"/>
        <v>0</v>
      </c>
      <c r="EU269" s="41">
        <f t="shared" si="872"/>
        <v>0</v>
      </c>
      <c r="EV269" s="41">
        <f t="shared" si="872"/>
        <v>0</v>
      </c>
      <c r="EW269" s="41">
        <f t="shared" si="872"/>
        <v>0</v>
      </c>
      <c r="EX269" s="41">
        <f t="shared" si="872"/>
        <v>0</v>
      </c>
      <c r="EY269" s="41">
        <f t="shared" si="872"/>
        <v>0</v>
      </c>
      <c r="EZ269" s="41">
        <f t="shared" si="872"/>
        <v>0</v>
      </c>
      <c r="FA269" s="41">
        <f t="shared" si="872"/>
        <v>0</v>
      </c>
      <c r="FB269" s="41">
        <f t="shared" si="872"/>
        <v>0</v>
      </c>
    </row>
    <row r="270" spans="2:158" s="38" customFormat="1" ht="11.25" hidden="1" customHeight="1" outlineLevel="1">
      <c r="B270" s="37">
        <v>2088</v>
      </c>
      <c r="C270" s="36">
        <f t="shared" si="791"/>
        <v>60</v>
      </c>
      <c r="D270" s="36">
        <f t="shared" si="791"/>
        <v>60</v>
      </c>
      <c r="E270" s="36">
        <f t="shared" si="867"/>
        <v>66</v>
      </c>
      <c r="F270" s="55"/>
      <c r="G270" s="3"/>
      <c r="H270" s="3"/>
      <c r="K270" s="39"/>
      <c r="L270" s="39"/>
      <c r="M270" s="39"/>
      <c r="N270" s="39"/>
      <c r="O270" s="39"/>
      <c r="P270" s="39"/>
      <c r="Q270" s="39"/>
      <c r="S270" s="40">
        <f t="shared" ref="S270:S282" si="873">S84</f>
        <v>1673424.0759799643</v>
      </c>
      <c r="T270" s="41">
        <f t="shared" ref="T270:AY270" si="874">IF($B270&gt;=T$2,0,$S270/$D270*((S$6-$E270)&lt;$D270))</f>
        <v>0</v>
      </c>
      <c r="U270" s="41">
        <f t="shared" si="874"/>
        <v>0</v>
      </c>
      <c r="V270" s="41">
        <f t="shared" si="874"/>
        <v>0</v>
      </c>
      <c r="W270" s="41">
        <f t="shared" si="874"/>
        <v>0</v>
      </c>
      <c r="X270" s="41">
        <f t="shared" si="874"/>
        <v>0</v>
      </c>
      <c r="Y270" s="41">
        <f t="shared" si="874"/>
        <v>0</v>
      </c>
      <c r="Z270" s="41">
        <f t="shared" si="874"/>
        <v>0</v>
      </c>
      <c r="AA270" s="41">
        <f t="shared" si="874"/>
        <v>0</v>
      </c>
      <c r="AB270" s="41">
        <f t="shared" si="874"/>
        <v>0</v>
      </c>
      <c r="AC270" s="41">
        <f t="shared" si="874"/>
        <v>0</v>
      </c>
      <c r="AD270" s="41">
        <f t="shared" si="874"/>
        <v>0</v>
      </c>
      <c r="AE270" s="41">
        <f t="shared" si="874"/>
        <v>0</v>
      </c>
      <c r="AF270" s="41">
        <f t="shared" si="874"/>
        <v>0</v>
      </c>
      <c r="AG270" s="41">
        <f t="shared" si="874"/>
        <v>0</v>
      </c>
      <c r="AH270" s="41">
        <f t="shared" si="874"/>
        <v>0</v>
      </c>
      <c r="AI270" s="41">
        <f t="shared" si="874"/>
        <v>0</v>
      </c>
      <c r="AJ270" s="41">
        <f t="shared" si="874"/>
        <v>0</v>
      </c>
      <c r="AK270" s="41">
        <f t="shared" si="874"/>
        <v>0</v>
      </c>
      <c r="AL270" s="41">
        <f t="shared" si="874"/>
        <v>0</v>
      </c>
      <c r="AM270" s="41">
        <f t="shared" si="874"/>
        <v>0</v>
      </c>
      <c r="AN270" s="41">
        <f t="shared" si="874"/>
        <v>0</v>
      </c>
      <c r="AO270" s="41">
        <f t="shared" si="874"/>
        <v>0</v>
      </c>
      <c r="AP270" s="41">
        <f t="shared" si="874"/>
        <v>0</v>
      </c>
      <c r="AQ270" s="41">
        <f t="shared" si="874"/>
        <v>0</v>
      </c>
      <c r="AR270" s="41">
        <f t="shared" si="874"/>
        <v>0</v>
      </c>
      <c r="AS270" s="41">
        <f t="shared" si="874"/>
        <v>0</v>
      </c>
      <c r="AT270" s="41">
        <f t="shared" si="874"/>
        <v>0</v>
      </c>
      <c r="AU270" s="41">
        <f t="shared" si="874"/>
        <v>0</v>
      </c>
      <c r="AV270" s="41">
        <f t="shared" si="874"/>
        <v>0</v>
      </c>
      <c r="AW270" s="41">
        <f t="shared" si="874"/>
        <v>0</v>
      </c>
      <c r="AX270" s="41">
        <f t="shared" si="874"/>
        <v>0</v>
      </c>
      <c r="AY270" s="41">
        <f t="shared" si="874"/>
        <v>0</v>
      </c>
      <c r="AZ270" s="41">
        <f t="shared" ref="AZ270:CE270" si="875">IF($B270&gt;=AZ$2,0,$S270/$D270*((AY$6-$E270)&lt;$D270))</f>
        <v>0</v>
      </c>
      <c r="BA270" s="41">
        <f t="shared" si="875"/>
        <v>0</v>
      </c>
      <c r="BB270" s="41">
        <f t="shared" si="875"/>
        <v>0</v>
      </c>
      <c r="BC270" s="41">
        <f t="shared" si="875"/>
        <v>0</v>
      </c>
      <c r="BD270" s="41">
        <f t="shared" si="875"/>
        <v>0</v>
      </c>
      <c r="BE270" s="41">
        <f t="shared" si="875"/>
        <v>0</v>
      </c>
      <c r="BF270" s="41">
        <f t="shared" si="875"/>
        <v>0</v>
      </c>
      <c r="BG270" s="41">
        <f t="shared" si="875"/>
        <v>0</v>
      </c>
      <c r="BH270" s="41">
        <f t="shared" si="875"/>
        <v>0</v>
      </c>
      <c r="BI270" s="41">
        <f t="shared" si="875"/>
        <v>0</v>
      </c>
      <c r="BJ270" s="41">
        <f t="shared" si="875"/>
        <v>0</v>
      </c>
      <c r="BK270" s="41">
        <f t="shared" si="875"/>
        <v>0</v>
      </c>
      <c r="BL270" s="41">
        <f t="shared" si="875"/>
        <v>0</v>
      </c>
      <c r="BM270" s="41">
        <f t="shared" si="875"/>
        <v>0</v>
      </c>
      <c r="BN270" s="41">
        <f t="shared" si="875"/>
        <v>0</v>
      </c>
      <c r="BO270" s="41">
        <f t="shared" si="875"/>
        <v>0</v>
      </c>
      <c r="BP270" s="41">
        <f t="shared" si="875"/>
        <v>0</v>
      </c>
      <c r="BQ270" s="41">
        <f t="shared" si="875"/>
        <v>0</v>
      </c>
      <c r="BR270" s="41">
        <f t="shared" si="875"/>
        <v>0</v>
      </c>
      <c r="BS270" s="41">
        <f t="shared" si="875"/>
        <v>0</v>
      </c>
      <c r="BT270" s="41">
        <f t="shared" si="875"/>
        <v>0</v>
      </c>
      <c r="BU270" s="41">
        <f t="shared" si="875"/>
        <v>0</v>
      </c>
      <c r="BV270" s="41">
        <f t="shared" si="875"/>
        <v>0</v>
      </c>
      <c r="BW270" s="41">
        <f t="shared" si="875"/>
        <v>0</v>
      </c>
      <c r="BX270" s="41">
        <f t="shared" si="875"/>
        <v>0</v>
      </c>
      <c r="BY270" s="41">
        <f t="shared" si="875"/>
        <v>0</v>
      </c>
      <c r="BZ270" s="41">
        <f t="shared" si="875"/>
        <v>0</v>
      </c>
      <c r="CA270" s="41">
        <f t="shared" si="875"/>
        <v>0</v>
      </c>
      <c r="CB270" s="41">
        <f t="shared" si="875"/>
        <v>0</v>
      </c>
      <c r="CC270" s="41">
        <f t="shared" si="875"/>
        <v>0</v>
      </c>
      <c r="CD270" s="41">
        <f t="shared" si="875"/>
        <v>0</v>
      </c>
      <c r="CE270" s="41">
        <f t="shared" si="875"/>
        <v>0</v>
      </c>
      <c r="CF270" s="41">
        <f t="shared" ref="CF270:DK270" si="876">IF($B270&gt;=CF$2,0,$S270/$D270*((CE$6-$E270)&lt;$D270))</f>
        <v>0</v>
      </c>
      <c r="CG270" s="41">
        <f t="shared" si="876"/>
        <v>0</v>
      </c>
      <c r="CH270" s="41">
        <f t="shared" si="876"/>
        <v>27890.401266332738</v>
      </c>
      <c r="CI270" s="41">
        <f t="shared" si="876"/>
        <v>27890.401266332738</v>
      </c>
      <c r="CJ270" s="41">
        <f t="shared" si="876"/>
        <v>27890.401266332738</v>
      </c>
      <c r="CK270" s="41">
        <f t="shared" si="876"/>
        <v>27890.401266332738</v>
      </c>
      <c r="CL270" s="41">
        <f t="shared" si="876"/>
        <v>27890.401266332738</v>
      </c>
      <c r="CM270" s="41">
        <f t="shared" si="876"/>
        <v>27890.401266332738</v>
      </c>
      <c r="CN270" s="41">
        <f t="shared" si="876"/>
        <v>27890.401266332738</v>
      </c>
      <c r="CO270" s="41">
        <f t="shared" si="876"/>
        <v>27890.401266332738</v>
      </c>
      <c r="CP270" s="41">
        <f t="shared" si="876"/>
        <v>27890.401266332738</v>
      </c>
      <c r="CQ270" s="41">
        <f t="shared" si="876"/>
        <v>27890.401266332738</v>
      </c>
      <c r="CR270" s="41">
        <f t="shared" si="876"/>
        <v>27890.401266332738</v>
      </c>
      <c r="CS270" s="41">
        <f t="shared" si="876"/>
        <v>27890.401266332738</v>
      </c>
      <c r="CT270" s="41">
        <f t="shared" si="876"/>
        <v>27890.401266332738</v>
      </c>
      <c r="CU270" s="41">
        <f t="shared" si="876"/>
        <v>27890.401266332738</v>
      </c>
      <c r="CV270" s="41">
        <f t="shared" si="876"/>
        <v>27890.401266332738</v>
      </c>
      <c r="CW270" s="41">
        <f t="shared" si="876"/>
        <v>27890.401266332738</v>
      </c>
      <c r="CX270" s="41">
        <f t="shared" si="876"/>
        <v>27890.401266332738</v>
      </c>
      <c r="CY270" s="41">
        <f t="shared" si="876"/>
        <v>27890.401266332738</v>
      </c>
      <c r="CZ270" s="41">
        <f t="shared" si="876"/>
        <v>27890.401266332738</v>
      </c>
      <c r="DA270" s="41">
        <f t="shared" si="876"/>
        <v>27890.401266332738</v>
      </c>
      <c r="DB270" s="41">
        <f t="shared" si="876"/>
        <v>27890.401266332738</v>
      </c>
      <c r="DC270" s="41">
        <f t="shared" si="876"/>
        <v>27890.401266332738</v>
      </c>
      <c r="DD270" s="41">
        <f t="shared" si="876"/>
        <v>27890.401266332738</v>
      </c>
      <c r="DE270" s="41">
        <f t="shared" si="876"/>
        <v>27890.401266332738</v>
      </c>
      <c r="DF270" s="41">
        <f t="shared" si="876"/>
        <v>27890.401266332738</v>
      </c>
      <c r="DG270" s="41">
        <f t="shared" si="876"/>
        <v>27890.401266332738</v>
      </c>
      <c r="DH270" s="41">
        <f t="shared" si="876"/>
        <v>27890.401266332738</v>
      </c>
      <c r="DI270" s="41">
        <f t="shared" si="876"/>
        <v>27890.401266332738</v>
      </c>
      <c r="DJ270" s="41">
        <f t="shared" si="876"/>
        <v>27890.401266332738</v>
      </c>
      <c r="DK270" s="41">
        <f t="shared" si="876"/>
        <v>27890.401266332738</v>
      </c>
      <c r="DL270" s="41">
        <f t="shared" ref="DL270:EQ270" si="877">IF($B270&gt;=DL$2,0,$S270/$D270*((DK$6-$E270)&lt;$D270))</f>
        <v>27890.401266332738</v>
      </c>
      <c r="DM270" s="41">
        <f t="shared" si="877"/>
        <v>27890.401266332738</v>
      </c>
      <c r="DN270" s="41">
        <f t="shared" si="877"/>
        <v>27890.401266332738</v>
      </c>
      <c r="DO270" s="41">
        <f t="shared" si="877"/>
        <v>27890.401266332738</v>
      </c>
      <c r="DP270" s="41">
        <f t="shared" si="877"/>
        <v>27890.401266332738</v>
      </c>
      <c r="DQ270" s="41">
        <f t="shared" si="877"/>
        <v>27890.401266332738</v>
      </c>
      <c r="DR270" s="41">
        <f t="shared" si="877"/>
        <v>27890.401266332738</v>
      </c>
      <c r="DS270" s="41">
        <f t="shared" si="877"/>
        <v>27890.401266332738</v>
      </c>
      <c r="DT270" s="41">
        <f t="shared" si="877"/>
        <v>27890.401266332738</v>
      </c>
      <c r="DU270" s="41">
        <f t="shared" si="877"/>
        <v>27890.401266332738</v>
      </c>
      <c r="DV270" s="41">
        <f t="shared" si="877"/>
        <v>27890.401266332738</v>
      </c>
      <c r="DW270" s="41">
        <f t="shared" si="877"/>
        <v>27890.401266332738</v>
      </c>
      <c r="DX270" s="41">
        <f t="shared" si="877"/>
        <v>27890.401266332738</v>
      </c>
      <c r="DY270" s="41">
        <f t="shared" si="877"/>
        <v>27890.401266332738</v>
      </c>
      <c r="DZ270" s="41">
        <f t="shared" si="877"/>
        <v>27890.401266332738</v>
      </c>
      <c r="EA270" s="41">
        <f t="shared" si="877"/>
        <v>27890.401266332738</v>
      </c>
      <c r="EB270" s="41">
        <f t="shared" si="877"/>
        <v>27890.401266332738</v>
      </c>
      <c r="EC270" s="41">
        <f t="shared" si="877"/>
        <v>27890.401266332738</v>
      </c>
      <c r="ED270" s="41">
        <f t="shared" si="877"/>
        <v>27890.401266332738</v>
      </c>
      <c r="EE270" s="41">
        <f t="shared" si="877"/>
        <v>27890.401266332738</v>
      </c>
      <c r="EF270" s="41">
        <f t="shared" si="877"/>
        <v>27890.401266332738</v>
      </c>
      <c r="EG270" s="41">
        <f t="shared" si="877"/>
        <v>27890.401266332738</v>
      </c>
      <c r="EH270" s="41">
        <f t="shared" si="877"/>
        <v>27890.401266332738</v>
      </c>
      <c r="EI270" s="41">
        <f t="shared" si="877"/>
        <v>27890.401266332738</v>
      </c>
      <c r="EJ270" s="41">
        <f t="shared" si="877"/>
        <v>27890.401266332738</v>
      </c>
      <c r="EK270" s="41">
        <f t="shared" si="877"/>
        <v>27890.401266332738</v>
      </c>
      <c r="EL270" s="41">
        <f t="shared" si="877"/>
        <v>27890.401266332738</v>
      </c>
      <c r="EM270" s="41">
        <f t="shared" si="877"/>
        <v>27890.401266332738</v>
      </c>
      <c r="EN270" s="41">
        <f t="shared" si="877"/>
        <v>27890.401266332738</v>
      </c>
      <c r="EO270" s="41">
        <f t="shared" si="877"/>
        <v>27890.401266332738</v>
      </c>
      <c r="EP270" s="41">
        <f t="shared" si="877"/>
        <v>0</v>
      </c>
      <c r="EQ270" s="41">
        <f t="shared" si="877"/>
        <v>0</v>
      </c>
      <c r="ER270" s="41">
        <f t="shared" ref="ER270:FB270" si="878">IF($B270&gt;=ER$2,0,$S270/$D270*((EQ$6-$E270)&lt;$D270))</f>
        <v>0</v>
      </c>
      <c r="ES270" s="41">
        <f t="shared" si="878"/>
        <v>0</v>
      </c>
      <c r="ET270" s="41">
        <f t="shared" si="878"/>
        <v>0</v>
      </c>
      <c r="EU270" s="41">
        <f t="shared" si="878"/>
        <v>0</v>
      </c>
      <c r="EV270" s="41">
        <f t="shared" si="878"/>
        <v>0</v>
      </c>
      <c r="EW270" s="41">
        <f t="shared" si="878"/>
        <v>0</v>
      </c>
      <c r="EX270" s="41">
        <f t="shared" si="878"/>
        <v>0</v>
      </c>
      <c r="EY270" s="41">
        <f t="shared" si="878"/>
        <v>0</v>
      </c>
      <c r="EZ270" s="41">
        <f t="shared" si="878"/>
        <v>0</v>
      </c>
      <c r="FA270" s="41">
        <f t="shared" si="878"/>
        <v>0</v>
      </c>
      <c r="FB270" s="41">
        <f t="shared" si="878"/>
        <v>0</v>
      </c>
    </row>
    <row r="271" spans="2:158" s="38" customFormat="1" ht="11.25" hidden="1" customHeight="1" outlineLevel="1">
      <c r="B271" s="37">
        <v>2089</v>
      </c>
      <c r="C271" s="36">
        <f t="shared" si="791"/>
        <v>60</v>
      </c>
      <c r="D271" s="36">
        <f t="shared" si="791"/>
        <v>60</v>
      </c>
      <c r="E271" s="36">
        <f t="shared" si="867"/>
        <v>67</v>
      </c>
      <c r="F271" s="55"/>
      <c r="G271" s="3"/>
      <c r="H271" s="3"/>
      <c r="K271" s="39"/>
      <c r="L271" s="39"/>
      <c r="M271" s="39"/>
      <c r="N271" s="39"/>
      <c r="O271" s="39"/>
      <c r="P271" s="39"/>
      <c r="Q271" s="39"/>
      <c r="S271" s="40">
        <f t="shared" si="873"/>
        <v>1670366.0695333746</v>
      </c>
      <c r="T271" s="41">
        <f t="shared" ref="T271:AY271" si="879">IF($B271&gt;=T$2,0,$S271/$D271*((S$6-$E271)&lt;$D271))</f>
        <v>0</v>
      </c>
      <c r="U271" s="41">
        <f t="shared" si="879"/>
        <v>0</v>
      </c>
      <c r="V271" s="41">
        <f t="shared" si="879"/>
        <v>0</v>
      </c>
      <c r="W271" s="41">
        <f t="shared" si="879"/>
        <v>0</v>
      </c>
      <c r="X271" s="41">
        <f t="shared" si="879"/>
        <v>0</v>
      </c>
      <c r="Y271" s="41">
        <f t="shared" si="879"/>
        <v>0</v>
      </c>
      <c r="Z271" s="41">
        <f t="shared" si="879"/>
        <v>0</v>
      </c>
      <c r="AA271" s="41">
        <f t="shared" si="879"/>
        <v>0</v>
      </c>
      <c r="AB271" s="41">
        <f t="shared" si="879"/>
        <v>0</v>
      </c>
      <c r="AC271" s="41">
        <f t="shared" si="879"/>
        <v>0</v>
      </c>
      <c r="AD271" s="41">
        <f t="shared" si="879"/>
        <v>0</v>
      </c>
      <c r="AE271" s="41">
        <f t="shared" si="879"/>
        <v>0</v>
      </c>
      <c r="AF271" s="41">
        <f t="shared" si="879"/>
        <v>0</v>
      </c>
      <c r="AG271" s="41">
        <f t="shared" si="879"/>
        <v>0</v>
      </c>
      <c r="AH271" s="41">
        <f t="shared" si="879"/>
        <v>0</v>
      </c>
      <c r="AI271" s="41">
        <f t="shared" si="879"/>
        <v>0</v>
      </c>
      <c r="AJ271" s="41">
        <f t="shared" si="879"/>
        <v>0</v>
      </c>
      <c r="AK271" s="41">
        <f t="shared" si="879"/>
        <v>0</v>
      </c>
      <c r="AL271" s="41">
        <f t="shared" si="879"/>
        <v>0</v>
      </c>
      <c r="AM271" s="41">
        <f t="shared" si="879"/>
        <v>0</v>
      </c>
      <c r="AN271" s="41">
        <f t="shared" si="879"/>
        <v>0</v>
      </c>
      <c r="AO271" s="41">
        <f t="shared" si="879"/>
        <v>0</v>
      </c>
      <c r="AP271" s="41">
        <f t="shared" si="879"/>
        <v>0</v>
      </c>
      <c r="AQ271" s="41">
        <f t="shared" si="879"/>
        <v>0</v>
      </c>
      <c r="AR271" s="41">
        <f t="shared" si="879"/>
        <v>0</v>
      </c>
      <c r="AS271" s="41">
        <f t="shared" si="879"/>
        <v>0</v>
      </c>
      <c r="AT271" s="41">
        <f t="shared" si="879"/>
        <v>0</v>
      </c>
      <c r="AU271" s="41">
        <f t="shared" si="879"/>
        <v>0</v>
      </c>
      <c r="AV271" s="41">
        <f t="shared" si="879"/>
        <v>0</v>
      </c>
      <c r="AW271" s="41">
        <f t="shared" si="879"/>
        <v>0</v>
      </c>
      <c r="AX271" s="41">
        <f t="shared" si="879"/>
        <v>0</v>
      </c>
      <c r="AY271" s="41">
        <f t="shared" si="879"/>
        <v>0</v>
      </c>
      <c r="AZ271" s="41">
        <f t="shared" ref="AZ271:CE271" si="880">IF($B271&gt;=AZ$2,0,$S271/$D271*((AY$6-$E271)&lt;$D271))</f>
        <v>0</v>
      </c>
      <c r="BA271" s="41">
        <f t="shared" si="880"/>
        <v>0</v>
      </c>
      <c r="BB271" s="41">
        <f t="shared" si="880"/>
        <v>0</v>
      </c>
      <c r="BC271" s="41">
        <f t="shared" si="880"/>
        <v>0</v>
      </c>
      <c r="BD271" s="41">
        <f t="shared" si="880"/>
        <v>0</v>
      </c>
      <c r="BE271" s="41">
        <f t="shared" si="880"/>
        <v>0</v>
      </c>
      <c r="BF271" s="41">
        <f t="shared" si="880"/>
        <v>0</v>
      </c>
      <c r="BG271" s="41">
        <f t="shared" si="880"/>
        <v>0</v>
      </c>
      <c r="BH271" s="41">
        <f t="shared" si="880"/>
        <v>0</v>
      </c>
      <c r="BI271" s="41">
        <f t="shared" si="880"/>
        <v>0</v>
      </c>
      <c r="BJ271" s="41">
        <f t="shared" si="880"/>
        <v>0</v>
      </c>
      <c r="BK271" s="41">
        <f t="shared" si="880"/>
        <v>0</v>
      </c>
      <c r="BL271" s="41">
        <f t="shared" si="880"/>
        <v>0</v>
      </c>
      <c r="BM271" s="41">
        <f t="shared" si="880"/>
        <v>0</v>
      </c>
      <c r="BN271" s="41">
        <f t="shared" si="880"/>
        <v>0</v>
      </c>
      <c r="BO271" s="41">
        <f t="shared" si="880"/>
        <v>0</v>
      </c>
      <c r="BP271" s="41">
        <f t="shared" si="880"/>
        <v>0</v>
      </c>
      <c r="BQ271" s="41">
        <f t="shared" si="880"/>
        <v>0</v>
      </c>
      <c r="BR271" s="41">
        <f t="shared" si="880"/>
        <v>0</v>
      </c>
      <c r="BS271" s="41">
        <f t="shared" si="880"/>
        <v>0</v>
      </c>
      <c r="BT271" s="41">
        <f t="shared" si="880"/>
        <v>0</v>
      </c>
      <c r="BU271" s="41">
        <f t="shared" si="880"/>
        <v>0</v>
      </c>
      <c r="BV271" s="41">
        <f t="shared" si="880"/>
        <v>0</v>
      </c>
      <c r="BW271" s="41">
        <f t="shared" si="880"/>
        <v>0</v>
      </c>
      <c r="BX271" s="41">
        <f t="shared" si="880"/>
        <v>0</v>
      </c>
      <c r="BY271" s="41">
        <f t="shared" si="880"/>
        <v>0</v>
      </c>
      <c r="BZ271" s="41">
        <f t="shared" si="880"/>
        <v>0</v>
      </c>
      <c r="CA271" s="41">
        <f t="shared" si="880"/>
        <v>0</v>
      </c>
      <c r="CB271" s="41">
        <f t="shared" si="880"/>
        <v>0</v>
      </c>
      <c r="CC271" s="41">
        <f t="shared" si="880"/>
        <v>0</v>
      </c>
      <c r="CD271" s="41">
        <f t="shared" si="880"/>
        <v>0</v>
      </c>
      <c r="CE271" s="41">
        <f t="shared" si="880"/>
        <v>0</v>
      </c>
      <c r="CF271" s="41">
        <f t="shared" ref="CF271:DK271" si="881">IF($B271&gt;=CF$2,0,$S271/$D271*((CE$6-$E271)&lt;$D271))</f>
        <v>0</v>
      </c>
      <c r="CG271" s="41">
        <f t="shared" si="881"/>
        <v>0</v>
      </c>
      <c r="CH271" s="41">
        <f t="shared" si="881"/>
        <v>0</v>
      </c>
      <c r="CI271" s="41">
        <f t="shared" si="881"/>
        <v>27839.43449222291</v>
      </c>
      <c r="CJ271" s="41">
        <f t="shared" si="881"/>
        <v>27839.43449222291</v>
      </c>
      <c r="CK271" s="41">
        <f t="shared" si="881"/>
        <v>27839.43449222291</v>
      </c>
      <c r="CL271" s="41">
        <f t="shared" si="881"/>
        <v>27839.43449222291</v>
      </c>
      <c r="CM271" s="41">
        <f t="shared" si="881"/>
        <v>27839.43449222291</v>
      </c>
      <c r="CN271" s="41">
        <f t="shared" si="881"/>
        <v>27839.43449222291</v>
      </c>
      <c r="CO271" s="41">
        <f t="shared" si="881"/>
        <v>27839.43449222291</v>
      </c>
      <c r="CP271" s="41">
        <f t="shared" si="881"/>
        <v>27839.43449222291</v>
      </c>
      <c r="CQ271" s="41">
        <f t="shared" si="881"/>
        <v>27839.43449222291</v>
      </c>
      <c r="CR271" s="41">
        <f t="shared" si="881"/>
        <v>27839.43449222291</v>
      </c>
      <c r="CS271" s="41">
        <f t="shared" si="881"/>
        <v>27839.43449222291</v>
      </c>
      <c r="CT271" s="41">
        <f t="shared" si="881"/>
        <v>27839.43449222291</v>
      </c>
      <c r="CU271" s="41">
        <f t="shared" si="881"/>
        <v>27839.43449222291</v>
      </c>
      <c r="CV271" s="41">
        <f t="shared" si="881"/>
        <v>27839.43449222291</v>
      </c>
      <c r="CW271" s="41">
        <f t="shared" si="881"/>
        <v>27839.43449222291</v>
      </c>
      <c r="CX271" s="41">
        <f t="shared" si="881"/>
        <v>27839.43449222291</v>
      </c>
      <c r="CY271" s="41">
        <f t="shared" si="881"/>
        <v>27839.43449222291</v>
      </c>
      <c r="CZ271" s="41">
        <f t="shared" si="881"/>
        <v>27839.43449222291</v>
      </c>
      <c r="DA271" s="41">
        <f t="shared" si="881"/>
        <v>27839.43449222291</v>
      </c>
      <c r="DB271" s="41">
        <f t="shared" si="881"/>
        <v>27839.43449222291</v>
      </c>
      <c r="DC271" s="41">
        <f t="shared" si="881"/>
        <v>27839.43449222291</v>
      </c>
      <c r="DD271" s="41">
        <f t="shared" si="881"/>
        <v>27839.43449222291</v>
      </c>
      <c r="DE271" s="41">
        <f t="shared" si="881"/>
        <v>27839.43449222291</v>
      </c>
      <c r="DF271" s="41">
        <f t="shared" si="881"/>
        <v>27839.43449222291</v>
      </c>
      <c r="DG271" s="41">
        <f t="shared" si="881"/>
        <v>27839.43449222291</v>
      </c>
      <c r="DH271" s="41">
        <f t="shared" si="881"/>
        <v>27839.43449222291</v>
      </c>
      <c r="DI271" s="41">
        <f t="shared" si="881"/>
        <v>27839.43449222291</v>
      </c>
      <c r="DJ271" s="41">
        <f t="shared" si="881"/>
        <v>27839.43449222291</v>
      </c>
      <c r="DK271" s="41">
        <f t="shared" si="881"/>
        <v>27839.43449222291</v>
      </c>
      <c r="DL271" s="41">
        <f t="shared" ref="DL271:EQ271" si="882">IF($B271&gt;=DL$2,0,$S271/$D271*((DK$6-$E271)&lt;$D271))</f>
        <v>27839.43449222291</v>
      </c>
      <c r="DM271" s="41">
        <f t="shared" si="882"/>
        <v>27839.43449222291</v>
      </c>
      <c r="DN271" s="41">
        <f t="shared" si="882"/>
        <v>27839.43449222291</v>
      </c>
      <c r="DO271" s="41">
        <f t="shared" si="882"/>
        <v>27839.43449222291</v>
      </c>
      <c r="DP271" s="41">
        <f t="shared" si="882"/>
        <v>27839.43449222291</v>
      </c>
      <c r="DQ271" s="41">
        <f t="shared" si="882"/>
        <v>27839.43449222291</v>
      </c>
      <c r="DR271" s="41">
        <f t="shared" si="882"/>
        <v>27839.43449222291</v>
      </c>
      <c r="DS271" s="41">
        <f t="shared" si="882"/>
        <v>27839.43449222291</v>
      </c>
      <c r="DT271" s="41">
        <f t="shared" si="882"/>
        <v>27839.43449222291</v>
      </c>
      <c r="DU271" s="41">
        <f t="shared" si="882"/>
        <v>27839.43449222291</v>
      </c>
      <c r="DV271" s="41">
        <f t="shared" si="882"/>
        <v>27839.43449222291</v>
      </c>
      <c r="DW271" s="41">
        <f t="shared" si="882"/>
        <v>27839.43449222291</v>
      </c>
      <c r="DX271" s="41">
        <f t="shared" si="882"/>
        <v>27839.43449222291</v>
      </c>
      <c r="DY271" s="41">
        <f t="shared" si="882"/>
        <v>27839.43449222291</v>
      </c>
      <c r="DZ271" s="41">
        <f t="shared" si="882"/>
        <v>27839.43449222291</v>
      </c>
      <c r="EA271" s="41">
        <f t="shared" si="882"/>
        <v>27839.43449222291</v>
      </c>
      <c r="EB271" s="41">
        <f t="shared" si="882"/>
        <v>27839.43449222291</v>
      </c>
      <c r="EC271" s="41">
        <f t="shared" si="882"/>
        <v>27839.43449222291</v>
      </c>
      <c r="ED271" s="41">
        <f t="shared" si="882"/>
        <v>27839.43449222291</v>
      </c>
      <c r="EE271" s="41">
        <f t="shared" si="882"/>
        <v>27839.43449222291</v>
      </c>
      <c r="EF271" s="41">
        <f t="shared" si="882"/>
        <v>27839.43449222291</v>
      </c>
      <c r="EG271" s="41">
        <f t="shared" si="882"/>
        <v>27839.43449222291</v>
      </c>
      <c r="EH271" s="41">
        <f t="shared" si="882"/>
        <v>27839.43449222291</v>
      </c>
      <c r="EI271" s="41">
        <f t="shared" si="882"/>
        <v>27839.43449222291</v>
      </c>
      <c r="EJ271" s="41">
        <f t="shared" si="882"/>
        <v>27839.43449222291</v>
      </c>
      <c r="EK271" s="41">
        <f t="shared" si="882"/>
        <v>27839.43449222291</v>
      </c>
      <c r="EL271" s="41">
        <f t="shared" si="882"/>
        <v>27839.43449222291</v>
      </c>
      <c r="EM271" s="41">
        <f t="shared" si="882"/>
        <v>27839.43449222291</v>
      </c>
      <c r="EN271" s="41">
        <f t="shared" si="882"/>
        <v>27839.43449222291</v>
      </c>
      <c r="EO271" s="41">
        <f t="shared" si="882"/>
        <v>27839.43449222291</v>
      </c>
      <c r="EP271" s="41">
        <f t="shared" si="882"/>
        <v>27839.43449222291</v>
      </c>
      <c r="EQ271" s="41">
        <f t="shared" si="882"/>
        <v>0</v>
      </c>
      <c r="ER271" s="41">
        <f t="shared" ref="ER271:FB271" si="883">IF($B271&gt;=ER$2,0,$S271/$D271*((EQ$6-$E271)&lt;$D271))</f>
        <v>0</v>
      </c>
      <c r="ES271" s="41">
        <f t="shared" si="883"/>
        <v>0</v>
      </c>
      <c r="ET271" s="41">
        <f t="shared" si="883"/>
        <v>0</v>
      </c>
      <c r="EU271" s="41">
        <f t="shared" si="883"/>
        <v>0</v>
      </c>
      <c r="EV271" s="41">
        <f t="shared" si="883"/>
        <v>0</v>
      </c>
      <c r="EW271" s="41">
        <f t="shared" si="883"/>
        <v>0</v>
      </c>
      <c r="EX271" s="41">
        <f t="shared" si="883"/>
        <v>0</v>
      </c>
      <c r="EY271" s="41">
        <f t="shared" si="883"/>
        <v>0</v>
      </c>
      <c r="EZ271" s="41">
        <f t="shared" si="883"/>
        <v>0</v>
      </c>
      <c r="FA271" s="41">
        <f t="shared" si="883"/>
        <v>0</v>
      </c>
      <c r="FB271" s="41">
        <f t="shared" si="883"/>
        <v>0</v>
      </c>
    </row>
    <row r="272" spans="2:158" s="38" customFormat="1" ht="11.25" hidden="1" customHeight="1" outlineLevel="1">
      <c r="B272" s="37">
        <v>2090</v>
      </c>
      <c r="C272" s="36">
        <f t="shared" si="791"/>
        <v>60</v>
      </c>
      <c r="D272" s="36">
        <f t="shared" si="791"/>
        <v>60</v>
      </c>
      <c r="E272" s="36">
        <f t="shared" si="867"/>
        <v>68</v>
      </c>
      <c r="F272" s="55"/>
      <c r="G272" s="3"/>
      <c r="H272" s="3"/>
      <c r="K272" s="39"/>
      <c r="L272" s="39"/>
      <c r="M272" s="39"/>
      <c r="N272" s="39"/>
      <c r="O272" s="39"/>
      <c r="P272" s="39"/>
      <c r="Q272" s="39"/>
      <c r="S272" s="40">
        <f t="shared" si="873"/>
        <v>1667335.5156369484</v>
      </c>
      <c r="T272" s="41">
        <f t="shared" ref="T272:AY272" si="884">IF($B272&gt;=T$2,0,$S272/$D272*((S$6-$E272)&lt;$D272))</f>
        <v>0</v>
      </c>
      <c r="U272" s="41">
        <f t="shared" si="884"/>
        <v>0</v>
      </c>
      <c r="V272" s="41">
        <f t="shared" si="884"/>
        <v>0</v>
      </c>
      <c r="W272" s="41">
        <f t="shared" si="884"/>
        <v>0</v>
      </c>
      <c r="X272" s="41">
        <f t="shared" si="884"/>
        <v>0</v>
      </c>
      <c r="Y272" s="41">
        <f t="shared" si="884"/>
        <v>0</v>
      </c>
      <c r="Z272" s="41">
        <f t="shared" si="884"/>
        <v>0</v>
      </c>
      <c r="AA272" s="41">
        <f t="shared" si="884"/>
        <v>0</v>
      </c>
      <c r="AB272" s="41">
        <f t="shared" si="884"/>
        <v>0</v>
      </c>
      <c r="AC272" s="41">
        <f t="shared" si="884"/>
        <v>0</v>
      </c>
      <c r="AD272" s="41">
        <f t="shared" si="884"/>
        <v>0</v>
      </c>
      <c r="AE272" s="41">
        <f t="shared" si="884"/>
        <v>0</v>
      </c>
      <c r="AF272" s="41">
        <f t="shared" si="884"/>
        <v>0</v>
      </c>
      <c r="AG272" s="41">
        <f t="shared" si="884"/>
        <v>0</v>
      </c>
      <c r="AH272" s="41">
        <f t="shared" si="884"/>
        <v>0</v>
      </c>
      <c r="AI272" s="41">
        <f t="shared" si="884"/>
        <v>0</v>
      </c>
      <c r="AJ272" s="41">
        <f t="shared" si="884"/>
        <v>0</v>
      </c>
      <c r="AK272" s="41">
        <f t="shared" si="884"/>
        <v>0</v>
      </c>
      <c r="AL272" s="41">
        <f t="shared" si="884"/>
        <v>0</v>
      </c>
      <c r="AM272" s="41">
        <f t="shared" si="884"/>
        <v>0</v>
      </c>
      <c r="AN272" s="41">
        <f t="shared" si="884"/>
        <v>0</v>
      </c>
      <c r="AO272" s="41">
        <f t="shared" si="884"/>
        <v>0</v>
      </c>
      <c r="AP272" s="41">
        <f t="shared" si="884"/>
        <v>0</v>
      </c>
      <c r="AQ272" s="41">
        <f t="shared" si="884"/>
        <v>0</v>
      </c>
      <c r="AR272" s="41">
        <f t="shared" si="884"/>
        <v>0</v>
      </c>
      <c r="AS272" s="41">
        <f t="shared" si="884"/>
        <v>0</v>
      </c>
      <c r="AT272" s="41">
        <f t="shared" si="884"/>
        <v>0</v>
      </c>
      <c r="AU272" s="41">
        <f t="shared" si="884"/>
        <v>0</v>
      </c>
      <c r="AV272" s="41">
        <f t="shared" si="884"/>
        <v>0</v>
      </c>
      <c r="AW272" s="41">
        <f t="shared" si="884"/>
        <v>0</v>
      </c>
      <c r="AX272" s="41">
        <f t="shared" si="884"/>
        <v>0</v>
      </c>
      <c r="AY272" s="41">
        <f t="shared" si="884"/>
        <v>0</v>
      </c>
      <c r="AZ272" s="41">
        <f t="shared" ref="AZ272:CE272" si="885">IF($B272&gt;=AZ$2,0,$S272/$D272*((AY$6-$E272)&lt;$D272))</f>
        <v>0</v>
      </c>
      <c r="BA272" s="41">
        <f t="shared" si="885"/>
        <v>0</v>
      </c>
      <c r="BB272" s="41">
        <f t="shared" si="885"/>
        <v>0</v>
      </c>
      <c r="BC272" s="41">
        <f t="shared" si="885"/>
        <v>0</v>
      </c>
      <c r="BD272" s="41">
        <f t="shared" si="885"/>
        <v>0</v>
      </c>
      <c r="BE272" s="41">
        <f t="shared" si="885"/>
        <v>0</v>
      </c>
      <c r="BF272" s="41">
        <f t="shared" si="885"/>
        <v>0</v>
      </c>
      <c r="BG272" s="41">
        <f t="shared" si="885"/>
        <v>0</v>
      </c>
      <c r="BH272" s="41">
        <f t="shared" si="885"/>
        <v>0</v>
      </c>
      <c r="BI272" s="41">
        <f t="shared" si="885"/>
        <v>0</v>
      </c>
      <c r="BJ272" s="41">
        <f t="shared" si="885"/>
        <v>0</v>
      </c>
      <c r="BK272" s="41">
        <f t="shared" si="885"/>
        <v>0</v>
      </c>
      <c r="BL272" s="41">
        <f t="shared" si="885"/>
        <v>0</v>
      </c>
      <c r="BM272" s="41">
        <f t="shared" si="885"/>
        <v>0</v>
      </c>
      <c r="BN272" s="41">
        <f t="shared" si="885"/>
        <v>0</v>
      </c>
      <c r="BO272" s="41">
        <f t="shared" si="885"/>
        <v>0</v>
      </c>
      <c r="BP272" s="41">
        <f t="shared" si="885"/>
        <v>0</v>
      </c>
      <c r="BQ272" s="41">
        <f t="shared" si="885"/>
        <v>0</v>
      </c>
      <c r="BR272" s="41">
        <f t="shared" si="885"/>
        <v>0</v>
      </c>
      <c r="BS272" s="41">
        <f t="shared" si="885"/>
        <v>0</v>
      </c>
      <c r="BT272" s="41">
        <f t="shared" si="885"/>
        <v>0</v>
      </c>
      <c r="BU272" s="41">
        <f t="shared" si="885"/>
        <v>0</v>
      </c>
      <c r="BV272" s="41">
        <f t="shared" si="885"/>
        <v>0</v>
      </c>
      <c r="BW272" s="41">
        <f t="shared" si="885"/>
        <v>0</v>
      </c>
      <c r="BX272" s="41">
        <f t="shared" si="885"/>
        <v>0</v>
      </c>
      <c r="BY272" s="41">
        <f t="shared" si="885"/>
        <v>0</v>
      </c>
      <c r="BZ272" s="41">
        <f t="shared" si="885"/>
        <v>0</v>
      </c>
      <c r="CA272" s="41">
        <f t="shared" si="885"/>
        <v>0</v>
      </c>
      <c r="CB272" s="41">
        <f t="shared" si="885"/>
        <v>0</v>
      </c>
      <c r="CC272" s="41">
        <f t="shared" si="885"/>
        <v>0</v>
      </c>
      <c r="CD272" s="41">
        <f t="shared" si="885"/>
        <v>0</v>
      </c>
      <c r="CE272" s="41">
        <f t="shared" si="885"/>
        <v>0</v>
      </c>
      <c r="CF272" s="41">
        <f t="shared" ref="CF272:DK272" si="886">IF($B272&gt;=CF$2,0,$S272/$D272*((CE$6-$E272)&lt;$D272))</f>
        <v>0</v>
      </c>
      <c r="CG272" s="41">
        <f t="shared" si="886"/>
        <v>0</v>
      </c>
      <c r="CH272" s="41">
        <f t="shared" si="886"/>
        <v>0</v>
      </c>
      <c r="CI272" s="41">
        <f t="shared" si="886"/>
        <v>0</v>
      </c>
      <c r="CJ272" s="41">
        <f t="shared" si="886"/>
        <v>27788.925260615808</v>
      </c>
      <c r="CK272" s="41">
        <f t="shared" si="886"/>
        <v>27788.925260615808</v>
      </c>
      <c r="CL272" s="41">
        <f t="shared" si="886"/>
        <v>27788.925260615808</v>
      </c>
      <c r="CM272" s="41">
        <f t="shared" si="886"/>
        <v>27788.925260615808</v>
      </c>
      <c r="CN272" s="41">
        <f t="shared" si="886"/>
        <v>27788.925260615808</v>
      </c>
      <c r="CO272" s="41">
        <f t="shared" si="886"/>
        <v>27788.925260615808</v>
      </c>
      <c r="CP272" s="41">
        <f t="shared" si="886"/>
        <v>27788.925260615808</v>
      </c>
      <c r="CQ272" s="41">
        <f t="shared" si="886"/>
        <v>27788.925260615808</v>
      </c>
      <c r="CR272" s="41">
        <f t="shared" si="886"/>
        <v>27788.925260615808</v>
      </c>
      <c r="CS272" s="41">
        <f t="shared" si="886"/>
        <v>27788.925260615808</v>
      </c>
      <c r="CT272" s="41">
        <f t="shared" si="886"/>
        <v>27788.925260615808</v>
      </c>
      <c r="CU272" s="41">
        <f t="shared" si="886"/>
        <v>27788.925260615808</v>
      </c>
      <c r="CV272" s="41">
        <f t="shared" si="886"/>
        <v>27788.925260615808</v>
      </c>
      <c r="CW272" s="41">
        <f t="shared" si="886"/>
        <v>27788.925260615808</v>
      </c>
      <c r="CX272" s="41">
        <f t="shared" si="886"/>
        <v>27788.925260615808</v>
      </c>
      <c r="CY272" s="41">
        <f t="shared" si="886"/>
        <v>27788.925260615808</v>
      </c>
      <c r="CZ272" s="41">
        <f t="shared" si="886"/>
        <v>27788.925260615808</v>
      </c>
      <c r="DA272" s="41">
        <f t="shared" si="886"/>
        <v>27788.925260615808</v>
      </c>
      <c r="DB272" s="41">
        <f t="shared" si="886"/>
        <v>27788.925260615808</v>
      </c>
      <c r="DC272" s="41">
        <f t="shared" si="886"/>
        <v>27788.925260615808</v>
      </c>
      <c r="DD272" s="41">
        <f t="shared" si="886"/>
        <v>27788.925260615808</v>
      </c>
      <c r="DE272" s="41">
        <f t="shared" si="886"/>
        <v>27788.925260615808</v>
      </c>
      <c r="DF272" s="41">
        <f t="shared" si="886"/>
        <v>27788.925260615808</v>
      </c>
      <c r="DG272" s="41">
        <f t="shared" si="886"/>
        <v>27788.925260615808</v>
      </c>
      <c r="DH272" s="41">
        <f t="shared" si="886"/>
        <v>27788.925260615808</v>
      </c>
      <c r="DI272" s="41">
        <f t="shared" si="886"/>
        <v>27788.925260615808</v>
      </c>
      <c r="DJ272" s="41">
        <f t="shared" si="886"/>
        <v>27788.925260615808</v>
      </c>
      <c r="DK272" s="41">
        <f t="shared" si="886"/>
        <v>27788.925260615808</v>
      </c>
      <c r="DL272" s="41">
        <f t="shared" ref="DL272:EQ272" si="887">IF($B272&gt;=DL$2,0,$S272/$D272*((DK$6-$E272)&lt;$D272))</f>
        <v>27788.925260615808</v>
      </c>
      <c r="DM272" s="41">
        <f t="shared" si="887"/>
        <v>27788.925260615808</v>
      </c>
      <c r="DN272" s="41">
        <f t="shared" si="887"/>
        <v>27788.925260615808</v>
      </c>
      <c r="DO272" s="41">
        <f t="shared" si="887"/>
        <v>27788.925260615808</v>
      </c>
      <c r="DP272" s="41">
        <f t="shared" si="887"/>
        <v>27788.925260615808</v>
      </c>
      <c r="DQ272" s="41">
        <f t="shared" si="887"/>
        <v>27788.925260615808</v>
      </c>
      <c r="DR272" s="41">
        <f t="shared" si="887"/>
        <v>27788.925260615808</v>
      </c>
      <c r="DS272" s="41">
        <f t="shared" si="887"/>
        <v>27788.925260615808</v>
      </c>
      <c r="DT272" s="41">
        <f t="shared" si="887"/>
        <v>27788.925260615808</v>
      </c>
      <c r="DU272" s="41">
        <f t="shared" si="887"/>
        <v>27788.925260615808</v>
      </c>
      <c r="DV272" s="41">
        <f t="shared" si="887"/>
        <v>27788.925260615808</v>
      </c>
      <c r="DW272" s="41">
        <f t="shared" si="887"/>
        <v>27788.925260615808</v>
      </c>
      <c r="DX272" s="41">
        <f t="shared" si="887"/>
        <v>27788.925260615808</v>
      </c>
      <c r="DY272" s="41">
        <f t="shared" si="887"/>
        <v>27788.925260615808</v>
      </c>
      <c r="DZ272" s="41">
        <f t="shared" si="887"/>
        <v>27788.925260615808</v>
      </c>
      <c r="EA272" s="41">
        <f t="shared" si="887"/>
        <v>27788.925260615808</v>
      </c>
      <c r="EB272" s="41">
        <f t="shared" si="887"/>
        <v>27788.925260615808</v>
      </c>
      <c r="EC272" s="41">
        <f t="shared" si="887"/>
        <v>27788.925260615808</v>
      </c>
      <c r="ED272" s="41">
        <f t="shared" si="887"/>
        <v>27788.925260615808</v>
      </c>
      <c r="EE272" s="41">
        <f t="shared" si="887"/>
        <v>27788.925260615808</v>
      </c>
      <c r="EF272" s="41">
        <f t="shared" si="887"/>
        <v>27788.925260615808</v>
      </c>
      <c r="EG272" s="41">
        <f t="shared" si="887"/>
        <v>27788.925260615808</v>
      </c>
      <c r="EH272" s="41">
        <f t="shared" si="887"/>
        <v>27788.925260615808</v>
      </c>
      <c r="EI272" s="41">
        <f t="shared" si="887"/>
        <v>27788.925260615808</v>
      </c>
      <c r="EJ272" s="41">
        <f t="shared" si="887"/>
        <v>27788.925260615808</v>
      </c>
      <c r="EK272" s="41">
        <f t="shared" si="887"/>
        <v>27788.925260615808</v>
      </c>
      <c r="EL272" s="41">
        <f t="shared" si="887"/>
        <v>27788.925260615808</v>
      </c>
      <c r="EM272" s="41">
        <f t="shared" si="887"/>
        <v>27788.925260615808</v>
      </c>
      <c r="EN272" s="41">
        <f t="shared" si="887"/>
        <v>27788.925260615808</v>
      </c>
      <c r="EO272" s="41">
        <f t="shared" si="887"/>
        <v>27788.925260615808</v>
      </c>
      <c r="EP272" s="41">
        <f t="shared" si="887"/>
        <v>27788.925260615808</v>
      </c>
      <c r="EQ272" s="41">
        <f t="shared" si="887"/>
        <v>27788.925260615808</v>
      </c>
      <c r="ER272" s="41">
        <f t="shared" ref="ER272:FB272" si="888">IF($B272&gt;=ER$2,0,$S272/$D272*((EQ$6-$E272)&lt;$D272))</f>
        <v>0</v>
      </c>
      <c r="ES272" s="41">
        <f t="shared" si="888"/>
        <v>0</v>
      </c>
      <c r="ET272" s="41">
        <f t="shared" si="888"/>
        <v>0</v>
      </c>
      <c r="EU272" s="41">
        <f t="shared" si="888"/>
        <v>0</v>
      </c>
      <c r="EV272" s="41">
        <f t="shared" si="888"/>
        <v>0</v>
      </c>
      <c r="EW272" s="41">
        <f t="shared" si="888"/>
        <v>0</v>
      </c>
      <c r="EX272" s="41">
        <f t="shared" si="888"/>
        <v>0</v>
      </c>
      <c r="EY272" s="41">
        <f t="shared" si="888"/>
        <v>0</v>
      </c>
      <c r="EZ272" s="41">
        <f t="shared" si="888"/>
        <v>0</v>
      </c>
      <c r="FA272" s="41">
        <f t="shared" si="888"/>
        <v>0</v>
      </c>
      <c r="FB272" s="41">
        <f t="shared" si="888"/>
        <v>0</v>
      </c>
    </row>
    <row r="273" spans="1:158" s="38" customFormat="1" ht="11.25" hidden="1" customHeight="1" outlineLevel="1">
      <c r="B273" s="37">
        <v>2091</v>
      </c>
      <c r="C273" s="36">
        <f t="shared" si="791"/>
        <v>60</v>
      </c>
      <c r="D273" s="36">
        <f t="shared" si="791"/>
        <v>60</v>
      </c>
      <c r="E273" s="36">
        <f t="shared" si="867"/>
        <v>69</v>
      </c>
      <c r="F273" s="55"/>
      <c r="G273" s="3"/>
      <c r="H273" s="3"/>
      <c r="K273" s="39"/>
      <c r="L273" s="39"/>
      <c r="M273" s="39"/>
      <c r="N273" s="39"/>
      <c r="O273" s="39"/>
      <c r="P273" s="39"/>
      <c r="Q273" s="39"/>
      <c r="S273" s="40">
        <f t="shared" si="873"/>
        <v>1664326.1957689694</v>
      </c>
      <c r="T273" s="41">
        <f t="shared" ref="T273:AY273" si="889">IF($B273&gt;=T$2,0,$S273/$D273*((S$6-$E273)&lt;$D273))</f>
        <v>0</v>
      </c>
      <c r="U273" s="41">
        <f t="shared" si="889"/>
        <v>0</v>
      </c>
      <c r="V273" s="41">
        <f t="shared" si="889"/>
        <v>0</v>
      </c>
      <c r="W273" s="41">
        <f t="shared" si="889"/>
        <v>0</v>
      </c>
      <c r="X273" s="41">
        <f t="shared" si="889"/>
        <v>0</v>
      </c>
      <c r="Y273" s="41">
        <f t="shared" si="889"/>
        <v>0</v>
      </c>
      <c r="Z273" s="41">
        <f t="shared" si="889"/>
        <v>0</v>
      </c>
      <c r="AA273" s="41">
        <f t="shared" si="889"/>
        <v>0</v>
      </c>
      <c r="AB273" s="41">
        <f t="shared" si="889"/>
        <v>0</v>
      </c>
      <c r="AC273" s="41">
        <f t="shared" si="889"/>
        <v>0</v>
      </c>
      <c r="AD273" s="41">
        <f t="shared" si="889"/>
        <v>0</v>
      </c>
      <c r="AE273" s="41">
        <f t="shared" si="889"/>
        <v>0</v>
      </c>
      <c r="AF273" s="41">
        <f t="shared" si="889"/>
        <v>0</v>
      </c>
      <c r="AG273" s="41">
        <f t="shared" si="889"/>
        <v>0</v>
      </c>
      <c r="AH273" s="41">
        <f t="shared" si="889"/>
        <v>0</v>
      </c>
      <c r="AI273" s="41">
        <f t="shared" si="889"/>
        <v>0</v>
      </c>
      <c r="AJ273" s="41">
        <f t="shared" si="889"/>
        <v>0</v>
      </c>
      <c r="AK273" s="41">
        <f t="shared" si="889"/>
        <v>0</v>
      </c>
      <c r="AL273" s="41">
        <f t="shared" si="889"/>
        <v>0</v>
      </c>
      <c r="AM273" s="41">
        <f t="shared" si="889"/>
        <v>0</v>
      </c>
      <c r="AN273" s="41">
        <f t="shared" si="889"/>
        <v>0</v>
      </c>
      <c r="AO273" s="41">
        <f t="shared" si="889"/>
        <v>0</v>
      </c>
      <c r="AP273" s="41">
        <f t="shared" si="889"/>
        <v>0</v>
      </c>
      <c r="AQ273" s="41">
        <f t="shared" si="889"/>
        <v>0</v>
      </c>
      <c r="AR273" s="41">
        <f t="shared" si="889"/>
        <v>0</v>
      </c>
      <c r="AS273" s="41">
        <f t="shared" si="889"/>
        <v>0</v>
      </c>
      <c r="AT273" s="41">
        <f t="shared" si="889"/>
        <v>0</v>
      </c>
      <c r="AU273" s="41">
        <f t="shared" si="889"/>
        <v>0</v>
      </c>
      <c r="AV273" s="41">
        <f t="shared" si="889"/>
        <v>0</v>
      </c>
      <c r="AW273" s="41">
        <f t="shared" si="889"/>
        <v>0</v>
      </c>
      <c r="AX273" s="41">
        <f t="shared" si="889"/>
        <v>0</v>
      </c>
      <c r="AY273" s="41">
        <f t="shared" si="889"/>
        <v>0</v>
      </c>
      <c r="AZ273" s="41">
        <f t="shared" ref="AZ273:CE273" si="890">IF($B273&gt;=AZ$2,0,$S273/$D273*((AY$6-$E273)&lt;$D273))</f>
        <v>0</v>
      </c>
      <c r="BA273" s="41">
        <f t="shared" si="890"/>
        <v>0</v>
      </c>
      <c r="BB273" s="41">
        <f t="shared" si="890"/>
        <v>0</v>
      </c>
      <c r="BC273" s="41">
        <f t="shared" si="890"/>
        <v>0</v>
      </c>
      <c r="BD273" s="41">
        <f t="shared" si="890"/>
        <v>0</v>
      </c>
      <c r="BE273" s="41">
        <f t="shared" si="890"/>
        <v>0</v>
      </c>
      <c r="BF273" s="41">
        <f t="shared" si="890"/>
        <v>0</v>
      </c>
      <c r="BG273" s="41">
        <f t="shared" si="890"/>
        <v>0</v>
      </c>
      <c r="BH273" s="41">
        <f t="shared" si="890"/>
        <v>0</v>
      </c>
      <c r="BI273" s="41">
        <f t="shared" si="890"/>
        <v>0</v>
      </c>
      <c r="BJ273" s="41">
        <f t="shared" si="890"/>
        <v>0</v>
      </c>
      <c r="BK273" s="41">
        <f t="shared" si="890"/>
        <v>0</v>
      </c>
      <c r="BL273" s="41">
        <f t="shared" si="890"/>
        <v>0</v>
      </c>
      <c r="BM273" s="41">
        <f t="shared" si="890"/>
        <v>0</v>
      </c>
      <c r="BN273" s="41">
        <f t="shared" si="890"/>
        <v>0</v>
      </c>
      <c r="BO273" s="41">
        <f t="shared" si="890"/>
        <v>0</v>
      </c>
      <c r="BP273" s="41">
        <f t="shared" si="890"/>
        <v>0</v>
      </c>
      <c r="BQ273" s="41">
        <f t="shared" si="890"/>
        <v>0</v>
      </c>
      <c r="BR273" s="41">
        <f t="shared" si="890"/>
        <v>0</v>
      </c>
      <c r="BS273" s="41">
        <f t="shared" si="890"/>
        <v>0</v>
      </c>
      <c r="BT273" s="41">
        <f t="shared" si="890"/>
        <v>0</v>
      </c>
      <c r="BU273" s="41">
        <f t="shared" si="890"/>
        <v>0</v>
      </c>
      <c r="BV273" s="41">
        <f t="shared" si="890"/>
        <v>0</v>
      </c>
      <c r="BW273" s="41">
        <f t="shared" si="890"/>
        <v>0</v>
      </c>
      <c r="BX273" s="41">
        <f t="shared" si="890"/>
        <v>0</v>
      </c>
      <c r="BY273" s="41">
        <f t="shared" si="890"/>
        <v>0</v>
      </c>
      <c r="BZ273" s="41">
        <f t="shared" si="890"/>
        <v>0</v>
      </c>
      <c r="CA273" s="41">
        <f t="shared" si="890"/>
        <v>0</v>
      </c>
      <c r="CB273" s="41">
        <f t="shared" si="890"/>
        <v>0</v>
      </c>
      <c r="CC273" s="41">
        <f t="shared" si="890"/>
        <v>0</v>
      </c>
      <c r="CD273" s="41">
        <f t="shared" si="890"/>
        <v>0</v>
      </c>
      <c r="CE273" s="41">
        <f t="shared" si="890"/>
        <v>0</v>
      </c>
      <c r="CF273" s="41">
        <f t="shared" ref="CF273:DK273" si="891">IF($B273&gt;=CF$2,0,$S273/$D273*((CE$6-$E273)&lt;$D273))</f>
        <v>0</v>
      </c>
      <c r="CG273" s="41">
        <f t="shared" si="891"/>
        <v>0</v>
      </c>
      <c r="CH273" s="41">
        <f t="shared" si="891"/>
        <v>0</v>
      </c>
      <c r="CI273" s="41">
        <f t="shared" si="891"/>
        <v>0</v>
      </c>
      <c r="CJ273" s="41">
        <f t="shared" si="891"/>
        <v>0</v>
      </c>
      <c r="CK273" s="41">
        <f t="shared" si="891"/>
        <v>27738.769929482823</v>
      </c>
      <c r="CL273" s="41">
        <f t="shared" si="891"/>
        <v>27738.769929482823</v>
      </c>
      <c r="CM273" s="41">
        <f t="shared" si="891"/>
        <v>27738.769929482823</v>
      </c>
      <c r="CN273" s="41">
        <f t="shared" si="891"/>
        <v>27738.769929482823</v>
      </c>
      <c r="CO273" s="41">
        <f t="shared" si="891"/>
        <v>27738.769929482823</v>
      </c>
      <c r="CP273" s="41">
        <f t="shared" si="891"/>
        <v>27738.769929482823</v>
      </c>
      <c r="CQ273" s="41">
        <f t="shared" si="891"/>
        <v>27738.769929482823</v>
      </c>
      <c r="CR273" s="41">
        <f t="shared" si="891"/>
        <v>27738.769929482823</v>
      </c>
      <c r="CS273" s="41">
        <f t="shared" si="891"/>
        <v>27738.769929482823</v>
      </c>
      <c r="CT273" s="41">
        <f t="shared" si="891"/>
        <v>27738.769929482823</v>
      </c>
      <c r="CU273" s="41">
        <f t="shared" si="891"/>
        <v>27738.769929482823</v>
      </c>
      <c r="CV273" s="41">
        <f t="shared" si="891"/>
        <v>27738.769929482823</v>
      </c>
      <c r="CW273" s="41">
        <f t="shared" si="891"/>
        <v>27738.769929482823</v>
      </c>
      <c r="CX273" s="41">
        <f t="shared" si="891"/>
        <v>27738.769929482823</v>
      </c>
      <c r="CY273" s="41">
        <f t="shared" si="891"/>
        <v>27738.769929482823</v>
      </c>
      <c r="CZ273" s="41">
        <f t="shared" si="891"/>
        <v>27738.769929482823</v>
      </c>
      <c r="DA273" s="41">
        <f t="shared" si="891"/>
        <v>27738.769929482823</v>
      </c>
      <c r="DB273" s="41">
        <f t="shared" si="891"/>
        <v>27738.769929482823</v>
      </c>
      <c r="DC273" s="41">
        <f t="shared" si="891"/>
        <v>27738.769929482823</v>
      </c>
      <c r="DD273" s="41">
        <f t="shared" si="891"/>
        <v>27738.769929482823</v>
      </c>
      <c r="DE273" s="41">
        <f t="shared" si="891"/>
        <v>27738.769929482823</v>
      </c>
      <c r="DF273" s="41">
        <f t="shared" si="891"/>
        <v>27738.769929482823</v>
      </c>
      <c r="DG273" s="41">
        <f t="shared" si="891"/>
        <v>27738.769929482823</v>
      </c>
      <c r="DH273" s="41">
        <f t="shared" si="891"/>
        <v>27738.769929482823</v>
      </c>
      <c r="DI273" s="41">
        <f t="shared" si="891"/>
        <v>27738.769929482823</v>
      </c>
      <c r="DJ273" s="41">
        <f t="shared" si="891"/>
        <v>27738.769929482823</v>
      </c>
      <c r="DK273" s="41">
        <f t="shared" si="891"/>
        <v>27738.769929482823</v>
      </c>
      <c r="DL273" s="41">
        <f t="shared" ref="DL273:EQ273" si="892">IF($B273&gt;=DL$2,0,$S273/$D273*((DK$6-$E273)&lt;$D273))</f>
        <v>27738.769929482823</v>
      </c>
      <c r="DM273" s="41">
        <f t="shared" si="892"/>
        <v>27738.769929482823</v>
      </c>
      <c r="DN273" s="41">
        <f t="shared" si="892"/>
        <v>27738.769929482823</v>
      </c>
      <c r="DO273" s="41">
        <f t="shared" si="892"/>
        <v>27738.769929482823</v>
      </c>
      <c r="DP273" s="41">
        <f t="shared" si="892"/>
        <v>27738.769929482823</v>
      </c>
      <c r="DQ273" s="41">
        <f t="shared" si="892"/>
        <v>27738.769929482823</v>
      </c>
      <c r="DR273" s="41">
        <f t="shared" si="892"/>
        <v>27738.769929482823</v>
      </c>
      <c r="DS273" s="41">
        <f t="shared" si="892"/>
        <v>27738.769929482823</v>
      </c>
      <c r="DT273" s="41">
        <f t="shared" si="892"/>
        <v>27738.769929482823</v>
      </c>
      <c r="DU273" s="41">
        <f t="shared" si="892"/>
        <v>27738.769929482823</v>
      </c>
      <c r="DV273" s="41">
        <f t="shared" si="892"/>
        <v>27738.769929482823</v>
      </c>
      <c r="DW273" s="41">
        <f t="shared" si="892"/>
        <v>27738.769929482823</v>
      </c>
      <c r="DX273" s="41">
        <f t="shared" si="892"/>
        <v>27738.769929482823</v>
      </c>
      <c r="DY273" s="41">
        <f t="shared" si="892"/>
        <v>27738.769929482823</v>
      </c>
      <c r="DZ273" s="41">
        <f t="shared" si="892"/>
        <v>27738.769929482823</v>
      </c>
      <c r="EA273" s="41">
        <f t="shared" si="892"/>
        <v>27738.769929482823</v>
      </c>
      <c r="EB273" s="41">
        <f t="shared" si="892"/>
        <v>27738.769929482823</v>
      </c>
      <c r="EC273" s="41">
        <f t="shared" si="892"/>
        <v>27738.769929482823</v>
      </c>
      <c r="ED273" s="41">
        <f t="shared" si="892"/>
        <v>27738.769929482823</v>
      </c>
      <c r="EE273" s="41">
        <f t="shared" si="892"/>
        <v>27738.769929482823</v>
      </c>
      <c r="EF273" s="41">
        <f t="shared" si="892"/>
        <v>27738.769929482823</v>
      </c>
      <c r="EG273" s="41">
        <f t="shared" si="892"/>
        <v>27738.769929482823</v>
      </c>
      <c r="EH273" s="41">
        <f t="shared" si="892"/>
        <v>27738.769929482823</v>
      </c>
      <c r="EI273" s="41">
        <f t="shared" si="892"/>
        <v>27738.769929482823</v>
      </c>
      <c r="EJ273" s="41">
        <f t="shared" si="892"/>
        <v>27738.769929482823</v>
      </c>
      <c r="EK273" s="41">
        <f t="shared" si="892"/>
        <v>27738.769929482823</v>
      </c>
      <c r="EL273" s="41">
        <f t="shared" si="892"/>
        <v>27738.769929482823</v>
      </c>
      <c r="EM273" s="41">
        <f t="shared" si="892"/>
        <v>27738.769929482823</v>
      </c>
      <c r="EN273" s="41">
        <f t="shared" si="892"/>
        <v>27738.769929482823</v>
      </c>
      <c r="EO273" s="41">
        <f t="shared" si="892"/>
        <v>27738.769929482823</v>
      </c>
      <c r="EP273" s="41">
        <f t="shared" si="892"/>
        <v>27738.769929482823</v>
      </c>
      <c r="EQ273" s="41">
        <f t="shared" si="892"/>
        <v>27738.769929482823</v>
      </c>
      <c r="ER273" s="41">
        <f t="shared" ref="ER273:FB273" si="893">IF($B273&gt;=ER$2,0,$S273/$D273*((EQ$6-$E273)&lt;$D273))</f>
        <v>27738.769929482823</v>
      </c>
      <c r="ES273" s="41">
        <f t="shared" si="893"/>
        <v>0</v>
      </c>
      <c r="ET273" s="41">
        <f t="shared" si="893"/>
        <v>0</v>
      </c>
      <c r="EU273" s="41">
        <f t="shared" si="893"/>
        <v>0</v>
      </c>
      <c r="EV273" s="41">
        <f t="shared" si="893"/>
        <v>0</v>
      </c>
      <c r="EW273" s="41">
        <f t="shared" si="893"/>
        <v>0</v>
      </c>
      <c r="EX273" s="41">
        <f t="shared" si="893"/>
        <v>0</v>
      </c>
      <c r="EY273" s="41">
        <f t="shared" si="893"/>
        <v>0</v>
      </c>
      <c r="EZ273" s="41">
        <f t="shared" si="893"/>
        <v>0</v>
      </c>
      <c r="FA273" s="41">
        <f t="shared" si="893"/>
        <v>0</v>
      </c>
      <c r="FB273" s="41">
        <f t="shared" si="893"/>
        <v>0</v>
      </c>
    </row>
    <row r="274" spans="1:158" s="38" customFormat="1" ht="11.25" hidden="1" customHeight="1" outlineLevel="1">
      <c r="B274" s="37">
        <v>2092</v>
      </c>
      <c r="C274" s="36">
        <f t="shared" ref="C274:D282" si="894">C88</f>
        <v>60</v>
      </c>
      <c r="D274" s="36">
        <f t="shared" si="894"/>
        <v>60</v>
      </c>
      <c r="E274" s="36">
        <f t="shared" si="867"/>
        <v>70</v>
      </c>
      <c r="F274" s="55"/>
      <c r="G274" s="3"/>
      <c r="H274" s="3"/>
      <c r="K274" s="39"/>
      <c r="L274" s="39"/>
      <c r="M274" s="39"/>
      <c r="N274" s="39"/>
      <c r="O274" s="39"/>
      <c r="P274" s="39"/>
      <c r="Q274" s="39"/>
      <c r="S274" s="40">
        <f t="shared" si="873"/>
        <v>1661338.0037592957</v>
      </c>
      <c r="T274" s="41">
        <f t="shared" ref="T274:AY274" si="895">IF($B274&gt;=T$2,0,$S274/$D274*((S$6-$E274)&lt;$D274))</f>
        <v>0</v>
      </c>
      <c r="U274" s="41">
        <f t="shared" si="895"/>
        <v>0</v>
      </c>
      <c r="V274" s="41">
        <f t="shared" si="895"/>
        <v>0</v>
      </c>
      <c r="W274" s="41">
        <f t="shared" si="895"/>
        <v>0</v>
      </c>
      <c r="X274" s="41">
        <f t="shared" si="895"/>
        <v>0</v>
      </c>
      <c r="Y274" s="41">
        <f t="shared" si="895"/>
        <v>0</v>
      </c>
      <c r="Z274" s="41">
        <f t="shared" si="895"/>
        <v>0</v>
      </c>
      <c r="AA274" s="41">
        <f t="shared" si="895"/>
        <v>0</v>
      </c>
      <c r="AB274" s="41">
        <f t="shared" si="895"/>
        <v>0</v>
      </c>
      <c r="AC274" s="41">
        <f t="shared" si="895"/>
        <v>0</v>
      </c>
      <c r="AD274" s="41">
        <f t="shared" si="895"/>
        <v>0</v>
      </c>
      <c r="AE274" s="41">
        <f t="shared" si="895"/>
        <v>0</v>
      </c>
      <c r="AF274" s="41">
        <f t="shared" si="895"/>
        <v>0</v>
      </c>
      <c r="AG274" s="41">
        <f t="shared" si="895"/>
        <v>0</v>
      </c>
      <c r="AH274" s="41">
        <f t="shared" si="895"/>
        <v>0</v>
      </c>
      <c r="AI274" s="41">
        <f t="shared" si="895"/>
        <v>0</v>
      </c>
      <c r="AJ274" s="41">
        <f t="shared" si="895"/>
        <v>0</v>
      </c>
      <c r="AK274" s="41">
        <f t="shared" si="895"/>
        <v>0</v>
      </c>
      <c r="AL274" s="41">
        <f t="shared" si="895"/>
        <v>0</v>
      </c>
      <c r="AM274" s="41">
        <f t="shared" si="895"/>
        <v>0</v>
      </c>
      <c r="AN274" s="41">
        <f t="shared" si="895"/>
        <v>0</v>
      </c>
      <c r="AO274" s="41">
        <f t="shared" si="895"/>
        <v>0</v>
      </c>
      <c r="AP274" s="41">
        <f t="shared" si="895"/>
        <v>0</v>
      </c>
      <c r="AQ274" s="41">
        <f t="shared" si="895"/>
        <v>0</v>
      </c>
      <c r="AR274" s="41">
        <f t="shared" si="895"/>
        <v>0</v>
      </c>
      <c r="AS274" s="41">
        <f t="shared" si="895"/>
        <v>0</v>
      </c>
      <c r="AT274" s="41">
        <f t="shared" si="895"/>
        <v>0</v>
      </c>
      <c r="AU274" s="41">
        <f t="shared" si="895"/>
        <v>0</v>
      </c>
      <c r="AV274" s="41">
        <f t="shared" si="895"/>
        <v>0</v>
      </c>
      <c r="AW274" s="41">
        <f t="shared" si="895"/>
        <v>0</v>
      </c>
      <c r="AX274" s="41">
        <f t="shared" si="895"/>
        <v>0</v>
      </c>
      <c r="AY274" s="41">
        <f t="shared" si="895"/>
        <v>0</v>
      </c>
      <c r="AZ274" s="41">
        <f t="shared" ref="AZ274:CE274" si="896">IF($B274&gt;=AZ$2,0,$S274/$D274*((AY$6-$E274)&lt;$D274))</f>
        <v>0</v>
      </c>
      <c r="BA274" s="41">
        <f t="shared" si="896"/>
        <v>0</v>
      </c>
      <c r="BB274" s="41">
        <f t="shared" si="896"/>
        <v>0</v>
      </c>
      <c r="BC274" s="41">
        <f t="shared" si="896"/>
        <v>0</v>
      </c>
      <c r="BD274" s="41">
        <f t="shared" si="896"/>
        <v>0</v>
      </c>
      <c r="BE274" s="41">
        <f t="shared" si="896"/>
        <v>0</v>
      </c>
      <c r="BF274" s="41">
        <f t="shared" si="896"/>
        <v>0</v>
      </c>
      <c r="BG274" s="41">
        <f t="shared" si="896"/>
        <v>0</v>
      </c>
      <c r="BH274" s="41">
        <f t="shared" si="896"/>
        <v>0</v>
      </c>
      <c r="BI274" s="41">
        <f t="shared" si="896"/>
        <v>0</v>
      </c>
      <c r="BJ274" s="41">
        <f t="shared" si="896"/>
        <v>0</v>
      </c>
      <c r="BK274" s="41">
        <f t="shared" si="896"/>
        <v>0</v>
      </c>
      <c r="BL274" s="41">
        <f t="shared" si="896"/>
        <v>0</v>
      </c>
      <c r="BM274" s="41">
        <f t="shared" si="896"/>
        <v>0</v>
      </c>
      <c r="BN274" s="41">
        <f t="shared" si="896"/>
        <v>0</v>
      </c>
      <c r="BO274" s="41">
        <f t="shared" si="896"/>
        <v>0</v>
      </c>
      <c r="BP274" s="41">
        <f t="shared" si="896"/>
        <v>0</v>
      </c>
      <c r="BQ274" s="41">
        <f t="shared" si="896"/>
        <v>0</v>
      </c>
      <c r="BR274" s="41">
        <f t="shared" si="896"/>
        <v>0</v>
      </c>
      <c r="BS274" s="41">
        <f t="shared" si="896"/>
        <v>0</v>
      </c>
      <c r="BT274" s="41">
        <f t="shared" si="896"/>
        <v>0</v>
      </c>
      <c r="BU274" s="41">
        <f t="shared" si="896"/>
        <v>0</v>
      </c>
      <c r="BV274" s="41">
        <f t="shared" si="896"/>
        <v>0</v>
      </c>
      <c r="BW274" s="41">
        <f t="shared" si="896"/>
        <v>0</v>
      </c>
      <c r="BX274" s="41">
        <f t="shared" si="896"/>
        <v>0</v>
      </c>
      <c r="BY274" s="41">
        <f t="shared" si="896"/>
        <v>0</v>
      </c>
      <c r="BZ274" s="41">
        <f t="shared" si="896"/>
        <v>0</v>
      </c>
      <c r="CA274" s="41">
        <f t="shared" si="896"/>
        <v>0</v>
      </c>
      <c r="CB274" s="41">
        <f t="shared" si="896"/>
        <v>0</v>
      </c>
      <c r="CC274" s="41">
        <f t="shared" si="896"/>
        <v>0</v>
      </c>
      <c r="CD274" s="41">
        <f t="shared" si="896"/>
        <v>0</v>
      </c>
      <c r="CE274" s="41">
        <f t="shared" si="896"/>
        <v>0</v>
      </c>
      <c r="CF274" s="41">
        <f t="shared" ref="CF274:DK274" si="897">IF($B274&gt;=CF$2,0,$S274/$D274*((CE$6-$E274)&lt;$D274))</f>
        <v>0</v>
      </c>
      <c r="CG274" s="41">
        <f t="shared" si="897"/>
        <v>0</v>
      </c>
      <c r="CH274" s="41">
        <f t="shared" si="897"/>
        <v>0</v>
      </c>
      <c r="CI274" s="41">
        <f t="shared" si="897"/>
        <v>0</v>
      </c>
      <c r="CJ274" s="41">
        <f t="shared" si="897"/>
        <v>0</v>
      </c>
      <c r="CK274" s="41">
        <f t="shared" si="897"/>
        <v>0</v>
      </c>
      <c r="CL274" s="41">
        <f t="shared" si="897"/>
        <v>27688.966729321593</v>
      </c>
      <c r="CM274" s="41">
        <f t="shared" si="897"/>
        <v>27688.966729321593</v>
      </c>
      <c r="CN274" s="41">
        <f t="shared" si="897"/>
        <v>27688.966729321593</v>
      </c>
      <c r="CO274" s="41">
        <f t="shared" si="897"/>
        <v>27688.966729321593</v>
      </c>
      <c r="CP274" s="41">
        <f t="shared" si="897"/>
        <v>27688.966729321593</v>
      </c>
      <c r="CQ274" s="41">
        <f t="shared" si="897"/>
        <v>27688.966729321593</v>
      </c>
      <c r="CR274" s="41">
        <f t="shared" si="897"/>
        <v>27688.966729321593</v>
      </c>
      <c r="CS274" s="41">
        <f t="shared" si="897"/>
        <v>27688.966729321593</v>
      </c>
      <c r="CT274" s="41">
        <f t="shared" si="897"/>
        <v>27688.966729321593</v>
      </c>
      <c r="CU274" s="41">
        <f t="shared" si="897"/>
        <v>27688.966729321593</v>
      </c>
      <c r="CV274" s="41">
        <f t="shared" si="897"/>
        <v>27688.966729321593</v>
      </c>
      <c r="CW274" s="41">
        <f t="shared" si="897"/>
        <v>27688.966729321593</v>
      </c>
      <c r="CX274" s="41">
        <f t="shared" si="897"/>
        <v>27688.966729321593</v>
      </c>
      <c r="CY274" s="41">
        <f t="shared" si="897"/>
        <v>27688.966729321593</v>
      </c>
      <c r="CZ274" s="41">
        <f t="shared" si="897"/>
        <v>27688.966729321593</v>
      </c>
      <c r="DA274" s="41">
        <f t="shared" si="897"/>
        <v>27688.966729321593</v>
      </c>
      <c r="DB274" s="41">
        <f t="shared" si="897"/>
        <v>27688.966729321593</v>
      </c>
      <c r="DC274" s="41">
        <f t="shared" si="897"/>
        <v>27688.966729321593</v>
      </c>
      <c r="DD274" s="41">
        <f t="shared" si="897"/>
        <v>27688.966729321593</v>
      </c>
      <c r="DE274" s="41">
        <f t="shared" si="897"/>
        <v>27688.966729321593</v>
      </c>
      <c r="DF274" s="41">
        <f t="shared" si="897"/>
        <v>27688.966729321593</v>
      </c>
      <c r="DG274" s="41">
        <f t="shared" si="897"/>
        <v>27688.966729321593</v>
      </c>
      <c r="DH274" s="41">
        <f t="shared" si="897"/>
        <v>27688.966729321593</v>
      </c>
      <c r="DI274" s="41">
        <f t="shared" si="897"/>
        <v>27688.966729321593</v>
      </c>
      <c r="DJ274" s="41">
        <f t="shared" si="897"/>
        <v>27688.966729321593</v>
      </c>
      <c r="DK274" s="41">
        <f t="shared" si="897"/>
        <v>27688.966729321593</v>
      </c>
      <c r="DL274" s="41">
        <f t="shared" ref="DL274:EQ274" si="898">IF($B274&gt;=DL$2,0,$S274/$D274*((DK$6-$E274)&lt;$D274))</f>
        <v>27688.966729321593</v>
      </c>
      <c r="DM274" s="41">
        <f t="shared" si="898"/>
        <v>27688.966729321593</v>
      </c>
      <c r="DN274" s="41">
        <f t="shared" si="898"/>
        <v>27688.966729321593</v>
      </c>
      <c r="DO274" s="41">
        <f t="shared" si="898"/>
        <v>27688.966729321593</v>
      </c>
      <c r="DP274" s="41">
        <f t="shared" si="898"/>
        <v>27688.966729321593</v>
      </c>
      <c r="DQ274" s="41">
        <f t="shared" si="898"/>
        <v>27688.966729321593</v>
      </c>
      <c r="DR274" s="41">
        <f t="shared" si="898"/>
        <v>27688.966729321593</v>
      </c>
      <c r="DS274" s="41">
        <f t="shared" si="898"/>
        <v>27688.966729321593</v>
      </c>
      <c r="DT274" s="41">
        <f t="shared" si="898"/>
        <v>27688.966729321593</v>
      </c>
      <c r="DU274" s="41">
        <f t="shared" si="898"/>
        <v>27688.966729321593</v>
      </c>
      <c r="DV274" s="41">
        <f t="shared" si="898"/>
        <v>27688.966729321593</v>
      </c>
      <c r="DW274" s="41">
        <f t="shared" si="898"/>
        <v>27688.966729321593</v>
      </c>
      <c r="DX274" s="41">
        <f t="shared" si="898"/>
        <v>27688.966729321593</v>
      </c>
      <c r="DY274" s="41">
        <f t="shared" si="898"/>
        <v>27688.966729321593</v>
      </c>
      <c r="DZ274" s="41">
        <f t="shared" si="898"/>
        <v>27688.966729321593</v>
      </c>
      <c r="EA274" s="41">
        <f t="shared" si="898"/>
        <v>27688.966729321593</v>
      </c>
      <c r="EB274" s="41">
        <f t="shared" si="898"/>
        <v>27688.966729321593</v>
      </c>
      <c r="EC274" s="41">
        <f t="shared" si="898"/>
        <v>27688.966729321593</v>
      </c>
      <c r="ED274" s="41">
        <f t="shared" si="898"/>
        <v>27688.966729321593</v>
      </c>
      <c r="EE274" s="41">
        <f t="shared" si="898"/>
        <v>27688.966729321593</v>
      </c>
      <c r="EF274" s="41">
        <f t="shared" si="898"/>
        <v>27688.966729321593</v>
      </c>
      <c r="EG274" s="41">
        <f t="shared" si="898"/>
        <v>27688.966729321593</v>
      </c>
      <c r="EH274" s="41">
        <f t="shared" si="898"/>
        <v>27688.966729321593</v>
      </c>
      <c r="EI274" s="41">
        <f t="shared" si="898"/>
        <v>27688.966729321593</v>
      </c>
      <c r="EJ274" s="41">
        <f t="shared" si="898"/>
        <v>27688.966729321593</v>
      </c>
      <c r="EK274" s="41">
        <f t="shared" si="898"/>
        <v>27688.966729321593</v>
      </c>
      <c r="EL274" s="41">
        <f t="shared" si="898"/>
        <v>27688.966729321593</v>
      </c>
      <c r="EM274" s="41">
        <f t="shared" si="898"/>
        <v>27688.966729321593</v>
      </c>
      <c r="EN274" s="41">
        <f t="shared" si="898"/>
        <v>27688.966729321593</v>
      </c>
      <c r="EO274" s="41">
        <f t="shared" si="898"/>
        <v>27688.966729321593</v>
      </c>
      <c r="EP274" s="41">
        <f t="shared" si="898"/>
        <v>27688.966729321593</v>
      </c>
      <c r="EQ274" s="41">
        <f t="shared" si="898"/>
        <v>27688.966729321593</v>
      </c>
      <c r="ER274" s="41">
        <f t="shared" ref="ER274:FB274" si="899">IF($B274&gt;=ER$2,0,$S274/$D274*((EQ$6-$E274)&lt;$D274))</f>
        <v>27688.966729321593</v>
      </c>
      <c r="ES274" s="41">
        <f t="shared" si="899"/>
        <v>27688.966729321593</v>
      </c>
      <c r="ET274" s="41">
        <f t="shared" si="899"/>
        <v>0</v>
      </c>
      <c r="EU274" s="41">
        <f t="shared" si="899"/>
        <v>0</v>
      </c>
      <c r="EV274" s="41">
        <f t="shared" si="899"/>
        <v>0</v>
      </c>
      <c r="EW274" s="41">
        <f t="shared" si="899"/>
        <v>0</v>
      </c>
      <c r="EX274" s="41">
        <f t="shared" si="899"/>
        <v>0</v>
      </c>
      <c r="EY274" s="41">
        <f t="shared" si="899"/>
        <v>0</v>
      </c>
      <c r="EZ274" s="41">
        <f t="shared" si="899"/>
        <v>0</v>
      </c>
      <c r="FA274" s="41">
        <f t="shared" si="899"/>
        <v>0</v>
      </c>
      <c r="FB274" s="41">
        <f t="shared" si="899"/>
        <v>0</v>
      </c>
    </row>
    <row r="275" spans="1:158" s="38" customFormat="1" ht="11.25" hidden="1" customHeight="1" outlineLevel="1">
      <c r="B275" s="37">
        <v>2093</v>
      </c>
      <c r="C275" s="36">
        <f t="shared" si="894"/>
        <v>60</v>
      </c>
      <c r="D275" s="36">
        <f t="shared" si="894"/>
        <v>60</v>
      </c>
      <c r="E275" s="36">
        <f t="shared" si="867"/>
        <v>71</v>
      </c>
      <c r="F275" s="55"/>
      <c r="G275" s="3"/>
      <c r="H275" s="3"/>
      <c r="K275" s="39"/>
      <c r="L275" s="39"/>
      <c r="M275" s="39"/>
      <c r="N275" s="39"/>
      <c r="O275" s="39"/>
      <c r="P275" s="39"/>
      <c r="Q275" s="39"/>
      <c r="S275" s="40">
        <f t="shared" si="873"/>
        <v>1658370.8339686356</v>
      </c>
      <c r="T275" s="41">
        <f t="shared" ref="T275:AY275" si="900">IF($B275&gt;=T$2,0,$S275/$D275*((S$6-$E275)&lt;$D275))</f>
        <v>0</v>
      </c>
      <c r="U275" s="41">
        <f t="shared" si="900"/>
        <v>0</v>
      </c>
      <c r="V275" s="41">
        <f t="shared" si="900"/>
        <v>0</v>
      </c>
      <c r="W275" s="41">
        <f t="shared" si="900"/>
        <v>0</v>
      </c>
      <c r="X275" s="41">
        <f t="shared" si="900"/>
        <v>0</v>
      </c>
      <c r="Y275" s="41">
        <f t="shared" si="900"/>
        <v>0</v>
      </c>
      <c r="Z275" s="41">
        <f t="shared" si="900"/>
        <v>0</v>
      </c>
      <c r="AA275" s="41">
        <f t="shared" si="900"/>
        <v>0</v>
      </c>
      <c r="AB275" s="41">
        <f t="shared" si="900"/>
        <v>0</v>
      </c>
      <c r="AC275" s="41">
        <f t="shared" si="900"/>
        <v>0</v>
      </c>
      <c r="AD275" s="41">
        <f t="shared" si="900"/>
        <v>0</v>
      </c>
      <c r="AE275" s="41">
        <f t="shared" si="900"/>
        <v>0</v>
      </c>
      <c r="AF275" s="41">
        <f t="shared" si="900"/>
        <v>0</v>
      </c>
      <c r="AG275" s="41">
        <f t="shared" si="900"/>
        <v>0</v>
      </c>
      <c r="AH275" s="41">
        <f t="shared" si="900"/>
        <v>0</v>
      </c>
      <c r="AI275" s="41">
        <f t="shared" si="900"/>
        <v>0</v>
      </c>
      <c r="AJ275" s="41">
        <f t="shared" si="900"/>
        <v>0</v>
      </c>
      <c r="AK275" s="41">
        <f t="shared" si="900"/>
        <v>0</v>
      </c>
      <c r="AL275" s="41">
        <f t="shared" si="900"/>
        <v>0</v>
      </c>
      <c r="AM275" s="41">
        <f t="shared" si="900"/>
        <v>0</v>
      </c>
      <c r="AN275" s="41">
        <f t="shared" si="900"/>
        <v>0</v>
      </c>
      <c r="AO275" s="41">
        <f t="shared" si="900"/>
        <v>0</v>
      </c>
      <c r="AP275" s="41">
        <f t="shared" si="900"/>
        <v>0</v>
      </c>
      <c r="AQ275" s="41">
        <f t="shared" si="900"/>
        <v>0</v>
      </c>
      <c r="AR275" s="41">
        <f t="shared" si="900"/>
        <v>0</v>
      </c>
      <c r="AS275" s="41">
        <f t="shared" si="900"/>
        <v>0</v>
      </c>
      <c r="AT275" s="41">
        <f t="shared" si="900"/>
        <v>0</v>
      </c>
      <c r="AU275" s="41">
        <f t="shared" si="900"/>
        <v>0</v>
      </c>
      <c r="AV275" s="41">
        <f t="shared" si="900"/>
        <v>0</v>
      </c>
      <c r="AW275" s="41">
        <f t="shared" si="900"/>
        <v>0</v>
      </c>
      <c r="AX275" s="41">
        <f t="shared" si="900"/>
        <v>0</v>
      </c>
      <c r="AY275" s="41">
        <f t="shared" si="900"/>
        <v>0</v>
      </c>
      <c r="AZ275" s="41">
        <f t="shared" ref="AZ275:CE275" si="901">IF($B275&gt;=AZ$2,0,$S275/$D275*((AY$6-$E275)&lt;$D275))</f>
        <v>0</v>
      </c>
      <c r="BA275" s="41">
        <f t="shared" si="901"/>
        <v>0</v>
      </c>
      <c r="BB275" s="41">
        <f t="shared" si="901"/>
        <v>0</v>
      </c>
      <c r="BC275" s="41">
        <f t="shared" si="901"/>
        <v>0</v>
      </c>
      <c r="BD275" s="41">
        <f t="shared" si="901"/>
        <v>0</v>
      </c>
      <c r="BE275" s="41">
        <f t="shared" si="901"/>
        <v>0</v>
      </c>
      <c r="BF275" s="41">
        <f t="shared" si="901"/>
        <v>0</v>
      </c>
      <c r="BG275" s="41">
        <f t="shared" si="901"/>
        <v>0</v>
      </c>
      <c r="BH275" s="41">
        <f t="shared" si="901"/>
        <v>0</v>
      </c>
      <c r="BI275" s="41">
        <f t="shared" si="901"/>
        <v>0</v>
      </c>
      <c r="BJ275" s="41">
        <f t="shared" si="901"/>
        <v>0</v>
      </c>
      <c r="BK275" s="41">
        <f t="shared" si="901"/>
        <v>0</v>
      </c>
      <c r="BL275" s="41">
        <f t="shared" si="901"/>
        <v>0</v>
      </c>
      <c r="BM275" s="41">
        <f t="shared" si="901"/>
        <v>0</v>
      </c>
      <c r="BN275" s="41">
        <f t="shared" si="901"/>
        <v>0</v>
      </c>
      <c r="BO275" s="41">
        <f t="shared" si="901"/>
        <v>0</v>
      </c>
      <c r="BP275" s="41">
        <f t="shared" si="901"/>
        <v>0</v>
      </c>
      <c r="BQ275" s="41">
        <f t="shared" si="901"/>
        <v>0</v>
      </c>
      <c r="BR275" s="41">
        <f t="shared" si="901"/>
        <v>0</v>
      </c>
      <c r="BS275" s="41">
        <f t="shared" si="901"/>
        <v>0</v>
      </c>
      <c r="BT275" s="41">
        <f t="shared" si="901"/>
        <v>0</v>
      </c>
      <c r="BU275" s="41">
        <f t="shared" si="901"/>
        <v>0</v>
      </c>
      <c r="BV275" s="41">
        <f t="shared" si="901"/>
        <v>0</v>
      </c>
      <c r="BW275" s="41">
        <f t="shared" si="901"/>
        <v>0</v>
      </c>
      <c r="BX275" s="41">
        <f t="shared" si="901"/>
        <v>0</v>
      </c>
      <c r="BY275" s="41">
        <f t="shared" si="901"/>
        <v>0</v>
      </c>
      <c r="BZ275" s="41">
        <f t="shared" si="901"/>
        <v>0</v>
      </c>
      <c r="CA275" s="41">
        <f t="shared" si="901"/>
        <v>0</v>
      </c>
      <c r="CB275" s="41">
        <f t="shared" si="901"/>
        <v>0</v>
      </c>
      <c r="CC275" s="41">
        <f t="shared" si="901"/>
        <v>0</v>
      </c>
      <c r="CD275" s="41">
        <f t="shared" si="901"/>
        <v>0</v>
      </c>
      <c r="CE275" s="41">
        <f t="shared" si="901"/>
        <v>0</v>
      </c>
      <c r="CF275" s="41">
        <f t="shared" ref="CF275:DK275" si="902">IF($B275&gt;=CF$2,0,$S275/$D275*((CE$6-$E275)&lt;$D275))</f>
        <v>0</v>
      </c>
      <c r="CG275" s="41">
        <f t="shared" si="902"/>
        <v>0</v>
      </c>
      <c r="CH275" s="41">
        <f t="shared" si="902"/>
        <v>0</v>
      </c>
      <c r="CI275" s="41">
        <f t="shared" si="902"/>
        <v>0</v>
      </c>
      <c r="CJ275" s="41">
        <f t="shared" si="902"/>
        <v>0</v>
      </c>
      <c r="CK275" s="41">
        <f t="shared" si="902"/>
        <v>0</v>
      </c>
      <c r="CL275" s="41">
        <f t="shared" si="902"/>
        <v>0</v>
      </c>
      <c r="CM275" s="41">
        <f t="shared" si="902"/>
        <v>27639.513899477261</v>
      </c>
      <c r="CN275" s="41">
        <f t="shared" si="902"/>
        <v>27639.513899477261</v>
      </c>
      <c r="CO275" s="41">
        <f t="shared" si="902"/>
        <v>27639.513899477261</v>
      </c>
      <c r="CP275" s="41">
        <f t="shared" si="902"/>
        <v>27639.513899477261</v>
      </c>
      <c r="CQ275" s="41">
        <f t="shared" si="902"/>
        <v>27639.513899477261</v>
      </c>
      <c r="CR275" s="41">
        <f t="shared" si="902"/>
        <v>27639.513899477261</v>
      </c>
      <c r="CS275" s="41">
        <f t="shared" si="902"/>
        <v>27639.513899477261</v>
      </c>
      <c r="CT275" s="41">
        <f t="shared" si="902"/>
        <v>27639.513899477261</v>
      </c>
      <c r="CU275" s="41">
        <f t="shared" si="902"/>
        <v>27639.513899477261</v>
      </c>
      <c r="CV275" s="41">
        <f t="shared" si="902"/>
        <v>27639.513899477261</v>
      </c>
      <c r="CW275" s="41">
        <f t="shared" si="902"/>
        <v>27639.513899477261</v>
      </c>
      <c r="CX275" s="41">
        <f t="shared" si="902"/>
        <v>27639.513899477261</v>
      </c>
      <c r="CY275" s="41">
        <f t="shared" si="902"/>
        <v>27639.513899477261</v>
      </c>
      <c r="CZ275" s="41">
        <f t="shared" si="902"/>
        <v>27639.513899477261</v>
      </c>
      <c r="DA275" s="41">
        <f t="shared" si="902"/>
        <v>27639.513899477261</v>
      </c>
      <c r="DB275" s="41">
        <f t="shared" si="902"/>
        <v>27639.513899477261</v>
      </c>
      <c r="DC275" s="41">
        <f t="shared" si="902"/>
        <v>27639.513899477261</v>
      </c>
      <c r="DD275" s="41">
        <f t="shared" si="902"/>
        <v>27639.513899477261</v>
      </c>
      <c r="DE275" s="41">
        <f t="shared" si="902"/>
        <v>27639.513899477261</v>
      </c>
      <c r="DF275" s="41">
        <f t="shared" si="902"/>
        <v>27639.513899477261</v>
      </c>
      <c r="DG275" s="41">
        <f t="shared" si="902"/>
        <v>27639.513899477261</v>
      </c>
      <c r="DH275" s="41">
        <f t="shared" si="902"/>
        <v>27639.513899477261</v>
      </c>
      <c r="DI275" s="41">
        <f t="shared" si="902"/>
        <v>27639.513899477261</v>
      </c>
      <c r="DJ275" s="41">
        <f t="shared" si="902"/>
        <v>27639.513899477261</v>
      </c>
      <c r="DK275" s="41">
        <f t="shared" si="902"/>
        <v>27639.513899477261</v>
      </c>
      <c r="DL275" s="41">
        <f t="shared" ref="DL275:EQ275" si="903">IF($B275&gt;=DL$2,0,$S275/$D275*((DK$6-$E275)&lt;$D275))</f>
        <v>27639.513899477261</v>
      </c>
      <c r="DM275" s="41">
        <f t="shared" si="903"/>
        <v>27639.513899477261</v>
      </c>
      <c r="DN275" s="41">
        <f t="shared" si="903"/>
        <v>27639.513899477261</v>
      </c>
      <c r="DO275" s="41">
        <f t="shared" si="903"/>
        <v>27639.513899477261</v>
      </c>
      <c r="DP275" s="41">
        <f t="shared" si="903"/>
        <v>27639.513899477261</v>
      </c>
      <c r="DQ275" s="41">
        <f t="shared" si="903"/>
        <v>27639.513899477261</v>
      </c>
      <c r="DR275" s="41">
        <f t="shared" si="903"/>
        <v>27639.513899477261</v>
      </c>
      <c r="DS275" s="41">
        <f t="shared" si="903"/>
        <v>27639.513899477261</v>
      </c>
      <c r="DT275" s="41">
        <f t="shared" si="903"/>
        <v>27639.513899477261</v>
      </c>
      <c r="DU275" s="41">
        <f t="shared" si="903"/>
        <v>27639.513899477261</v>
      </c>
      <c r="DV275" s="41">
        <f t="shared" si="903"/>
        <v>27639.513899477261</v>
      </c>
      <c r="DW275" s="41">
        <f t="shared" si="903"/>
        <v>27639.513899477261</v>
      </c>
      <c r="DX275" s="41">
        <f t="shared" si="903"/>
        <v>27639.513899477261</v>
      </c>
      <c r="DY275" s="41">
        <f t="shared" si="903"/>
        <v>27639.513899477261</v>
      </c>
      <c r="DZ275" s="41">
        <f t="shared" si="903"/>
        <v>27639.513899477261</v>
      </c>
      <c r="EA275" s="41">
        <f t="shared" si="903"/>
        <v>27639.513899477261</v>
      </c>
      <c r="EB275" s="41">
        <f t="shared" si="903"/>
        <v>27639.513899477261</v>
      </c>
      <c r="EC275" s="41">
        <f t="shared" si="903"/>
        <v>27639.513899477261</v>
      </c>
      <c r="ED275" s="41">
        <f t="shared" si="903"/>
        <v>27639.513899477261</v>
      </c>
      <c r="EE275" s="41">
        <f t="shared" si="903"/>
        <v>27639.513899477261</v>
      </c>
      <c r="EF275" s="41">
        <f t="shared" si="903"/>
        <v>27639.513899477261</v>
      </c>
      <c r="EG275" s="41">
        <f t="shared" si="903"/>
        <v>27639.513899477261</v>
      </c>
      <c r="EH275" s="41">
        <f t="shared" si="903"/>
        <v>27639.513899477261</v>
      </c>
      <c r="EI275" s="41">
        <f t="shared" si="903"/>
        <v>27639.513899477261</v>
      </c>
      <c r="EJ275" s="41">
        <f t="shared" si="903"/>
        <v>27639.513899477261</v>
      </c>
      <c r="EK275" s="41">
        <f t="shared" si="903"/>
        <v>27639.513899477261</v>
      </c>
      <c r="EL275" s="41">
        <f t="shared" si="903"/>
        <v>27639.513899477261</v>
      </c>
      <c r="EM275" s="41">
        <f t="shared" si="903"/>
        <v>27639.513899477261</v>
      </c>
      <c r="EN275" s="41">
        <f t="shared" si="903"/>
        <v>27639.513899477261</v>
      </c>
      <c r="EO275" s="41">
        <f t="shared" si="903"/>
        <v>27639.513899477261</v>
      </c>
      <c r="EP275" s="41">
        <f t="shared" si="903"/>
        <v>27639.513899477261</v>
      </c>
      <c r="EQ275" s="41">
        <f t="shared" si="903"/>
        <v>27639.513899477261</v>
      </c>
      <c r="ER275" s="41">
        <f t="shared" ref="ER275:FB275" si="904">IF($B275&gt;=ER$2,0,$S275/$D275*((EQ$6-$E275)&lt;$D275))</f>
        <v>27639.513899477261</v>
      </c>
      <c r="ES275" s="41">
        <f t="shared" si="904"/>
        <v>27639.513899477261</v>
      </c>
      <c r="ET275" s="41">
        <f t="shared" si="904"/>
        <v>27639.513899477261</v>
      </c>
      <c r="EU275" s="41">
        <f t="shared" si="904"/>
        <v>0</v>
      </c>
      <c r="EV275" s="41">
        <f t="shared" si="904"/>
        <v>0</v>
      </c>
      <c r="EW275" s="41">
        <f t="shared" si="904"/>
        <v>0</v>
      </c>
      <c r="EX275" s="41">
        <f t="shared" si="904"/>
        <v>0</v>
      </c>
      <c r="EY275" s="41">
        <f t="shared" si="904"/>
        <v>0</v>
      </c>
      <c r="EZ275" s="41">
        <f t="shared" si="904"/>
        <v>0</v>
      </c>
      <c r="FA275" s="41">
        <f t="shared" si="904"/>
        <v>0</v>
      </c>
      <c r="FB275" s="41">
        <f t="shared" si="904"/>
        <v>0</v>
      </c>
    </row>
    <row r="276" spans="1:158" s="38" customFormat="1" ht="11.25" hidden="1" customHeight="1" outlineLevel="1">
      <c r="B276" s="37">
        <v>2094</v>
      </c>
      <c r="C276" s="36">
        <f t="shared" si="894"/>
        <v>60</v>
      </c>
      <c r="D276" s="36">
        <f t="shared" si="894"/>
        <v>60</v>
      </c>
      <c r="E276" s="36">
        <f t="shared" si="867"/>
        <v>72</v>
      </c>
      <c r="F276" s="55"/>
      <c r="G276" s="3"/>
      <c r="H276" s="3"/>
      <c r="K276" s="39"/>
      <c r="L276" s="39"/>
      <c r="M276" s="39"/>
      <c r="N276" s="39"/>
      <c r="O276" s="39"/>
      <c r="P276" s="39"/>
      <c r="Q276" s="39"/>
      <c r="S276" s="40">
        <f t="shared" si="873"/>
        <v>1655436.7438038248</v>
      </c>
      <c r="T276" s="41">
        <f t="shared" ref="T276:AY276" si="905">IF($B276&gt;=T$2,0,$S276/$D276*((S$6-$E276)&lt;$D276))</f>
        <v>0</v>
      </c>
      <c r="U276" s="41">
        <f t="shared" si="905"/>
        <v>0</v>
      </c>
      <c r="V276" s="41">
        <f t="shared" si="905"/>
        <v>0</v>
      </c>
      <c r="W276" s="41">
        <f t="shared" si="905"/>
        <v>0</v>
      </c>
      <c r="X276" s="41">
        <f t="shared" si="905"/>
        <v>0</v>
      </c>
      <c r="Y276" s="41">
        <f t="shared" si="905"/>
        <v>0</v>
      </c>
      <c r="Z276" s="41">
        <f t="shared" si="905"/>
        <v>0</v>
      </c>
      <c r="AA276" s="41">
        <f t="shared" si="905"/>
        <v>0</v>
      </c>
      <c r="AB276" s="41">
        <f t="shared" si="905"/>
        <v>0</v>
      </c>
      <c r="AC276" s="41">
        <f t="shared" si="905"/>
        <v>0</v>
      </c>
      <c r="AD276" s="41">
        <f t="shared" si="905"/>
        <v>0</v>
      </c>
      <c r="AE276" s="41">
        <f t="shared" si="905"/>
        <v>0</v>
      </c>
      <c r="AF276" s="41">
        <f t="shared" si="905"/>
        <v>0</v>
      </c>
      <c r="AG276" s="41">
        <f t="shared" si="905"/>
        <v>0</v>
      </c>
      <c r="AH276" s="41">
        <f t="shared" si="905"/>
        <v>0</v>
      </c>
      <c r="AI276" s="41">
        <f t="shared" si="905"/>
        <v>0</v>
      </c>
      <c r="AJ276" s="41">
        <f t="shared" si="905"/>
        <v>0</v>
      </c>
      <c r="AK276" s="41">
        <f t="shared" si="905"/>
        <v>0</v>
      </c>
      <c r="AL276" s="41">
        <f t="shared" si="905"/>
        <v>0</v>
      </c>
      <c r="AM276" s="41">
        <f t="shared" si="905"/>
        <v>0</v>
      </c>
      <c r="AN276" s="41">
        <f t="shared" si="905"/>
        <v>0</v>
      </c>
      <c r="AO276" s="41">
        <f t="shared" si="905"/>
        <v>0</v>
      </c>
      <c r="AP276" s="41">
        <f t="shared" si="905"/>
        <v>0</v>
      </c>
      <c r="AQ276" s="41">
        <f t="shared" si="905"/>
        <v>0</v>
      </c>
      <c r="AR276" s="41">
        <f t="shared" si="905"/>
        <v>0</v>
      </c>
      <c r="AS276" s="41">
        <f t="shared" si="905"/>
        <v>0</v>
      </c>
      <c r="AT276" s="41">
        <f t="shared" si="905"/>
        <v>0</v>
      </c>
      <c r="AU276" s="41">
        <f t="shared" si="905"/>
        <v>0</v>
      </c>
      <c r="AV276" s="41">
        <f t="shared" si="905"/>
        <v>0</v>
      </c>
      <c r="AW276" s="41">
        <f t="shared" si="905"/>
        <v>0</v>
      </c>
      <c r="AX276" s="41">
        <f t="shared" si="905"/>
        <v>0</v>
      </c>
      <c r="AY276" s="41">
        <f t="shared" si="905"/>
        <v>0</v>
      </c>
      <c r="AZ276" s="41">
        <f t="shared" ref="AZ276:CE276" si="906">IF($B276&gt;=AZ$2,0,$S276/$D276*((AY$6-$E276)&lt;$D276))</f>
        <v>0</v>
      </c>
      <c r="BA276" s="41">
        <f t="shared" si="906"/>
        <v>0</v>
      </c>
      <c r="BB276" s="41">
        <f t="shared" si="906"/>
        <v>0</v>
      </c>
      <c r="BC276" s="41">
        <f t="shared" si="906"/>
        <v>0</v>
      </c>
      <c r="BD276" s="41">
        <f t="shared" si="906"/>
        <v>0</v>
      </c>
      <c r="BE276" s="41">
        <f t="shared" si="906"/>
        <v>0</v>
      </c>
      <c r="BF276" s="41">
        <f t="shared" si="906"/>
        <v>0</v>
      </c>
      <c r="BG276" s="41">
        <f t="shared" si="906"/>
        <v>0</v>
      </c>
      <c r="BH276" s="41">
        <f t="shared" si="906"/>
        <v>0</v>
      </c>
      <c r="BI276" s="41">
        <f t="shared" si="906"/>
        <v>0</v>
      </c>
      <c r="BJ276" s="41">
        <f t="shared" si="906"/>
        <v>0</v>
      </c>
      <c r="BK276" s="41">
        <f t="shared" si="906"/>
        <v>0</v>
      </c>
      <c r="BL276" s="41">
        <f t="shared" si="906"/>
        <v>0</v>
      </c>
      <c r="BM276" s="41">
        <f t="shared" si="906"/>
        <v>0</v>
      </c>
      <c r="BN276" s="41">
        <f t="shared" si="906"/>
        <v>0</v>
      </c>
      <c r="BO276" s="41">
        <f t="shared" si="906"/>
        <v>0</v>
      </c>
      <c r="BP276" s="41">
        <f t="shared" si="906"/>
        <v>0</v>
      </c>
      <c r="BQ276" s="41">
        <f t="shared" si="906"/>
        <v>0</v>
      </c>
      <c r="BR276" s="41">
        <f t="shared" si="906"/>
        <v>0</v>
      </c>
      <c r="BS276" s="41">
        <f t="shared" si="906"/>
        <v>0</v>
      </c>
      <c r="BT276" s="41">
        <f t="shared" si="906"/>
        <v>0</v>
      </c>
      <c r="BU276" s="41">
        <f t="shared" si="906"/>
        <v>0</v>
      </c>
      <c r="BV276" s="41">
        <f t="shared" si="906"/>
        <v>0</v>
      </c>
      <c r="BW276" s="41">
        <f t="shared" si="906"/>
        <v>0</v>
      </c>
      <c r="BX276" s="41">
        <f t="shared" si="906"/>
        <v>0</v>
      </c>
      <c r="BY276" s="41">
        <f t="shared" si="906"/>
        <v>0</v>
      </c>
      <c r="BZ276" s="41">
        <f t="shared" si="906"/>
        <v>0</v>
      </c>
      <c r="CA276" s="41">
        <f t="shared" si="906"/>
        <v>0</v>
      </c>
      <c r="CB276" s="41">
        <f t="shared" si="906"/>
        <v>0</v>
      </c>
      <c r="CC276" s="41">
        <f t="shared" si="906"/>
        <v>0</v>
      </c>
      <c r="CD276" s="41">
        <f t="shared" si="906"/>
        <v>0</v>
      </c>
      <c r="CE276" s="41">
        <f t="shared" si="906"/>
        <v>0</v>
      </c>
      <c r="CF276" s="41">
        <f t="shared" ref="CF276:DK276" si="907">IF($B276&gt;=CF$2,0,$S276/$D276*((CE$6-$E276)&lt;$D276))</f>
        <v>0</v>
      </c>
      <c r="CG276" s="41">
        <f t="shared" si="907"/>
        <v>0</v>
      </c>
      <c r="CH276" s="41">
        <f t="shared" si="907"/>
        <v>0</v>
      </c>
      <c r="CI276" s="41">
        <f t="shared" si="907"/>
        <v>0</v>
      </c>
      <c r="CJ276" s="41">
        <f t="shared" si="907"/>
        <v>0</v>
      </c>
      <c r="CK276" s="41">
        <f t="shared" si="907"/>
        <v>0</v>
      </c>
      <c r="CL276" s="41">
        <f t="shared" si="907"/>
        <v>0</v>
      </c>
      <c r="CM276" s="41">
        <f t="shared" si="907"/>
        <v>0</v>
      </c>
      <c r="CN276" s="41">
        <f t="shared" si="907"/>
        <v>27590.612396730412</v>
      </c>
      <c r="CO276" s="41">
        <f t="shared" si="907"/>
        <v>27590.612396730412</v>
      </c>
      <c r="CP276" s="41">
        <f t="shared" si="907"/>
        <v>27590.612396730412</v>
      </c>
      <c r="CQ276" s="41">
        <f t="shared" si="907"/>
        <v>27590.612396730412</v>
      </c>
      <c r="CR276" s="41">
        <f t="shared" si="907"/>
        <v>27590.612396730412</v>
      </c>
      <c r="CS276" s="41">
        <f t="shared" si="907"/>
        <v>27590.612396730412</v>
      </c>
      <c r="CT276" s="41">
        <f t="shared" si="907"/>
        <v>27590.612396730412</v>
      </c>
      <c r="CU276" s="41">
        <f t="shared" si="907"/>
        <v>27590.612396730412</v>
      </c>
      <c r="CV276" s="41">
        <f t="shared" si="907"/>
        <v>27590.612396730412</v>
      </c>
      <c r="CW276" s="41">
        <f t="shared" si="907"/>
        <v>27590.612396730412</v>
      </c>
      <c r="CX276" s="41">
        <f t="shared" si="907"/>
        <v>27590.612396730412</v>
      </c>
      <c r="CY276" s="41">
        <f t="shared" si="907"/>
        <v>27590.612396730412</v>
      </c>
      <c r="CZ276" s="41">
        <f t="shared" si="907"/>
        <v>27590.612396730412</v>
      </c>
      <c r="DA276" s="41">
        <f t="shared" si="907"/>
        <v>27590.612396730412</v>
      </c>
      <c r="DB276" s="41">
        <f t="shared" si="907"/>
        <v>27590.612396730412</v>
      </c>
      <c r="DC276" s="41">
        <f t="shared" si="907"/>
        <v>27590.612396730412</v>
      </c>
      <c r="DD276" s="41">
        <f t="shared" si="907"/>
        <v>27590.612396730412</v>
      </c>
      <c r="DE276" s="41">
        <f t="shared" si="907"/>
        <v>27590.612396730412</v>
      </c>
      <c r="DF276" s="41">
        <f t="shared" si="907"/>
        <v>27590.612396730412</v>
      </c>
      <c r="DG276" s="41">
        <f t="shared" si="907"/>
        <v>27590.612396730412</v>
      </c>
      <c r="DH276" s="41">
        <f t="shared" si="907"/>
        <v>27590.612396730412</v>
      </c>
      <c r="DI276" s="41">
        <f t="shared" si="907"/>
        <v>27590.612396730412</v>
      </c>
      <c r="DJ276" s="41">
        <f t="shared" si="907"/>
        <v>27590.612396730412</v>
      </c>
      <c r="DK276" s="41">
        <f t="shared" si="907"/>
        <v>27590.612396730412</v>
      </c>
      <c r="DL276" s="41">
        <f t="shared" ref="DL276:EQ276" si="908">IF($B276&gt;=DL$2,0,$S276/$D276*((DK$6-$E276)&lt;$D276))</f>
        <v>27590.612396730412</v>
      </c>
      <c r="DM276" s="41">
        <f t="shared" si="908"/>
        <v>27590.612396730412</v>
      </c>
      <c r="DN276" s="41">
        <f t="shared" si="908"/>
        <v>27590.612396730412</v>
      </c>
      <c r="DO276" s="41">
        <f t="shared" si="908"/>
        <v>27590.612396730412</v>
      </c>
      <c r="DP276" s="41">
        <f t="shared" si="908"/>
        <v>27590.612396730412</v>
      </c>
      <c r="DQ276" s="41">
        <f t="shared" si="908"/>
        <v>27590.612396730412</v>
      </c>
      <c r="DR276" s="41">
        <f t="shared" si="908"/>
        <v>27590.612396730412</v>
      </c>
      <c r="DS276" s="41">
        <f t="shared" si="908"/>
        <v>27590.612396730412</v>
      </c>
      <c r="DT276" s="41">
        <f t="shared" si="908"/>
        <v>27590.612396730412</v>
      </c>
      <c r="DU276" s="41">
        <f t="shared" si="908"/>
        <v>27590.612396730412</v>
      </c>
      <c r="DV276" s="41">
        <f t="shared" si="908"/>
        <v>27590.612396730412</v>
      </c>
      <c r="DW276" s="41">
        <f t="shared" si="908"/>
        <v>27590.612396730412</v>
      </c>
      <c r="DX276" s="41">
        <f t="shared" si="908"/>
        <v>27590.612396730412</v>
      </c>
      <c r="DY276" s="41">
        <f t="shared" si="908"/>
        <v>27590.612396730412</v>
      </c>
      <c r="DZ276" s="41">
        <f t="shared" si="908"/>
        <v>27590.612396730412</v>
      </c>
      <c r="EA276" s="41">
        <f t="shared" si="908"/>
        <v>27590.612396730412</v>
      </c>
      <c r="EB276" s="41">
        <f t="shared" si="908"/>
        <v>27590.612396730412</v>
      </c>
      <c r="EC276" s="41">
        <f t="shared" si="908"/>
        <v>27590.612396730412</v>
      </c>
      <c r="ED276" s="41">
        <f t="shared" si="908"/>
        <v>27590.612396730412</v>
      </c>
      <c r="EE276" s="41">
        <f t="shared" si="908"/>
        <v>27590.612396730412</v>
      </c>
      <c r="EF276" s="41">
        <f t="shared" si="908"/>
        <v>27590.612396730412</v>
      </c>
      <c r="EG276" s="41">
        <f t="shared" si="908"/>
        <v>27590.612396730412</v>
      </c>
      <c r="EH276" s="41">
        <f t="shared" si="908"/>
        <v>27590.612396730412</v>
      </c>
      <c r="EI276" s="41">
        <f t="shared" si="908"/>
        <v>27590.612396730412</v>
      </c>
      <c r="EJ276" s="41">
        <f t="shared" si="908"/>
        <v>27590.612396730412</v>
      </c>
      <c r="EK276" s="41">
        <f t="shared" si="908"/>
        <v>27590.612396730412</v>
      </c>
      <c r="EL276" s="41">
        <f t="shared" si="908"/>
        <v>27590.612396730412</v>
      </c>
      <c r="EM276" s="41">
        <f t="shared" si="908"/>
        <v>27590.612396730412</v>
      </c>
      <c r="EN276" s="41">
        <f t="shared" si="908"/>
        <v>27590.612396730412</v>
      </c>
      <c r="EO276" s="41">
        <f t="shared" si="908"/>
        <v>27590.612396730412</v>
      </c>
      <c r="EP276" s="41">
        <f t="shared" si="908"/>
        <v>27590.612396730412</v>
      </c>
      <c r="EQ276" s="41">
        <f t="shared" si="908"/>
        <v>27590.612396730412</v>
      </c>
      <c r="ER276" s="41">
        <f t="shared" ref="ER276:FB276" si="909">IF($B276&gt;=ER$2,0,$S276/$D276*((EQ$6-$E276)&lt;$D276))</f>
        <v>27590.612396730412</v>
      </c>
      <c r="ES276" s="41">
        <f t="shared" si="909"/>
        <v>27590.612396730412</v>
      </c>
      <c r="ET276" s="41">
        <f t="shared" si="909"/>
        <v>27590.612396730412</v>
      </c>
      <c r="EU276" s="41">
        <f t="shared" si="909"/>
        <v>27590.612396730412</v>
      </c>
      <c r="EV276" s="41">
        <f t="shared" si="909"/>
        <v>0</v>
      </c>
      <c r="EW276" s="41">
        <f t="shared" si="909"/>
        <v>0</v>
      </c>
      <c r="EX276" s="41">
        <f t="shared" si="909"/>
        <v>0</v>
      </c>
      <c r="EY276" s="41">
        <f t="shared" si="909"/>
        <v>0</v>
      </c>
      <c r="EZ276" s="41">
        <f t="shared" si="909"/>
        <v>0</v>
      </c>
      <c r="FA276" s="41">
        <f t="shared" si="909"/>
        <v>0</v>
      </c>
      <c r="FB276" s="41">
        <f t="shared" si="909"/>
        <v>0</v>
      </c>
    </row>
    <row r="277" spans="1:158" s="38" customFormat="1" ht="11.25" hidden="1" customHeight="1" outlineLevel="1">
      <c r="B277" s="37">
        <v>2095</v>
      </c>
      <c r="C277" s="36">
        <f t="shared" si="894"/>
        <v>60</v>
      </c>
      <c r="D277" s="36">
        <f t="shared" si="894"/>
        <v>60</v>
      </c>
      <c r="E277" s="36">
        <f t="shared" si="867"/>
        <v>73</v>
      </c>
      <c r="F277" s="55"/>
      <c r="G277" s="3"/>
      <c r="H277" s="3"/>
      <c r="K277" s="39"/>
      <c r="L277" s="39"/>
      <c r="M277" s="39"/>
      <c r="N277" s="39"/>
      <c r="O277" s="39"/>
      <c r="P277" s="39"/>
      <c r="Q277" s="39"/>
      <c r="S277" s="40">
        <f t="shared" si="873"/>
        <v>1652492.999053977</v>
      </c>
      <c r="T277" s="41">
        <f t="shared" ref="T277:AY277" si="910">IF($B277&gt;=T$2,0,$S277/$D277*((S$6-$E277)&lt;$D277))</f>
        <v>0</v>
      </c>
      <c r="U277" s="41">
        <f t="shared" si="910"/>
        <v>0</v>
      </c>
      <c r="V277" s="41">
        <f t="shared" si="910"/>
        <v>0</v>
      </c>
      <c r="W277" s="41">
        <f t="shared" si="910"/>
        <v>0</v>
      </c>
      <c r="X277" s="41">
        <f t="shared" si="910"/>
        <v>0</v>
      </c>
      <c r="Y277" s="41">
        <f t="shared" si="910"/>
        <v>0</v>
      </c>
      <c r="Z277" s="41">
        <f t="shared" si="910"/>
        <v>0</v>
      </c>
      <c r="AA277" s="41">
        <f t="shared" si="910"/>
        <v>0</v>
      </c>
      <c r="AB277" s="41">
        <f t="shared" si="910"/>
        <v>0</v>
      </c>
      <c r="AC277" s="41">
        <f t="shared" si="910"/>
        <v>0</v>
      </c>
      <c r="AD277" s="41">
        <f t="shared" si="910"/>
        <v>0</v>
      </c>
      <c r="AE277" s="41">
        <f t="shared" si="910"/>
        <v>0</v>
      </c>
      <c r="AF277" s="41">
        <f t="shared" si="910"/>
        <v>0</v>
      </c>
      <c r="AG277" s="41">
        <f t="shared" si="910"/>
        <v>0</v>
      </c>
      <c r="AH277" s="41">
        <f t="shared" si="910"/>
        <v>0</v>
      </c>
      <c r="AI277" s="41">
        <f t="shared" si="910"/>
        <v>0</v>
      </c>
      <c r="AJ277" s="41">
        <f t="shared" si="910"/>
        <v>0</v>
      </c>
      <c r="AK277" s="41">
        <f t="shared" si="910"/>
        <v>0</v>
      </c>
      <c r="AL277" s="41">
        <f t="shared" si="910"/>
        <v>0</v>
      </c>
      <c r="AM277" s="41">
        <f t="shared" si="910"/>
        <v>0</v>
      </c>
      <c r="AN277" s="41">
        <f t="shared" si="910"/>
        <v>0</v>
      </c>
      <c r="AO277" s="41">
        <f t="shared" si="910"/>
        <v>0</v>
      </c>
      <c r="AP277" s="41">
        <f t="shared" si="910"/>
        <v>0</v>
      </c>
      <c r="AQ277" s="41">
        <f t="shared" si="910"/>
        <v>0</v>
      </c>
      <c r="AR277" s="41">
        <f t="shared" si="910"/>
        <v>0</v>
      </c>
      <c r="AS277" s="41">
        <f t="shared" si="910"/>
        <v>0</v>
      </c>
      <c r="AT277" s="41">
        <f t="shared" si="910"/>
        <v>0</v>
      </c>
      <c r="AU277" s="41">
        <f t="shared" si="910"/>
        <v>0</v>
      </c>
      <c r="AV277" s="41">
        <f t="shared" si="910"/>
        <v>0</v>
      </c>
      <c r="AW277" s="41">
        <f t="shared" si="910"/>
        <v>0</v>
      </c>
      <c r="AX277" s="41">
        <f t="shared" si="910"/>
        <v>0</v>
      </c>
      <c r="AY277" s="41">
        <f t="shared" si="910"/>
        <v>0</v>
      </c>
      <c r="AZ277" s="41">
        <f t="shared" ref="AZ277:CE277" si="911">IF($B277&gt;=AZ$2,0,$S277/$D277*((AY$6-$E277)&lt;$D277))</f>
        <v>0</v>
      </c>
      <c r="BA277" s="41">
        <f t="shared" si="911"/>
        <v>0</v>
      </c>
      <c r="BB277" s="41">
        <f t="shared" si="911"/>
        <v>0</v>
      </c>
      <c r="BC277" s="41">
        <f t="shared" si="911"/>
        <v>0</v>
      </c>
      <c r="BD277" s="41">
        <f t="shared" si="911"/>
        <v>0</v>
      </c>
      <c r="BE277" s="41">
        <f t="shared" si="911"/>
        <v>0</v>
      </c>
      <c r="BF277" s="41">
        <f t="shared" si="911"/>
        <v>0</v>
      </c>
      <c r="BG277" s="41">
        <f t="shared" si="911"/>
        <v>0</v>
      </c>
      <c r="BH277" s="41">
        <f t="shared" si="911"/>
        <v>0</v>
      </c>
      <c r="BI277" s="41">
        <f t="shared" si="911"/>
        <v>0</v>
      </c>
      <c r="BJ277" s="41">
        <f t="shared" si="911"/>
        <v>0</v>
      </c>
      <c r="BK277" s="41">
        <f t="shared" si="911"/>
        <v>0</v>
      </c>
      <c r="BL277" s="41">
        <f t="shared" si="911"/>
        <v>0</v>
      </c>
      <c r="BM277" s="41">
        <f t="shared" si="911"/>
        <v>0</v>
      </c>
      <c r="BN277" s="41">
        <f t="shared" si="911"/>
        <v>0</v>
      </c>
      <c r="BO277" s="41">
        <f t="shared" si="911"/>
        <v>0</v>
      </c>
      <c r="BP277" s="41">
        <f t="shared" si="911"/>
        <v>0</v>
      </c>
      <c r="BQ277" s="41">
        <f t="shared" si="911"/>
        <v>0</v>
      </c>
      <c r="BR277" s="41">
        <f t="shared" si="911"/>
        <v>0</v>
      </c>
      <c r="BS277" s="41">
        <f t="shared" si="911"/>
        <v>0</v>
      </c>
      <c r="BT277" s="41">
        <f t="shared" si="911"/>
        <v>0</v>
      </c>
      <c r="BU277" s="41">
        <f t="shared" si="911"/>
        <v>0</v>
      </c>
      <c r="BV277" s="41">
        <f t="shared" si="911"/>
        <v>0</v>
      </c>
      <c r="BW277" s="41">
        <f t="shared" si="911"/>
        <v>0</v>
      </c>
      <c r="BX277" s="41">
        <f t="shared" si="911"/>
        <v>0</v>
      </c>
      <c r="BY277" s="41">
        <f t="shared" si="911"/>
        <v>0</v>
      </c>
      <c r="BZ277" s="41">
        <f t="shared" si="911"/>
        <v>0</v>
      </c>
      <c r="CA277" s="41">
        <f t="shared" si="911"/>
        <v>0</v>
      </c>
      <c r="CB277" s="41">
        <f t="shared" si="911"/>
        <v>0</v>
      </c>
      <c r="CC277" s="41">
        <f t="shared" si="911"/>
        <v>0</v>
      </c>
      <c r="CD277" s="41">
        <f t="shared" si="911"/>
        <v>0</v>
      </c>
      <c r="CE277" s="41">
        <f t="shared" si="911"/>
        <v>0</v>
      </c>
      <c r="CF277" s="41">
        <f t="shared" ref="CF277:DK277" si="912">IF($B277&gt;=CF$2,0,$S277/$D277*((CE$6-$E277)&lt;$D277))</f>
        <v>0</v>
      </c>
      <c r="CG277" s="41">
        <f t="shared" si="912"/>
        <v>0</v>
      </c>
      <c r="CH277" s="41">
        <f t="shared" si="912"/>
        <v>0</v>
      </c>
      <c r="CI277" s="41">
        <f t="shared" si="912"/>
        <v>0</v>
      </c>
      <c r="CJ277" s="41">
        <f t="shared" si="912"/>
        <v>0</v>
      </c>
      <c r="CK277" s="41">
        <f t="shared" si="912"/>
        <v>0</v>
      </c>
      <c r="CL277" s="41">
        <f t="shared" si="912"/>
        <v>0</v>
      </c>
      <c r="CM277" s="41">
        <f t="shared" si="912"/>
        <v>0</v>
      </c>
      <c r="CN277" s="41">
        <f t="shared" si="912"/>
        <v>0</v>
      </c>
      <c r="CO277" s="41">
        <f t="shared" si="912"/>
        <v>27541.549984232948</v>
      </c>
      <c r="CP277" s="41">
        <f t="shared" si="912"/>
        <v>27541.549984232948</v>
      </c>
      <c r="CQ277" s="41">
        <f t="shared" si="912"/>
        <v>27541.549984232948</v>
      </c>
      <c r="CR277" s="41">
        <f t="shared" si="912"/>
        <v>27541.549984232948</v>
      </c>
      <c r="CS277" s="41">
        <f t="shared" si="912"/>
        <v>27541.549984232948</v>
      </c>
      <c r="CT277" s="41">
        <f t="shared" si="912"/>
        <v>27541.549984232948</v>
      </c>
      <c r="CU277" s="41">
        <f t="shared" si="912"/>
        <v>27541.549984232948</v>
      </c>
      <c r="CV277" s="41">
        <f t="shared" si="912"/>
        <v>27541.549984232948</v>
      </c>
      <c r="CW277" s="41">
        <f t="shared" si="912"/>
        <v>27541.549984232948</v>
      </c>
      <c r="CX277" s="41">
        <f t="shared" si="912"/>
        <v>27541.549984232948</v>
      </c>
      <c r="CY277" s="41">
        <f t="shared" si="912"/>
        <v>27541.549984232948</v>
      </c>
      <c r="CZ277" s="41">
        <f t="shared" si="912"/>
        <v>27541.549984232948</v>
      </c>
      <c r="DA277" s="41">
        <f t="shared" si="912"/>
        <v>27541.549984232948</v>
      </c>
      <c r="DB277" s="41">
        <f t="shared" si="912"/>
        <v>27541.549984232948</v>
      </c>
      <c r="DC277" s="41">
        <f t="shared" si="912"/>
        <v>27541.549984232948</v>
      </c>
      <c r="DD277" s="41">
        <f t="shared" si="912"/>
        <v>27541.549984232948</v>
      </c>
      <c r="DE277" s="41">
        <f t="shared" si="912"/>
        <v>27541.549984232948</v>
      </c>
      <c r="DF277" s="41">
        <f t="shared" si="912"/>
        <v>27541.549984232948</v>
      </c>
      <c r="DG277" s="41">
        <f t="shared" si="912"/>
        <v>27541.549984232948</v>
      </c>
      <c r="DH277" s="41">
        <f t="shared" si="912"/>
        <v>27541.549984232948</v>
      </c>
      <c r="DI277" s="41">
        <f t="shared" si="912"/>
        <v>27541.549984232948</v>
      </c>
      <c r="DJ277" s="41">
        <f t="shared" si="912"/>
        <v>27541.549984232948</v>
      </c>
      <c r="DK277" s="41">
        <f t="shared" si="912"/>
        <v>27541.549984232948</v>
      </c>
      <c r="DL277" s="41">
        <f t="shared" ref="DL277:EQ277" si="913">IF($B277&gt;=DL$2,0,$S277/$D277*((DK$6-$E277)&lt;$D277))</f>
        <v>27541.549984232948</v>
      </c>
      <c r="DM277" s="41">
        <f t="shared" si="913"/>
        <v>27541.549984232948</v>
      </c>
      <c r="DN277" s="41">
        <f t="shared" si="913"/>
        <v>27541.549984232948</v>
      </c>
      <c r="DO277" s="41">
        <f t="shared" si="913"/>
        <v>27541.549984232948</v>
      </c>
      <c r="DP277" s="41">
        <f t="shared" si="913"/>
        <v>27541.549984232948</v>
      </c>
      <c r="DQ277" s="41">
        <f t="shared" si="913"/>
        <v>27541.549984232948</v>
      </c>
      <c r="DR277" s="41">
        <f t="shared" si="913"/>
        <v>27541.549984232948</v>
      </c>
      <c r="DS277" s="41">
        <f t="shared" si="913"/>
        <v>27541.549984232948</v>
      </c>
      <c r="DT277" s="41">
        <f t="shared" si="913"/>
        <v>27541.549984232948</v>
      </c>
      <c r="DU277" s="41">
        <f t="shared" si="913"/>
        <v>27541.549984232948</v>
      </c>
      <c r="DV277" s="41">
        <f t="shared" si="913"/>
        <v>27541.549984232948</v>
      </c>
      <c r="DW277" s="41">
        <f t="shared" si="913"/>
        <v>27541.549984232948</v>
      </c>
      <c r="DX277" s="41">
        <f t="shared" si="913"/>
        <v>27541.549984232948</v>
      </c>
      <c r="DY277" s="41">
        <f t="shared" si="913"/>
        <v>27541.549984232948</v>
      </c>
      <c r="DZ277" s="41">
        <f t="shared" si="913"/>
        <v>27541.549984232948</v>
      </c>
      <c r="EA277" s="41">
        <f t="shared" si="913"/>
        <v>27541.549984232948</v>
      </c>
      <c r="EB277" s="41">
        <f t="shared" si="913"/>
        <v>27541.549984232948</v>
      </c>
      <c r="EC277" s="41">
        <f t="shared" si="913"/>
        <v>27541.549984232948</v>
      </c>
      <c r="ED277" s="41">
        <f t="shared" si="913"/>
        <v>27541.549984232948</v>
      </c>
      <c r="EE277" s="41">
        <f t="shared" si="913"/>
        <v>27541.549984232948</v>
      </c>
      <c r="EF277" s="41">
        <f t="shared" si="913"/>
        <v>27541.549984232948</v>
      </c>
      <c r="EG277" s="41">
        <f t="shared" si="913"/>
        <v>27541.549984232948</v>
      </c>
      <c r="EH277" s="41">
        <f t="shared" si="913"/>
        <v>27541.549984232948</v>
      </c>
      <c r="EI277" s="41">
        <f t="shared" si="913"/>
        <v>27541.549984232948</v>
      </c>
      <c r="EJ277" s="41">
        <f t="shared" si="913"/>
        <v>27541.549984232948</v>
      </c>
      <c r="EK277" s="41">
        <f t="shared" si="913"/>
        <v>27541.549984232948</v>
      </c>
      <c r="EL277" s="41">
        <f t="shared" si="913"/>
        <v>27541.549984232948</v>
      </c>
      <c r="EM277" s="41">
        <f t="shared" si="913"/>
        <v>27541.549984232948</v>
      </c>
      <c r="EN277" s="41">
        <f t="shared" si="913"/>
        <v>27541.549984232948</v>
      </c>
      <c r="EO277" s="41">
        <f t="shared" si="913"/>
        <v>27541.549984232948</v>
      </c>
      <c r="EP277" s="41">
        <f t="shared" si="913"/>
        <v>27541.549984232948</v>
      </c>
      <c r="EQ277" s="41">
        <f t="shared" si="913"/>
        <v>27541.549984232948</v>
      </c>
      <c r="ER277" s="41">
        <f t="shared" ref="ER277:FB277" si="914">IF($B277&gt;=ER$2,0,$S277/$D277*((EQ$6-$E277)&lt;$D277))</f>
        <v>27541.549984232948</v>
      </c>
      <c r="ES277" s="41">
        <f t="shared" si="914"/>
        <v>27541.549984232948</v>
      </c>
      <c r="ET277" s="41">
        <f t="shared" si="914"/>
        <v>27541.549984232948</v>
      </c>
      <c r="EU277" s="41">
        <f t="shared" si="914"/>
        <v>27541.549984232948</v>
      </c>
      <c r="EV277" s="41">
        <f t="shared" si="914"/>
        <v>27541.549984232948</v>
      </c>
      <c r="EW277" s="41">
        <f t="shared" si="914"/>
        <v>0</v>
      </c>
      <c r="EX277" s="41">
        <f t="shared" si="914"/>
        <v>0</v>
      </c>
      <c r="EY277" s="41">
        <f t="shared" si="914"/>
        <v>0</v>
      </c>
      <c r="EZ277" s="41">
        <f t="shared" si="914"/>
        <v>0</v>
      </c>
      <c r="FA277" s="41">
        <f t="shared" si="914"/>
        <v>0</v>
      </c>
      <c r="FB277" s="41">
        <f t="shared" si="914"/>
        <v>0</v>
      </c>
    </row>
    <row r="278" spans="1:158" s="38" customFormat="1" ht="11.25" hidden="1" customHeight="1" outlineLevel="1">
      <c r="B278" s="37">
        <v>2096</v>
      </c>
      <c r="C278" s="36">
        <f t="shared" si="894"/>
        <v>60</v>
      </c>
      <c r="D278" s="36">
        <f t="shared" si="894"/>
        <v>60</v>
      </c>
      <c r="E278" s="36">
        <f t="shared" si="867"/>
        <v>74</v>
      </c>
      <c r="F278" s="55"/>
      <c r="G278" s="3"/>
      <c r="H278" s="3"/>
      <c r="K278" s="39"/>
      <c r="L278" s="39"/>
      <c r="M278" s="39"/>
      <c r="N278" s="39"/>
      <c r="O278" s="39"/>
      <c r="P278" s="39"/>
      <c r="Q278" s="39"/>
      <c r="S278" s="40">
        <f t="shared" si="873"/>
        <v>1649594.3793227044</v>
      </c>
      <c r="T278" s="41">
        <f t="shared" ref="T278:AY278" si="915">IF($B278&gt;=T$2,0,$S278/$D278*((S$6-$E278)&lt;$D278))</f>
        <v>0</v>
      </c>
      <c r="U278" s="41">
        <f t="shared" si="915"/>
        <v>0</v>
      </c>
      <c r="V278" s="41">
        <f t="shared" si="915"/>
        <v>0</v>
      </c>
      <c r="W278" s="41">
        <f t="shared" si="915"/>
        <v>0</v>
      </c>
      <c r="X278" s="41">
        <f t="shared" si="915"/>
        <v>0</v>
      </c>
      <c r="Y278" s="41">
        <f t="shared" si="915"/>
        <v>0</v>
      </c>
      <c r="Z278" s="41">
        <f t="shared" si="915"/>
        <v>0</v>
      </c>
      <c r="AA278" s="41">
        <f t="shared" si="915"/>
        <v>0</v>
      </c>
      <c r="AB278" s="41">
        <f t="shared" si="915"/>
        <v>0</v>
      </c>
      <c r="AC278" s="41">
        <f t="shared" si="915"/>
        <v>0</v>
      </c>
      <c r="AD278" s="41">
        <f t="shared" si="915"/>
        <v>0</v>
      </c>
      <c r="AE278" s="41">
        <f t="shared" si="915"/>
        <v>0</v>
      </c>
      <c r="AF278" s="41">
        <f t="shared" si="915"/>
        <v>0</v>
      </c>
      <c r="AG278" s="41">
        <f t="shared" si="915"/>
        <v>0</v>
      </c>
      <c r="AH278" s="41">
        <f t="shared" si="915"/>
        <v>0</v>
      </c>
      <c r="AI278" s="41">
        <f t="shared" si="915"/>
        <v>0</v>
      </c>
      <c r="AJ278" s="41">
        <f t="shared" si="915"/>
        <v>0</v>
      </c>
      <c r="AK278" s="41">
        <f t="shared" si="915"/>
        <v>0</v>
      </c>
      <c r="AL278" s="41">
        <f t="shared" si="915"/>
        <v>0</v>
      </c>
      <c r="AM278" s="41">
        <f t="shared" si="915"/>
        <v>0</v>
      </c>
      <c r="AN278" s="41">
        <f t="shared" si="915"/>
        <v>0</v>
      </c>
      <c r="AO278" s="41">
        <f t="shared" si="915"/>
        <v>0</v>
      </c>
      <c r="AP278" s="41">
        <f t="shared" si="915"/>
        <v>0</v>
      </c>
      <c r="AQ278" s="41">
        <f t="shared" si="915"/>
        <v>0</v>
      </c>
      <c r="AR278" s="41">
        <f t="shared" si="915"/>
        <v>0</v>
      </c>
      <c r="AS278" s="41">
        <f t="shared" si="915"/>
        <v>0</v>
      </c>
      <c r="AT278" s="41">
        <f t="shared" si="915"/>
        <v>0</v>
      </c>
      <c r="AU278" s="41">
        <f t="shared" si="915"/>
        <v>0</v>
      </c>
      <c r="AV278" s="41">
        <f t="shared" si="915"/>
        <v>0</v>
      </c>
      <c r="AW278" s="41">
        <f t="shared" si="915"/>
        <v>0</v>
      </c>
      <c r="AX278" s="41">
        <f t="shared" si="915"/>
        <v>0</v>
      </c>
      <c r="AY278" s="41">
        <f t="shared" si="915"/>
        <v>0</v>
      </c>
      <c r="AZ278" s="41">
        <f t="shared" ref="AZ278:CE278" si="916">IF($B278&gt;=AZ$2,0,$S278/$D278*((AY$6-$E278)&lt;$D278))</f>
        <v>0</v>
      </c>
      <c r="BA278" s="41">
        <f t="shared" si="916"/>
        <v>0</v>
      </c>
      <c r="BB278" s="41">
        <f t="shared" si="916"/>
        <v>0</v>
      </c>
      <c r="BC278" s="41">
        <f t="shared" si="916"/>
        <v>0</v>
      </c>
      <c r="BD278" s="41">
        <f t="shared" si="916"/>
        <v>0</v>
      </c>
      <c r="BE278" s="41">
        <f t="shared" si="916"/>
        <v>0</v>
      </c>
      <c r="BF278" s="41">
        <f t="shared" si="916"/>
        <v>0</v>
      </c>
      <c r="BG278" s="41">
        <f t="shared" si="916"/>
        <v>0</v>
      </c>
      <c r="BH278" s="41">
        <f t="shared" si="916"/>
        <v>0</v>
      </c>
      <c r="BI278" s="41">
        <f t="shared" si="916"/>
        <v>0</v>
      </c>
      <c r="BJ278" s="41">
        <f t="shared" si="916"/>
        <v>0</v>
      </c>
      <c r="BK278" s="41">
        <f t="shared" si="916"/>
        <v>0</v>
      </c>
      <c r="BL278" s="41">
        <f t="shared" si="916"/>
        <v>0</v>
      </c>
      <c r="BM278" s="41">
        <f t="shared" si="916"/>
        <v>0</v>
      </c>
      <c r="BN278" s="41">
        <f t="shared" si="916"/>
        <v>0</v>
      </c>
      <c r="BO278" s="41">
        <f t="shared" si="916"/>
        <v>0</v>
      </c>
      <c r="BP278" s="41">
        <f t="shared" si="916"/>
        <v>0</v>
      </c>
      <c r="BQ278" s="41">
        <f t="shared" si="916"/>
        <v>0</v>
      </c>
      <c r="BR278" s="41">
        <f t="shared" si="916"/>
        <v>0</v>
      </c>
      <c r="BS278" s="41">
        <f t="shared" si="916"/>
        <v>0</v>
      </c>
      <c r="BT278" s="41">
        <f t="shared" si="916"/>
        <v>0</v>
      </c>
      <c r="BU278" s="41">
        <f t="shared" si="916"/>
        <v>0</v>
      </c>
      <c r="BV278" s="41">
        <f t="shared" si="916"/>
        <v>0</v>
      </c>
      <c r="BW278" s="41">
        <f t="shared" si="916"/>
        <v>0</v>
      </c>
      <c r="BX278" s="41">
        <f t="shared" si="916"/>
        <v>0</v>
      </c>
      <c r="BY278" s="41">
        <f t="shared" si="916"/>
        <v>0</v>
      </c>
      <c r="BZ278" s="41">
        <f t="shared" si="916"/>
        <v>0</v>
      </c>
      <c r="CA278" s="41">
        <f t="shared" si="916"/>
        <v>0</v>
      </c>
      <c r="CB278" s="41">
        <f t="shared" si="916"/>
        <v>0</v>
      </c>
      <c r="CC278" s="41">
        <f t="shared" si="916"/>
        <v>0</v>
      </c>
      <c r="CD278" s="41">
        <f t="shared" si="916"/>
        <v>0</v>
      </c>
      <c r="CE278" s="41">
        <f t="shared" si="916"/>
        <v>0</v>
      </c>
      <c r="CF278" s="41">
        <f t="shared" ref="CF278:DK278" si="917">IF($B278&gt;=CF$2,0,$S278/$D278*((CE$6-$E278)&lt;$D278))</f>
        <v>0</v>
      </c>
      <c r="CG278" s="41">
        <f t="shared" si="917"/>
        <v>0</v>
      </c>
      <c r="CH278" s="41">
        <f t="shared" si="917"/>
        <v>0</v>
      </c>
      <c r="CI278" s="41">
        <f t="shared" si="917"/>
        <v>0</v>
      </c>
      <c r="CJ278" s="41">
        <f t="shared" si="917"/>
        <v>0</v>
      </c>
      <c r="CK278" s="41">
        <f t="shared" si="917"/>
        <v>0</v>
      </c>
      <c r="CL278" s="41">
        <f t="shared" si="917"/>
        <v>0</v>
      </c>
      <c r="CM278" s="41">
        <f t="shared" si="917"/>
        <v>0</v>
      </c>
      <c r="CN278" s="41">
        <f t="shared" si="917"/>
        <v>0</v>
      </c>
      <c r="CO278" s="41">
        <f t="shared" si="917"/>
        <v>0</v>
      </c>
      <c r="CP278" s="41">
        <f t="shared" si="917"/>
        <v>27493.239655378406</v>
      </c>
      <c r="CQ278" s="41">
        <f t="shared" si="917"/>
        <v>27493.239655378406</v>
      </c>
      <c r="CR278" s="41">
        <f t="shared" si="917"/>
        <v>27493.239655378406</v>
      </c>
      <c r="CS278" s="41">
        <f t="shared" si="917"/>
        <v>27493.239655378406</v>
      </c>
      <c r="CT278" s="41">
        <f t="shared" si="917"/>
        <v>27493.239655378406</v>
      </c>
      <c r="CU278" s="41">
        <f t="shared" si="917"/>
        <v>27493.239655378406</v>
      </c>
      <c r="CV278" s="41">
        <f t="shared" si="917"/>
        <v>27493.239655378406</v>
      </c>
      <c r="CW278" s="41">
        <f t="shared" si="917"/>
        <v>27493.239655378406</v>
      </c>
      <c r="CX278" s="41">
        <f t="shared" si="917"/>
        <v>27493.239655378406</v>
      </c>
      <c r="CY278" s="41">
        <f t="shared" si="917"/>
        <v>27493.239655378406</v>
      </c>
      <c r="CZ278" s="41">
        <f t="shared" si="917"/>
        <v>27493.239655378406</v>
      </c>
      <c r="DA278" s="41">
        <f t="shared" si="917"/>
        <v>27493.239655378406</v>
      </c>
      <c r="DB278" s="41">
        <f t="shared" si="917"/>
        <v>27493.239655378406</v>
      </c>
      <c r="DC278" s="41">
        <f t="shared" si="917"/>
        <v>27493.239655378406</v>
      </c>
      <c r="DD278" s="41">
        <f t="shared" si="917"/>
        <v>27493.239655378406</v>
      </c>
      <c r="DE278" s="41">
        <f t="shared" si="917"/>
        <v>27493.239655378406</v>
      </c>
      <c r="DF278" s="41">
        <f t="shared" si="917"/>
        <v>27493.239655378406</v>
      </c>
      <c r="DG278" s="41">
        <f t="shared" si="917"/>
        <v>27493.239655378406</v>
      </c>
      <c r="DH278" s="41">
        <f t="shared" si="917"/>
        <v>27493.239655378406</v>
      </c>
      <c r="DI278" s="41">
        <f t="shared" si="917"/>
        <v>27493.239655378406</v>
      </c>
      <c r="DJ278" s="41">
        <f t="shared" si="917"/>
        <v>27493.239655378406</v>
      </c>
      <c r="DK278" s="41">
        <f t="shared" si="917"/>
        <v>27493.239655378406</v>
      </c>
      <c r="DL278" s="41">
        <f t="shared" ref="DL278:EQ278" si="918">IF($B278&gt;=DL$2,0,$S278/$D278*((DK$6-$E278)&lt;$D278))</f>
        <v>27493.239655378406</v>
      </c>
      <c r="DM278" s="41">
        <f t="shared" si="918"/>
        <v>27493.239655378406</v>
      </c>
      <c r="DN278" s="41">
        <f t="shared" si="918"/>
        <v>27493.239655378406</v>
      </c>
      <c r="DO278" s="41">
        <f t="shared" si="918"/>
        <v>27493.239655378406</v>
      </c>
      <c r="DP278" s="41">
        <f t="shared" si="918"/>
        <v>27493.239655378406</v>
      </c>
      <c r="DQ278" s="41">
        <f t="shared" si="918"/>
        <v>27493.239655378406</v>
      </c>
      <c r="DR278" s="41">
        <f t="shared" si="918"/>
        <v>27493.239655378406</v>
      </c>
      <c r="DS278" s="41">
        <f t="shared" si="918"/>
        <v>27493.239655378406</v>
      </c>
      <c r="DT278" s="41">
        <f t="shared" si="918"/>
        <v>27493.239655378406</v>
      </c>
      <c r="DU278" s="41">
        <f t="shared" si="918"/>
        <v>27493.239655378406</v>
      </c>
      <c r="DV278" s="41">
        <f t="shared" si="918"/>
        <v>27493.239655378406</v>
      </c>
      <c r="DW278" s="41">
        <f t="shared" si="918"/>
        <v>27493.239655378406</v>
      </c>
      <c r="DX278" s="41">
        <f t="shared" si="918"/>
        <v>27493.239655378406</v>
      </c>
      <c r="DY278" s="41">
        <f t="shared" si="918"/>
        <v>27493.239655378406</v>
      </c>
      <c r="DZ278" s="41">
        <f t="shared" si="918"/>
        <v>27493.239655378406</v>
      </c>
      <c r="EA278" s="41">
        <f t="shared" si="918"/>
        <v>27493.239655378406</v>
      </c>
      <c r="EB278" s="41">
        <f t="shared" si="918"/>
        <v>27493.239655378406</v>
      </c>
      <c r="EC278" s="41">
        <f t="shared" si="918"/>
        <v>27493.239655378406</v>
      </c>
      <c r="ED278" s="41">
        <f t="shared" si="918"/>
        <v>27493.239655378406</v>
      </c>
      <c r="EE278" s="41">
        <f t="shared" si="918"/>
        <v>27493.239655378406</v>
      </c>
      <c r="EF278" s="41">
        <f t="shared" si="918"/>
        <v>27493.239655378406</v>
      </c>
      <c r="EG278" s="41">
        <f t="shared" si="918"/>
        <v>27493.239655378406</v>
      </c>
      <c r="EH278" s="41">
        <f t="shared" si="918"/>
        <v>27493.239655378406</v>
      </c>
      <c r="EI278" s="41">
        <f t="shared" si="918"/>
        <v>27493.239655378406</v>
      </c>
      <c r="EJ278" s="41">
        <f t="shared" si="918"/>
        <v>27493.239655378406</v>
      </c>
      <c r="EK278" s="41">
        <f t="shared" si="918"/>
        <v>27493.239655378406</v>
      </c>
      <c r="EL278" s="41">
        <f t="shared" si="918"/>
        <v>27493.239655378406</v>
      </c>
      <c r="EM278" s="41">
        <f t="shared" si="918"/>
        <v>27493.239655378406</v>
      </c>
      <c r="EN278" s="41">
        <f t="shared" si="918"/>
        <v>27493.239655378406</v>
      </c>
      <c r="EO278" s="41">
        <f t="shared" si="918"/>
        <v>27493.239655378406</v>
      </c>
      <c r="EP278" s="41">
        <f t="shared" si="918"/>
        <v>27493.239655378406</v>
      </c>
      <c r="EQ278" s="41">
        <f t="shared" si="918"/>
        <v>27493.239655378406</v>
      </c>
      <c r="ER278" s="41">
        <f t="shared" ref="ER278:FB278" si="919">IF($B278&gt;=ER$2,0,$S278/$D278*((EQ$6-$E278)&lt;$D278))</f>
        <v>27493.239655378406</v>
      </c>
      <c r="ES278" s="41">
        <f t="shared" si="919"/>
        <v>27493.239655378406</v>
      </c>
      <c r="ET278" s="41">
        <f t="shared" si="919"/>
        <v>27493.239655378406</v>
      </c>
      <c r="EU278" s="41">
        <f t="shared" si="919"/>
        <v>27493.239655378406</v>
      </c>
      <c r="EV278" s="41">
        <f t="shared" si="919"/>
        <v>27493.239655378406</v>
      </c>
      <c r="EW278" s="41">
        <f t="shared" si="919"/>
        <v>27493.239655378406</v>
      </c>
      <c r="EX278" s="41">
        <f t="shared" si="919"/>
        <v>0</v>
      </c>
      <c r="EY278" s="41">
        <f t="shared" si="919"/>
        <v>0</v>
      </c>
      <c r="EZ278" s="41">
        <f t="shared" si="919"/>
        <v>0</v>
      </c>
      <c r="FA278" s="41">
        <f t="shared" si="919"/>
        <v>0</v>
      </c>
      <c r="FB278" s="41">
        <f t="shared" si="919"/>
        <v>0</v>
      </c>
    </row>
    <row r="279" spans="1:158" s="38" customFormat="1" ht="11.25" hidden="1" customHeight="1" outlineLevel="1">
      <c r="B279" s="37">
        <v>2097</v>
      </c>
      <c r="C279" s="36">
        <f t="shared" si="894"/>
        <v>60</v>
      </c>
      <c r="D279" s="36">
        <f t="shared" si="894"/>
        <v>60</v>
      </c>
      <c r="E279" s="36">
        <f t="shared" si="867"/>
        <v>75</v>
      </c>
      <c r="F279" s="55"/>
      <c r="G279" s="3"/>
      <c r="H279" s="3"/>
      <c r="K279" s="39"/>
      <c r="L279" s="39"/>
      <c r="M279" s="39"/>
      <c r="N279" s="39"/>
      <c r="O279" s="39"/>
      <c r="P279" s="39"/>
      <c r="Q279" s="39"/>
      <c r="S279" s="40">
        <f t="shared" si="873"/>
        <v>1646698.0901721581</v>
      </c>
      <c r="T279" s="41">
        <f t="shared" ref="T279:AY279" si="920">IF($B279&gt;=T$2,0,$S279/$D279*((S$6-$E279)&lt;$D279))</f>
        <v>0</v>
      </c>
      <c r="U279" s="41">
        <f t="shared" si="920"/>
        <v>0</v>
      </c>
      <c r="V279" s="41">
        <f t="shared" si="920"/>
        <v>0</v>
      </c>
      <c r="W279" s="41">
        <f t="shared" si="920"/>
        <v>0</v>
      </c>
      <c r="X279" s="41">
        <f t="shared" si="920"/>
        <v>0</v>
      </c>
      <c r="Y279" s="41">
        <f t="shared" si="920"/>
        <v>0</v>
      </c>
      <c r="Z279" s="41">
        <f t="shared" si="920"/>
        <v>0</v>
      </c>
      <c r="AA279" s="41">
        <f t="shared" si="920"/>
        <v>0</v>
      </c>
      <c r="AB279" s="41">
        <f t="shared" si="920"/>
        <v>0</v>
      </c>
      <c r="AC279" s="41">
        <f t="shared" si="920"/>
        <v>0</v>
      </c>
      <c r="AD279" s="41">
        <f t="shared" si="920"/>
        <v>0</v>
      </c>
      <c r="AE279" s="41">
        <f t="shared" si="920"/>
        <v>0</v>
      </c>
      <c r="AF279" s="41">
        <f t="shared" si="920"/>
        <v>0</v>
      </c>
      <c r="AG279" s="41">
        <f t="shared" si="920"/>
        <v>0</v>
      </c>
      <c r="AH279" s="41">
        <f t="shared" si="920"/>
        <v>0</v>
      </c>
      <c r="AI279" s="41">
        <f t="shared" si="920"/>
        <v>0</v>
      </c>
      <c r="AJ279" s="41">
        <f t="shared" si="920"/>
        <v>0</v>
      </c>
      <c r="AK279" s="41">
        <f t="shared" si="920"/>
        <v>0</v>
      </c>
      <c r="AL279" s="41">
        <f t="shared" si="920"/>
        <v>0</v>
      </c>
      <c r="AM279" s="41">
        <f t="shared" si="920"/>
        <v>0</v>
      </c>
      <c r="AN279" s="41">
        <f t="shared" si="920"/>
        <v>0</v>
      </c>
      <c r="AO279" s="41">
        <f t="shared" si="920"/>
        <v>0</v>
      </c>
      <c r="AP279" s="41">
        <f t="shared" si="920"/>
        <v>0</v>
      </c>
      <c r="AQ279" s="41">
        <f t="shared" si="920"/>
        <v>0</v>
      </c>
      <c r="AR279" s="41">
        <f t="shared" si="920"/>
        <v>0</v>
      </c>
      <c r="AS279" s="41">
        <f t="shared" si="920"/>
        <v>0</v>
      </c>
      <c r="AT279" s="41">
        <f t="shared" si="920"/>
        <v>0</v>
      </c>
      <c r="AU279" s="41">
        <f t="shared" si="920"/>
        <v>0</v>
      </c>
      <c r="AV279" s="41">
        <f t="shared" si="920"/>
        <v>0</v>
      </c>
      <c r="AW279" s="41">
        <f t="shared" si="920"/>
        <v>0</v>
      </c>
      <c r="AX279" s="41">
        <f t="shared" si="920"/>
        <v>0</v>
      </c>
      <c r="AY279" s="41">
        <f t="shared" si="920"/>
        <v>0</v>
      </c>
      <c r="AZ279" s="41">
        <f t="shared" ref="AZ279:CE279" si="921">IF($B279&gt;=AZ$2,0,$S279/$D279*((AY$6-$E279)&lt;$D279))</f>
        <v>0</v>
      </c>
      <c r="BA279" s="41">
        <f t="shared" si="921"/>
        <v>0</v>
      </c>
      <c r="BB279" s="41">
        <f t="shared" si="921"/>
        <v>0</v>
      </c>
      <c r="BC279" s="41">
        <f t="shared" si="921"/>
        <v>0</v>
      </c>
      <c r="BD279" s="41">
        <f t="shared" si="921"/>
        <v>0</v>
      </c>
      <c r="BE279" s="41">
        <f t="shared" si="921"/>
        <v>0</v>
      </c>
      <c r="BF279" s="41">
        <f t="shared" si="921"/>
        <v>0</v>
      </c>
      <c r="BG279" s="41">
        <f t="shared" si="921"/>
        <v>0</v>
      </c>
      <c r="BH279" s="41">
        <f t="shared" si="921"/>
        <v>0</v>
      </c>
      <c r="BI279" s="41">
        <f t="shared" si="921"/>
        <v>0</v>
      </c>
      <c r="BJ279" s="41">
        <f t="shared" si="921"/>
        <v>0</v>
      </c>
      <c r="BK279" s="41">
        <f t="shared" si="921"/>
        <v>0</v>
      </c>
      <c r="BL279" s="41">
        <f t="shared" si="921"/>
        <v>0</v>
      </c>
      <c r="BM279" s="41">
        <f t="shared" si="921"/>
        <v>0</v>
      </c>
      <c r="BN279" s="41">
        <f t="shared" si="921"/>
        <v>0</v>
      </c>
      <c r="BO279" s="41">
        <f t="shared" si="921"/>
        <v>0</v>
      </c>
      <c r="BP279" s="41">
        <f t="shared" si="921"/>
        <v>0</v>
      </c>
      <c r="BQ279" s="41">
        <f t="shared" si="921"/>
        <v>0</v>
      </c>
      <c r="BR279" s="41">
        <f t="shared" si="921"/>
        <v>0</v>
      </c>
      <c r="BS279" s="41">
        <f t="shared" si="921"/>
        <v>0</v>
      </c>
      <c r="BT279" s="41">
        <f t="shared" si="921"/>
        <v>0</v>
      </c>
      <c r="BU279" s="41">
        <f t="shared" si="921"/>
        <v>0</v>
      </c>
      <c r="BV279" s="41">
        <f t="shared" si="921"/>
        <v>0</v>
      </c>
      <c r="BW279" s="41">
        <f t="shared" si="921"/>
        <v>0</v>
      </c>
      <c r="BX279" s="41">
        <f t="shared" si="921"/>
        <v>0</v>
      </c>
      <c r="BY279" s="41">
        <f t="shared" si="921"/>
        <v>0</v>
      </c>
      <c r="BZ279" s="41">
        <f t="shared" si="921"/>
        <v>0</v>
      </c>
      <c r="CA279" s="41">
        <f t="shared" si="921"/>
        <v>0</v>
      </c>
      <c r="CB279" s="41">
        <f t="shared" si="921"/>
        <v>0</v>
      </c>
      <c r="CC279" s="41">
        <f t="shared" si="921"/>
        <v>0</v>
      </c>
      <c r="CD279" s="41">
        <f t="shared" si="921"/>
        <v>0</v>
      </c>
      <c r="CE279" s="41">
        <f t="shared" si="921"/>
        <v>0</v>
      </c>
      <c r="CF279" s="41">
        <f t="shared" ref="CF279:DK279" si="922">IF($B279&gt;=CF$2,0,$S279/$D279*((CE$6-$E279)&lt;$D279))</f>
        <v>0</v>
      </c>
      <c r="CG279" s="41">
        <f t="shared" si="922"/>
        <v>0</v>
      </c>
      <c r="CH279" s="41">
        <f t="shared" si="922"/>
        <v>0</v>
      </c>
      <c r="CI279" s="41">
        <f t="shared" si="922"/>
        <v>0</v>
      </c>
      <c r="CJ279" s="41">
        <f t="shared" si="922"/>
        <v>0</v>
      </c>
      <c r="CK279" s="41">
        <f t="shared" si="922"/>
        <v>0</v>
      </c>
      <c r="CL279" s="41">
        <f t="shared" si="922"/>
        <v>0</v>
      </c>
      <c r="CM279" s="41">
        <f t="shared" si="922"/>
        <v>0</v>
      </c>
      <c r="CN279" s="41">
        <f t="shared" si="922"/>
        <v>0</v>
      </c>
      <c r="CO279" s="41">
        <f t="shared" si="922"/>
        <v>0</v>
      </c>
      <c r="CP279" s="41">
        <f t="shared" si="922"/>
        <v>0</v>
      </c>
      <c r="CQ279" s="41">
        <f t="shared" si="922"/>
        <v>27444.968169535969</v>
      </c>
      <c r="CR279" s="41">
        <f t="shared" si="922"/>
        <v>27444.968169535969</v>
      </c>
      <c r="CS279" s="41">
        <f t="shared" si="922"/>
        <v>27444.968169535969</v>
      </c>
      <c r="CT279" s="41">
        <f t="shared" si="922"/>
        <v>27444.968169535969</v>
      </c>
      <c r="CU279" s="41">
        <f t="shared" si="922"/>
        <v>27444.968169535969</v>
      </c>
      <c r="CV279" s="41">
        <f t="shared" si="922"/>
        <v>27444.968169535969</v>
      </c>
      <c r="CW279" s="41">
        <f t="shared" si="922"/>
        <v>27444.968169535969</v>
      </c>
      <c r="CX279" s="41">
        <f t="shared" si="922"/>
        <v>27444.968169535969</v>
      </c>
      <c r="CY279" s="41">
        <f t="shared" si="922"/>
        <v>27444.968169535969</v>
      </c>
      <c r="CZ279" s="41">
        <f t="shared" si="922"/>
        <v>27444.968169535969</v>
      </c>
      <c r="DA279" s="41">
        <f t="shared" si="922"/>
        <v>27444.968169535969</v>
      </c>
      <c r="DB279" s="41">
        <f t="shared" si="922"/>
        <v>27444.968169535969</v>
      </c>
      <c r="DC279" s="41">
        <f t="shared" si="922"/>
        <v>27444.968169535969</v>
      </c>
      <c r="DD279" s="41">
        <f t="shared" si="922"/>
        <v>27444.968169535969</v>
      </c>
      <c r="DE279" s="41">
        <f t="shared" si="922"/>
        <v>27444.968169535969</v>
      </c>
      <c r="DF279" s="41">
        <f t="shared" si="922"/>
        <v>27444.968169535969</v>
      </c>
      <c r="DG279" s="41">
        <f t="shared" si="922"/>
        <v>27444.968169535969</v>
      </c>
      <c r="DH279" s="41">
        <f t="shared" si="922"/>
        <v>27444.968169535969</v>
      </c>
      <c r="DI279" s="41">
        <f t="shared" si="922"/>
        <v>27444.968169535969</v>
      </c>
      <c r="DJ279" s="41">
        <f t="shared" si="922"/>
        <v>27444.968169535969</v>
      </c>
      <c r="DK279" s="41">
        <f t="shared" si="922"/>
        <v>27444.968169535969</v>
      </c>
      <c r="DL279" s="41">
        <f t="shared" ref="DL279:EQ279" si="923">IF($B279&gt;=DL$2,0,$S279/$D279*((DK$6-$E279)&lt;$D279))</f>
        <v>27444.968169535969</v>
      </c>
      <c r="DM279" s="41">
        <f t="shared" si="923"/>
        <v>27444.968169535969</v>
      </c>
      <c r="DN279" s="41">
        <f t="shared" si="923"/>
        <v>27444.968169535969</v>
      </c>
      <c r="DO279" s="41">
        <f t="shared" si="923"/>
        <v>27444.968169535969</v>
      </c>
      <c r="DP279" s="41">
        <f t="shared" si="923"/>
        <v>27444.968169535969</v>
      </c>
      <c r="DQ279" s="41">
        <f t="shared" si="923"/>
        <v>27444.968169535969</v>
      </c>
      <c r="DR279" s="41">
        <f t="shared" si="923"/>
        <v>27444.968169535969</v>
      </c>
      <c r="DS279" s="41">
        <f t="shared" si="923"/>
        <v>27444.968169535969</v>
      </c>
      <c r="DT279" s="41">
        <f t="shared" si="923"/>
        <v>27444.968169535969</v>
      </c>
      <c r="DU279" s="41">
        <f t="shared" si="923"/>
        <v>27444.968169535969</v>
      </c>
      <c r="DV279" s="41">
        <f t="shared" si="923"/>
        <v>27444.968169535969</v>
      </c>
      <c r="DW279" s="41">
        <f t="shared" si="923"/>
        <v>27444.968169535969</v>
      </c>
      <c r="DX279" s="41">
        <f t="shared" si="923"/>
        <v>27444.968169535969</v>
      </c>
      <c r="DY279" s="41">
        <f t="shared" si="923"/>
        <v>27444.968169535969</v>
      </c>
      <c r="DZ279" s="41">
        <f t="shared" si="923"/>
        <v>27444.968169535969</v>
      </c>
      <c r="EA279" s="41">
        <f t="shared" si="923"/>
        <v>27444.968169535969</v>
      </c>
      <c r="EB279" s="41">
        <f t="shared" si="923"/>
        <v>27444.968169535969</v>
      </c>
      <c r="EC279" s="41">
        <f t="shared" si="923"/>
        <v>27444.968169535969</v>
      </c>
      <c r="ED279" s="41">
        <f t="shared" si="923"/>
        <v>27444.968169535969</v>
      </c>
      <c r="EE279" s="41">
        <f t="shared" si="923"/>
        <v>27444.968169535969</v>
      </c>
      <c r="EF279" s="41">
        <f t="shared" si="923"/>
        <v>27444.968169535969</v>
      </c>
      <c r="EG279" s="41">
        <f t="shared" si="923"/>
        <v>27444.968169535969</v>
      </c>
      <c r="EH279" s="41">
        <f t="shared" si="923"/>
        <v>27444.968169535969</v>
      </c>
      <c r="EI279" s="41">
        <f t="shared" si="923"/>
        <v>27444.968169535969</v>
      </c>
      <c r="EJ279" s="41">
        <f t="shared" si="923"/>
        <v>27444.968169535969</v>
      </c>
      <c r="EK279" s="41">
        <f t="shared" si="923"/>
        <v>27444.968169535969</v>
      </c>
      <c r="EL279" s="41">
        <f t="shared" si="923"/>
        <v>27444.968169535969</v>
      </c>
      <c r="EM279" s="41">
        <f t="shared" si="923"/>
        <v>27444.968169535969</v>
      </c>
      <c r="EN279" s="41">
        <f t="shared" si="923"/>
        <v>27444.968169535969</v>
      </c>
      <c r="EO279" s="41">
        <f t="shared" si="923"/>
        <v>27444.968169535969</v>
      </c>
      <c r="EP279" s="41">
        <f t="shared" si="923"/>
        <v>27444.968169535969</v>
      </c>
      <c r="EQ279" s="41">
        <f t="shared" si="923"/>
        <v>27444.968169535969</v>
      </c>
      <c r="ER279" s="41">
        <f t="shared" ref="ER279:FB279" si="924">IF($B279&gt;=ER$2,0,$S279/$D279*((EQ$6-$E279)&lt;$D279))</f>
        <v>27444.968169535969</v>
      </c>
      <c r="ES279" s="41">
        <f t="shared" si="924"/>
        <v>27444.968169535969</v>
      </c>
      <c r="ET279" s="41">
        <f t="shared" si="924"/>
        <v>27444.968169535969</v>
      </c>
      <c r="EU279" s="41">
        <f t="shared" si="924"/>
        <v>27444.968169535969</v>
      </c>
      <c r="EV279" s="41">
        <f t="shared" si="924"/>
        <v>27444.968169535969</v>
      </c>
      <c r="EW279" s="41">
        <f t="shared" si="924"/>
        <v>27444.968169535969</v>
      </c>
      <c r="EX279" s="41">
        <f t="shared" si="924"/>
        <v>27444.968169535969</v>
      </c>
      <c r="EY279" s="41">
        <f t="shared" si="924"/>
        <v>0</v>
      </c>
      <c r="EZ279" s="41">
        <f t="shared" si="924"/>
        <v>0</v>
      </c>
      <c r="FA279" s="41">
        <f t="shared" si="924"/>
        <v>0</v>
      </c>
      <c r="FB279" s="41">
        <f t="shared" si="924"/>
        <v>0</v>
      </c>
    </row>
    <row r="280" spans="1:158" s="38" customFormat="1" ht="11.25" hidden="1" customHeight="1" outlineLevel="1">
      <c r="B280" s="37">
        <v>2098</v>
      </c>
      <c r="C280" s="36">
        <f t="shared" si="894"/>
        <v>60</v>
      </c>
      <c r="D280" s="36">
        <f t="shared" si="894"/>
        <v>60</v>
      </c>
      <c r="E280" s="36">
        <f t="shared" si="867"/>
        <v>76</v>
      </c>
      <c r="F280" s="55"/>
      <c r="G280" s="3"/>
      <c r="H280" s="3"/>
      <c r="K280" s="39"/>
      <c r="L280" s="39"/>
      <c r="M280" s="39"/>
      <c r="N280" s="39"/>
      <c r="O280" s="39"/>
      <c r="P280" s="39"/>
      <c r="Q280" s="39"/>
      <c r="S280" s="40">
        <f t="shared" si="873"/>
        <v>1643816.2824673643</v>
      </c>
      <c r="T280" s="41">
        <f t="shared" ref="T280:AY280" si="925">IF($B280&gt;=T$2,0,$S280/$D280*((S$6-$E280)&lt;$D280))</f>
        <v>0</v>
      </c>
      <c r="U280" s="41">
        <f t="shared" si="925"/>
        <v>0</v>
      </c>
      <c r="V280" s="41">
        <f t="shared" si="925"/>
        <v>0</v>
      </c>
      <c r="W280" s="41">
        <f t="shared" si="925"/>
        <v>0</v>
      </c>
      <c r="X280" s="41">
        <f t="shared" si="925"/>
        <v>0</v>
      </c>
      <c r="Y280" s="41">
        <f t="shared" si="925"/>
        <v>0</v>
      </c>
      <c r="Z280" s="41">
        <f t="shared" si="925"/>
        <v>0</v>
      </c>
      <c r="AA280" s="41">
        <f t="shared" si="925"/>
        <v>0</v>
      </c>
      <c r="AB280" s="41">
        <f t="shared" si="925"/>
        <v>0</v>
      </c>
      <c r="AC280" s="41">
        <f t="shared" si="925"/>
        <v>0</v>
      </c>
      <c r="AD280" s="41">
        <f t="shared" si="925"/>
        <v>0</v>
      </c>
      <c r="AE280" s="41">
        <f t="shared" si="925"/>
        <v>0</v>
      </c>
      <c r="AF280" s="41">
        <f t="shared" si="925"/>
        <v>0</v>
      </c>
      <c r="AG280" s="41">
        <f t="shared" si="925"/>
        <v>0</v>
      </c>
      <c r="AH280" s="41">
        <f t="shared" si="925"/>
        <v>0</v>
      </c>
      <c r="AI280" s="41">
        <f t="shared" si="925"/>
        <v>0</v>
      </c>
      <c r="AJ280" s="41">
        <f t="shared" si="925"/>
        <v>0</v>
      </c>
      <c r="AK280" s="41">
        <f t="shared" si="925"/>
        <v>0</v>
      </c>
      <c r="AL280" s="41">
        <f t="shared" si="925"/>
        <v>0</v>
      </c>
      <c r="AM280" s="41">
        <f t="shared" si="925"/>
        <v>0</v>
      </c>
      <c r="AN280" s="41">
        <f t="shared" si="925"/>
        <v>0</v>
      </c>
      <c r="AO280" s="41">
        <f t="shared" si="925"/>
        <v>0</v>
      </c>
      <c r="AP280" s="41">
        <f t="shared" si="925"/>
        <v>0</v>
      </c>
      <c r="AQ280" s="41">
        <f t="shared" si="925"/>
        <v>0</v>
      </c>
      <c r="AR280" s="41">
        <f t="shared" si="925"/>
        <v>0</v>
      </c>
      <c r="AS280" s="41">
        <f t="shared" si="925"/>
        <v>0</v>
      </c>
      <c r="AT280" s="41">
        <f t="shared" si="925"/>
        <v>0</v>
      </c>
      <c r="AU280" s="41">
        <f t="shared" si="925"/>
        <v>0</v>
      </c>
      <c r="AV280" s="41">
        <f t="shared" si="925"/>
        <v>0</v>
      </c>
      <c r="AW280" s="41">
        <f t="shared" si="925"/>
        <v>0</v>
      </c>
      <c r="AX280" s="41">
        <f t="shared" si="925"/>
        <v>0</v>
      </c>
      <c r="AY280" s="41">
        <f t="shared" si="925"/>
        <v>0</v>
      </c>
      <c r="AZ280" s="41">
        <f t="shared" ref="AZ280:CE280" si="926">IF($B280&gt;=AZ$2,0,$S280/$D280*((AY$6-$E280)&lt;$D280))</f>
        <v>0</v>
      </c>
      <c r="BA280" s="41">
        <f t="shared" si="926"/>
        <v>0</v>
      </c>
      <c r="BB280" s="41">
        <f t="shared" si="926"/>
        <v>0</v>
      </c>
      <c r="BC280" s="41">
        <f t="shared" si="926"/>
        <v>0</v>
      </c>
      <c r="BD280" s="41">
        <f t="shared" si="926"/>
        <v>0</v>
      </c>
      <c r="BE280" s="41">
        <f t="shared" si="926"/>
        <v>0</v>
      </c>
      <c r="BF280" s="41">
        <f t="shared" si="926"/>
        <v>0</v>
      </c>
      <c r="BG280" s="41">
        <f t="shared" si="926"/>
        <v>0</v>
      </c>
      <c r="BH280" s="41">
        <f t="shared" si="926"/>
        <v>0</v>
      </c>
      <c r="BI280" s="41">
        <f t="shared" si="926"/>
        <v>0</v>
      </c>
      <c r="BJ280" s="41">
        <f t="shared" si="926"/>
        <v>0</v>
      </c>
      <c r="BK280" s="41">
        <f t="shared" si="926"/>
        <v>0</v>
      </c>
      <c r="BL280" s="41">
        <f t="shared" si="926"/>
        <v>0</v>
      </c>
      <c r="BM280" s="41">
        <f t="shared" si="926"/>
        <v>0</v>
      </c>
      <c r="BN280" s="41">
        <f t="shared" si="926"/>
        <v>0</v>
      </c>
      <c r="BO280" s="41">
        <f t="shared" si="926"/>
        <v>0</v>
      </c>
      <c r="BP280" s="41">
        <f t="shared" si="926"/>
        <v>0</v>
      </c>
      <c r="BQ280" s="41">
        <f t="shared" si="926"/>
        <v>0</v>
      </c>
      <c r="BR280" s="41">
        <f t="shared" si="926"/>
        <v>0</v>
      </c>
      <c r="BS280" s="41">
        <f t="shared" si="926"/>
        <v>0</v>
      </c>
      <c r="BT280" s="41">
        <f t="shared" si="926"/>
        <v>0</v>
      </c>
      <c r="BU280" s="41">
        <f t="shared" si="926"/>
        <v>0</v>
      </c>
      <c r="BV280" s="41">
        <f t="shared" si="926"/>
        <v>0</v>
      </c>
      <c r="BW280" s="41">
        <f t="shared" si="926"/>
        <v>0</v>
      </c>
      <c r="BX280" s="41">
        <f t="shared" si="926"/>
        <v>0</v>
      </c>
      <c r="BY280" s="41">
        <f t="shared" si="926"/>
        <v>0</v>
      </c>
      <c r="BZ280" s="41">
        <f t="shared" si="926"/>
        <v>0</v>
      </c>
      <c r="CA280" s="41">
        <f t="shared" si="926"/>
        <v>0</v>
      </c>
      <c r="CB280" s="41">
        <f t="shared" si="926"/>
        <v>0</v>
      </c>
      <c r="CC280" s="41">
        <f t="shared" si="926"/>
        <v>0</v>
      </c>
      <c r="CD280" s="41">
        <f t="shared" si="926"/>
        <v>0</v>
      </c>
      <c r="CE280" s="41">
        <f t="shared" si="926"/>
        <v>0</v>
      </c>
      <c r="CF280" s="41">
        <f t="shared" ref="CF280:DK280" si="927">IF($B280&gt;=CF$2,0,$S280/$D280*((CE$6-$E280)&lt;$D280))</f>
        <v>0</v>
      </c>
      <c r="CG280" s="41">
        <f t="shared" si="927"/>
        <v>0</v>
      </c>
      <c r="CH280" s="41">
        <f t="shared" si="927"/>
        <v>0</v>
      </c>
      <c r="CI280" s="41">
        <f t="shared" si="927"/>
        <v>0</v>
      </c>
      <c r="CJ280" s="41">
        <f t="shared" si="927"/>
        <v>0</v>
      </c>
      <c r="CK280" s="41">
        <f t="shared" si="927"/>
        <v>0</v>
      </c>
      <c r="CL280" s="41">
        <f t="shared" si="927"/>
        <v>0</v>
      </c>
      <c r="CM280" s="41">
        <f t="shared" si="927"/>
        <v>0</v>
      </c>
      <c r="CN280" s="41">
        <f t="shared" si="927"/>
        <v>0</v>
      </c>
      <c r="CO280" s="41">
        <f t="shared" si="927"/>
        <v>0</v>
      </c>
      <c r="CP280" s="41">
        <f t="shared" si="927"/>
        <v>0</v>
      </c>
      <c r="CQ280" s="41">
        <f t="shared" si="927"/>
        <v>0</v>
      </c>
      <c r="CR280" s="41">
        <f t="shared" si="927"/>
        <v>27396.938041122739</v>
      </c>
      <c r="CS280" s="41">
        <f t="shared" si="927"/>
        <v>27396.938041122739</v>
      </c>
      <c r="CT280" s="41">
        <f t="shared" si="927"/>
        <v>27396.938041122739</v>
      </c>
      <c r="CU280" s="41">
        <f t="shared" si="927"/>
        <v>27396.938041122739</v>
      </c>
      <c r="CV280" s="41">
        <f t="shared" si="927"/>
        <v>27396.938041122739</v>
      </c>
      <c r="CW280" s="41">
        <f t="shared" si="927"/>
        <v>27396.938041122739</v>
      </c>
      <c r="CX280" s="41">
        <f t="shared" si="927"/>
        <v>27396.938041122739</v>
      </c>
      <c r="CY280" s="41">
        <f t="shared" si="927"/>
        <v>27396.938041122739</v>
      </c>
      <c r="CZ280" s="41">
        <f t="shared" si="927"/>
        <v>27396.938041122739</v>
      </c>
      <c r="DA280" s="41">
        <f t="shared" si="927"/>
        <v>27396.938041122739</v>
      </c>
      <c r="DB280" s="41">
        <f t="shared" si="927"/>
        <v>27396.938041122739</v>
      </c>
      <c r="DC280" s="41">
        <f t="shared" si="927"/>
        <v>27396.938041122739</v>
      </c>
      <c r="DD280" s="41">
        <f t="shared" si="927"/>
        <v>27396.938041122739</v>
      </c>
      <c r="DE280" s="41">
        <f t="shared" si="927"/>
        <v>27396.938041122739</v>
      </c>
      <c r="DF280" s="41">
        <f t="shared" si="927"/>
        <v>27396.938041122739</v>
      </c>
      <c r="DG280" s="41">
        <f t="shared" si="927"/>
        <v>27396.938041122739</v>
      </c>
      <c r="DH280" s="41">
        <f t="shared" si="927"/>
        <v>27396.938041122739</v>
      </c>
      <c r="DI280" s="41">
        <f t="shared" si="927"/>
        <v>27396.938041122739</v>
      </c>
      <c r="DJ280" s="41">
        <f t="shared" si="927"/>
        <v>27396.938041122739</v>
      </c>
      <c r="DK280" s="41">
        <f t="shared" si="927"/>
        <v>27396.938041122739</v>
      </c>
      <c r="DL280" s="41">
        <f t="shared" ref="DL280:EQ280" si="928">IF($B280&gt;=DL$2,0,$S280/$D280*((DK$6-$E280)&lt;$D280))</f>
        <v>27396.938041122739</v>
      </c>
      <c r="DM280" s="41">
        <f t="shared" si="928"/>
        <v>27396.938041122739</v>
      </c>
      <c r="DN280" s="41">
        <f t="shared" si="928"/>
        <v>27396.938041122739</v>
      </c>
      <c r="DO280" s="41">
        <f t="shared" si="928"/>
        <v>27396.938041122739</v>
      </c>
      <c r="DP280" s="41">
        <f t="shared" si="928"/>
        <v>27396.938041122739</v>
      </c>
      <c r="DQ280" s="41">
        <f t="shared" si="928"/>
        <v>27396.938041122739</v>
      </c>
      <c r="DR280" s="41">
        <f t="shared" si="928"/>
        <v>27396.938041122739</v>
      </c>
      <c r="DS280" s="41">
        <f t="shared" si="928"/>
        <v>27396.938041122739</v>
      </c>
      <c r="DT280" s="41">
        <f t="shared" si="928"/>
        <v>27396.938041122739</v>
      </c>
      <c r="DU280" s="41">
        <f t="shared" si="928"/>
        <v>27396.938041122739</v>
      </c>
      <c r="DV280" s="41">
        <f t="shared" si="928"/>
        <v>27396.938041122739</v>
      </c>
      <c r="DW280" s="41">
        <f t="shared" si="928"/>
        <v>27396.938041122739</v>
      </c>
      <c r="DX280" s="41">
        <f t="shared" si="928"/>
        <v>27396.938041122739</v>
      </c>
      <c r="DY280" s="41">
        <f t="shared" si="928"/>
        <v>27396.938041122739</v>
      </c>
      <c r="DZ280" s="41">
        <f t="shared" si="928"/>
        <v>27396.938041122739</v>
      </c>
      <c r="EA280" s="41">
        <f t="shared" si="928"/>
        <v>27396.938041122739</v>
      </c>
      <c r="EB280" s="41">
        <f t="shared" si="928"/>
        <v>27396.938041122739</v>
      </c>
      <c r="EC280" s="41">
        <f t="shared" si="928"/>
        <v>27396.938041122739</v>
      </c>
      <c r="ED280" s="41">
        <f t="shared" si="928"/>
        <v>27396.938041122739</v>
      </c>
      <c r="EE280" s="41">
        <f t="shared" si="928"/>
        <v>27396.938041122739</v>
      </c>
      <c r="EF280" s="41">
        <f t="shared" si="928"/>
        <v>27396.938041122739</v>
      </c>
      <c r="EG280" s="41">
        <f t="shared" si="928"/>
        <v>27396.938041122739</v>
      </c>
      <c r="EH280" s="41">
        <f t="shared" si="928"/>
        <v>27396.938041122739</v>
      </c>
      <c r="EI280" s="41">
        <f t="shared" si="928"/>
        <v>27396.938041122739</v>
      </c>
      <c r="EJ280" s="41">
        <f t="shared" si="928"/>
        <v>27396.938041122739</v>
      </c>
      <c r="EK280" s="41">
        <f t="shared" si="928"/>
        <v>27396.938041122739</v>
      </c>
      <c r="EL280" s="41">
        <f t="shared" si="928"/>
        <v>27396.938041122739</v>
      </c>
      <c r="EM280" s="41">
        <f t="shared" si="928"/>
        <v>27396.938041122739</v>
      </c>
      <c r="EN280" s="41">
        <f t="shared" si="928"/>
        <v>27396.938041122739</v>
      </c>
      <c r="EO280" s="41">
        <f t="shared" si="928"/>
        <v>27396.938041122739</v>
      </c>
      <c r="EP280" s="41">
        <f t="shared" si="928"/>
        <v>27396.938041122739</v>
      </c>
      <c r="EQ280" s="41">
        <f t="shared" si="928"/>
        <v>27396.938041122739</v>
      </c>
      <c r="ER280" s="41">
        <f t="shared" ref="ER280:FB280" si="929">IF($B280&gt;=ER$2,0,$S280/$D280*((EQ$6-$E280)&lt;$D280))</f>
        <v>27396.938041122739</v>
      </c>
      <c r="ES280" s="41">
        <f t="shared" si="929"/>
        <v>27396.938041122739</v>
      </c>
      <c r="ET280" s="41">
        <f t="shared" si="929"/>
        <v>27396.938041122739</v>
      </c>
      <c r="EU280" s="41">
        <f t="shared" si="929"/>
        <v>27396.938041122739</v>
      </c>
      <c r="EV280" s="41">
        <f t="shared" si="929"/>
        <v>27396.938041122739</v>
      </c>
      <c r="EW280" s="41">
        <f t="shared" si="929"/>
        <v>27396.938041122739</v>
      </c>
      <c r="EX280" s="41">
        <f t="shared" si="929"/>
        <v>27396.938041122739</v>
      </c>
      <c r="EY280" s="41">
        <f t="shared" si="929"/>
        <v>27396.938041122739</v>
      </c>
      <c r="EZ280" s="41">
        <f t="shared" si="929"/>
        <v>0</v>
      </c>
      <c r="FA280" s="41">
        <f t="shared" si="929"/>
        <v>0</v>
      </c>
      <c r="FB280" s="41">
        <f t="shared" si="929"/>
        <v>0</v>
      </c>
    </row>
    <row r="281" spans="1:158" s="38" customFormat="1" ht="11.25" hidden="1" customHeight="1" outlineLevel="1">
      <c r="B281" s="37">
        <v>2099</v>
      </c>
      <c r="C281" s="36">
        <f t="shared" si="894"/>
        <v>60</v>
      </c>
      <c r="D281" s="36">
        <f t="shared" si="894"/>
        <v>60</v>
      </c>
      <c r="E281" s="36">
        <f t="shared" si="867"/>
        <v>77</v>
      </c>
      <c r="F281" s="55"/>
      <c r="G281" s="3"/>
      <c r="H281" s="3"/>
      <c r="K281" s="39"/>
      <c r="L281" s="39"/>
      <c r="M281" s="39"/>
      <c r="N281" s="39"/>
      <c r="O281" s="39"/>
      <c r="P281" s="39"/>
      <c r="Q281" s="39"/>
      <c r="S281" s="40">
        <f t="shared" si="873"/>
        <v>1640948.8838010945</v>
      </c>
      <c r="T281" s="41">
        <f t="shared" ref="T281:AY281" si="930">IF($B281&gt;=T$2,0,$S281/$D281*((S$6-$E281)&lt;$D281))</f>
        <v>0</v>
      </c>
      <c r="U281" s="41">
        <f t="shared" si="930"/>
        <v>0</v>
      </c>
      <c r="V281" s="41">
        <f t="shared" si="930"/>
        <v>0</v>
      </c>
      <c r="W281" s="41">
        <f t="shared" si="930"/>
        <v>0</v>
      </c>
      <c r="X281" s="41">
        <f t="shared" si="930"/>
        <v>0</v>
      </c>
      <c r="Y281" s="41">
        <f t="shared" si="930"/>
        <v>0</v>
      </c>
      <c r="Z281" s="41">
        <f t="shared" si="930"/>
        <v>0</v>
      </c>
      <c r="AA281" s="41">
        <f t="shared" si="930"/>
        <v>0</v>
      </c>
      <c r="AB281" s="41">
        <f t="shared" si="930"/>
        <v>0</v>
      </c>
      <c r="AC281" s="41">
        <f t="shared" si="930"/>
        <v>0</v>
      </c>
      <c r="AD281" s="41">
        <f t="shared" si="930"/>
        <v>0</v>
      </c>
      <c r="AE281" s="41">
        <f t="shared" si="930"/>
        <v>0</v>
      </c>
      <c r="AF281" s="41">
        <f t="shared" si="930"/>
        <v>0</v>
      </c>
      <c r="AG281" s="41">
        <f t="shared" si="930"/>
        <v>0</v>
      </c>
      <c r="AH281" s="41">
        <f t="shared" si="930"/>
        <v>0</v>
      </c>
      <c r="AI281" s="41">
        <f t="shared" si="930"/>
        <v>0</v>
      </c>
      <c r="AJ281" s="41">
        <f t="shared" si="930"/>
        <v>0</v>
      </c>
      <c r="AK281" s="41">
        <f t="shared" si="930"/>
        <v>0</v>
      </c>
      <c r="AL281" s="41">
        <f t="shared" si="930"/>
        <v>0</v>
      </c>
      <c r="AM281" s="41">
        <f t="shared" si="930"/>
        <v>0</v>
      </c>
      <c r="AN281" s="41">
        <f t="shared" si="930"/>
        <v>0</v>
      </c>
      <c r="AO281" s="41">
        <f t="shared" si="930"/>
        <v>0</v>
      </c>
      <c r="AP281" s="41">
        <f t="shared" si="930"/>
        <v>0</v>
      </c>
      <c r="AQ281" s="41">
        <f t="shared" si="930"/>
        <v>0</v>
      </c>
      <c r="AR281" s="41">
        <f t="shared" si="930"/>
        <v>0</v>
      </c>
      <c r="AS281" s="41">
        <f t="shared" si="930"/>
        <v>0</v>
      </c>
      <c r="AT281" s="41">
        <f t="shared" si="930"/>
        <v>0</v>
      </c>
      <c r="AU281" s="41">
        <f t="shared" si="930"/>
        <v>0</v>
      </c>
      <c r="AV281" s="41">
        <f t="shared" si="930"/>
        <v>0</v>
      </c>
      <c r="AW281" s="41">
        <f t="shared" si="930"/>
        <v>0</v>
      </c>
      <c r="AX281" s="41">
        <f t="shared" si="930"/>
        <v>0</v>
      </c>
      <c r="AY281" s="41">
        <f t="shared" si="930"/>
        <v>0</v>
      </c>
      <c r="AZ281" s="41">
        <f t="shared" ref="AZ281:CE281" si="931">IF($B281&gt;=AZ$2,0,$S281/$D281*((AY$6-$E281)&lt;$D281))</f>
        <v>0</v>
      </c>
      <c r="BA281" s="41">
        <f t="shared" si="931"/>
        <v>0</v>
      </c>
      <c r="BB281" s="41">
        <f t="shared" si="931"/>
        <v>0</v>
      </c>
      <c r="BC281" s="41">
        <f t="shared" si="931"/>
        <v>0</v>
      </c>
      <c r="BD281" s="41">
        <f t="shared" si="931"/>
        <v>0</v>
      </c>
      <c r="BE281" s="41">
        <f t="shared" si="931"/>
        <v>0</v>
      </c>
      <c r="BF281" s="41">
        <f t="shared" si="931"/>
        <v>0</v>
      </c>
      <c r="BG281" s="41">
        <f t="shared" si="931"/>
        <v>0</v>
      </c>
      <c r="BH281" s="41">
        <f t="shared" si="931"/>
        <v>0</v>
      </c>
      <c r="BI281" s="41">
        <f t="shared" si="931"/>
        <v>0</v>
      </c>
      <c r="BJ281" s="41">
        <f t="shared" si="931"/>
        <v>0</v>
      </c>
      <c r="BK281" s="41">
        <f t="shared" si="931"/>
        <v>0</v>
      </c>
      <c r="BL281" s="41">
        <f t="shared" si="931"/>
        <v>0</v>
      </c>
      <c r="BM281" s="41">
        <f t="shared" si="931"/>
        <v>0</v>
      </c>
      <c r="BN281" s="41">
        <f t="shared" si="931"/>
        <v>0</v>
      </c>
      <c r="BO281" s="41">
        <f t="shared" si="931"/>
        <v>0</v>
      </c>
      <c r="BP281" s="41">
        <f t="shared" si="931"/>
        <v>0</v>
      </c>
      <c r="BQ281" s="41">
        <f t="shared" si="931"/>
        <v>0</v>
      </c>
      <c r="BR281" s="41">
        <f t="shared" si="931"/>
        <v>0</v>
      </c>
      <c r="BS281" s="41">
        <f t="shared" si="931"/>
        <v>0</v>
      </c>
      <c r="BT281" s="41">
        <f t="shared" si="931"/>
        <v>0</v>
      </c>
      <c r="BU281" s="41">
        <f t="shared" si="931"/>
        <v>0</v>
      </c>
      <c r="BV281" s="41">
        <f t="shared" si="931"/>
        <v>0</v>
      </c>
      <c r="BW281" s="41">
        <f t="shared" si="931"/>
        <v>0</v>
      </c>
      <c r="BX281" s="41">
        <f t="shared" si="931"/>
        <v>0</v>
      </c>
      <c r="BY281" s="41">
        <f t="shared" si="931"/>
        <v>0</v>
      </c>
      <c r="BZ281" s="41">
        <f t="shared" si="931"/>
        <v>0</v>
      </c>
      <c r="CA281" s="41">
        <f t="shared" si="931"/>
        <v>0</v>
      </c>
      <c r="CB281" s="41">
        <f t="shared" si="931"/>
        <v>0</v>
      </c>
      <c r="CC281" s="41">
        <f t="shared" si="931"/>
        <v>0</v>
      </c>
      <c r="CD281" s="41">
        <f t="shared" si="931"/>
        <v>0</v>
      </c>
      <c r="CE281" s="41">
        <f t="shared" si="931"/>
        <v>0</v>
      </c>
      <c r="CF281" s="41">
        <f t="shared" ref="CF281:DK281" si="932">IF($B281&gt;=CF$2,0,$S281/$D281*((CE$6-$E281)&lt;$D281))</f>
        <v>0</v>
      </c>
      <c r="CG281" s="41">
        <f t="shared" si="932"/>
        <v>0</v>
      </c>
      <c r="CH281" s="41">
        <f t="shared" si="932"/>
        <v>0</v>
      </c>
      <c r="CI281" s="41">
        <f t="shared" si="932"/>
        <v>0</v>
      </c>
      <c r="CJ281" s="41">
        <f t="shared" si="932"/>
        <v>0</v>
      </c>
      <c r="CK281" s="41">
        <f t="shared" si="932"/>
        <v>0</v>
      </c>
      <c r="CL281" s="41">
        <f t="shared" si="932"/>
        <v>0</v>
      </c>
      <c r="CM281" s="41">
        <f t="shared" si="932"/>
        <v>0</v>
      </c>
      <c r="CN281" s="41">
        <f t="shared" si="932"/>
        <v>0</v>
      </c>
      <c r="CO281" s="41">
        <f t="shared" si="932"/>
        <v>0</v>
      </c>
      <c r="CP281" s="41">
        <f t="shared" si="932"/>
        <v>0</v>
      </c>
      <c r="CQ281" s="41">
        <f t="shared" si="932"/>
        <v>0</v>
      </c>
      <c r="CR281" s="41">
        <f t="shared" si="932"/>
        <v>0</v>
      </c>
      <c r="CS281" s="41">
        <f t="shared" si="932"/>
        <v>27349.148063351575</v>
      </c>
      <c r="CT281" s="41">
        <f t="shared" si="932"/>
        <v>27349.148063351575</v>
      </c>
      <c r="CU281" s="41">
        <f t="shared" si="932"/>
        <v>27349.148063351575</v>
      </c>
      <c r="CV281" s="41">
        <f t="shared" si="932"/>
        <v>27349.148063351575</v>
      </c>
      <c r="CW281" s="41">
        <f t="shared" si="932"/>
        <v>27349.148063351575</v>
      </c>
      <c r="CX281" s="41">
        <f t="shared" si="932"/>
        <v>27349.148063351575</v>
      </c>
      <c r="CY281" s="41">
        <f t="shared" si="932"/>
        <v>27349.148063351575</v>
      </c>
      <c r="CZ281" s="41">
        <f t="shared" si="932"/>
        <v>27349.148063351575</v>
      </c>
      <c r="DA281" s="41">
        <f t="shared" si="932"/>
        <v>27349.148063351575</v>
      </c>
      <c r="DB281" s="41">
        <f t="shared" si="932"/>
        <v>27349.148063351575</v>
      </c>
      <c r="DC281" s="41">
        <f t="shared" si="932"/>
        <v>27349.148063351575</v>
      </c>
      <c r="DD281" s="41">
        <f t="shared" si="932"/>
        <v>27349.148063351575</v>
      </c>
      <c r="DE281" s="41">
        <f t="shared" si="932"/>
        <v>27349.148063351575</v>
      </c>
      <c r="DF281" s="41">
        <f t="shared" si="932"/>
        <v>27349.148063351575</v>
      </c>
      <c r="DG281" s="41">
        <f t="shared" si="932"/>
        <v>27349.148063351575</v>
      </c>
      <c r="DH281" s="41">
        <f t="shared" si="932"/>
        <v>27349.148063351575</v>
      </c>
      <c r="DI281" s="41">
        <f t="shared" si="932"/>
        <v>27349.148063351575</v>
      </c>
      <c r="DJ281" s="41">
        <f t="shared" si="932"/>
        <v>27349.148063351575</v>
      </c>
      <c r="DK281" s="41">
        <f t="shared" si="932"/>
        <v>27349.148063351575</v>
      </c>
      <c r="DL281" s="41">
        <f t="shared" ref="DL281:EQ281" si="933">IF($B281&gt;=DL$2,0,$S281/$D281*((DK$6-$E281)&lt;$D281))</f>
        <v>27349.148063351575</v>
      </c>
      <c r="DM281" s="41">
        <f t="shared" si="933"/>
        <v>27349.148063351575</v>
      </c>
      <c r="DN281" s="41">
        <f t="shared" si="933"/>
        <v>27349.148063351575</v>
      </c>
      <c r="DO281" s="41">
        <f t="shared" si="933"/>
        <v>27349.148063351575</v>
      </c>
      <c r="DP281" s="41">
        <f t="shared" si="933"/>
        <v>27349.148063351575</v>
      </c>
      <c r="DQ281" s="41">
        <f t="shared" si="933"/>
        <v>27349.148063351575</v>
      </c>
      <c r="DR281" s="41">
        <f t="shared" si="933"/>
        <v>27349.148063351575</v>
      </c>
      <c r="DS281" s="41">
        <f t="shared" si="933"/>
        <v>27349.148063351575</v>
      </c>
      <c r="DT281" s="41">
        <f t="shared" si="933"/>
        <v>27349.148063351575</v>
      </c>
      <c r="DU281" s="41">
        <f t="shared" si="933"/>
        <v>27349.148063351575</v>
      </c>
      <c r="DV281" s="41">
        <f t="shared" si="933"/>
        <v>27349.148063351575</v>
      </c>
      <c r="DW281" s="41">
        <f t="shared" si="933"/>
        <v>27349.148063351575</v>
      </c>
      <c r="DX281" s="41">
        <f t="shared" si="933"/>
        <v>27349.148063351575</v>
      </c>
      <c r="DY281" s="41">
        <f t="shared" si="933"/>
        <v>27349.148063351575</v>
      </c>
      <c r="DZ281" s="41">
        <f t="shared" si="933"/>
        <v>27349.148063351575</v>
      </c>
      <c r="EA281" s="41">
        <f t="shared" si="933"/>
        <v>27349.148063351575</v>
      </c>
      <c r="EB281" s="41">
        <f t="shared" si="933"/>
        <v>27349.148063351575</v>
      </c>
      <c r="EC281" s="41">
        <f t="shared" si="933"/>
        <v>27349.148063351575</v>
      </c>
      <c r="ED281" s="41">
        <f t="shared" si="933"/>
        <v>27349.148063351575</v>
      </c>
      <c r="EE281" s="41">
        <f t="shared" si="933"/>
        <v>27349.148063351575</v>
      </c>
      <c r="EF281" s="41">
        <f t="shared" si="933"/>
        <v>27349.148063351575</v>
      </c>
      <c r="EG281" s="41">
        <f t="shared" si="933"/>
        <v>27349.148063351575</v>
      </c>
      <c r="EH281" s="41">
        <f t="shared" si="933"/>
        <v>27349.148063351575</v>
      </c>
      <c r="EI281" s="41">
        <f t="shared" si="933"/>
        <v>27349.148063351575</v>
      </c>
      <c r="EJ281" s="41">
        <f t="shared" si="933"/>
        <v>27349.148063351575</v>
      </c>
      <c r="EK281" s="41">
        <f t="shared" si="933"/>
        <v>27349.148063351575</v>
      </c>
      <c r="EL281" s="41">
        <f t="shared" si="933"/>
        <v>27349.148063351575</v>
      </c>
      <c r="EM281" s="41">
        <f t="shared" si="933"/>
        <v>27349.148063351575</v>
      </c>
      <c r="EN281" s="41">
        <f t="shared" si="933"/>
        <v>27349.148063351575</v>
      </c>
      <c r="EO281" s="41">
        <f t="shared" si="933"/>
        <v>27349.148063351575</v>
      </c>
      <c r="EP281" s="41">
        <f t="shared" si="933"/>
        <v>27349.148063351575</v>
      </c>
      <c r="EQ281" s="41">
        <f t="shared" si="933"/>
        <v>27349.148063351575</v>
      </c>
      <c r="ER281" s="41">
        <f t="shared" ref="ER281:FB281" si="934">IF($B281&gt;=ER$2,0,$S281/$D281*((EQ$6-$E281)&lt;$D281))</f>
        <v>27349.148063351575</v>
      </c>
      <c r="ES281" s="41">
        <f t="shared" si="934"/>
        <v>27349.148063351575</v>
      </c>
      <c r="ET281" s="41">
        <f t="shared" si="934"/>
        <v>27349.148063351575</v>
      </c>
      <c r="EU281" s="41">
        <f t="shared" si="934"/>
        <v>27349.148063351575</v>
      </c>
      <c r="EV281" s="41">
        <f t="shared" si="934"/>
        <v>27349.148063351575</v>
      </c>
      <c r="EW281" s="41">
        <f t="shared" si="934"/>
        <v>27349.148063351575</v>
      </c>
      <c r="EX281" s="41">
        <f t="shared" si="934"/>
        <v>27349.148063351575</v>
      </c>
      <c r="EY281" s="41">
        <f t="shared" si="934"/>
        <v>27349.148063351575</v>
      </c>
      <c r="EZ281" s="41">
        <f t="shared" si="934"/>
        <v>27349.148063351575</v>
      </c>
      <c r="FA281" s="41">
        <f t="shared" si="934"/>
        <v>0</v>
      </c>
      <c r="FB281" s="41">
        <f t="shared" si="934"/>
        <v>0</v>
      </c>
    </row>
    <row r="282" spans="1:158" s="38" customFormat="1" ht="11.25" hidden="1" customHeight="1" outlineLevel="1">
      <c r="B282" s="37">
        <v>2100</v>
      </c>
      <c r="C282" s="36">
        <f t="shared" si="894"/>
        <v>60</v>
      </c>
      <c r="D282" s="36">
        <f t="shared" si="894"/>
        <v>60</v>
      </c>
      <c r="E282" s="36">
        <f t="shared" si="867"/>
        <v>78</v>
      </c>
      <c r="F282" s="68"/>
      <c r="G282" s="3"/>
      <c r="H282" s="3"/>
      <c r="K282" s="39"/>
      <c r="L282" s="39"/>
      <c r="M282" s="39"/>
      <c r="N282" s="39"/>
      <c r="O282" s="39"/>
      <c r="P282" s="39"/>
      <c r="Q282" s="39"/>
      <c r="S282" s="40">
        <f t="shared" si="873"/>
        <v>1638107.9846460866</v>
      </c>
      <c r="T282" s="41">
        <f t="shared" ref="T282:AY282" si="935">IF($B282&gt;=T$2,0,$S282/$D282*((S$6-$E282)&lt;$D282))</f>
        <v>0</v>
      </c>
      <c r="U282" s="41">
        <f t="shared" si="935"/>
        <v>0</v>
      </c>
      <c r="V282" s="41">
        <f t="shared" si="935"/>
        <v>0</v>
      </c>
      <c r="W282" s="41">
        <f t="shared" si="935"/>
        <v>0</v>
      </c>
      <c r="X282" s="41">
        <f t="shared" si="935"/>
        <v>0</v>
      </c>
      <c r="Y282" s="41">
        <f t="shared" si="935"/>
        <v>0</v>
      </c>
      <c r="Z282" s="41">
        <f t="shared" si="935"/>
        <v>0</v>
      </c>
      <c r="AA282" s="41">
        <f t="shared" si="935"/>
        <v>0</v>
      </c>
      <c r="AB282" s="41">
        <f t="shared" si="935"/>
        <v>0</v>
      </c>
      <c r="AC282" s="41">
        <f t="shared" si="935"/>
        <v>0</v>
      </c>
      <c r="AD282" s="41">
        <f t="shared" si="935"/>
        <v>0</v>
      </c>
      <c r="AE282" s="41">
        <f t="shared" si="935"/>
        <v>0</v>
      </c>
      <c r="AF282" s="41">
        <f t="shared" si="935"/>
        <v>0</v>
      </c>
      <c r="AG282" s="41">
        <f t="shared" si="935"/>
        <v>0</v>
      </c>
      <c r="AH282" s="41">
        <f t="shared" si="935"/>
        <v>0</v>
      </c>
      <c r="AI282" s="41">
        <f t="shared" si="935"/>
        <v>0</v>
      </c>
      <c r="AJ282" s="41">
        <f t="shared" si="935"/>
        <v>0</v>
      </c>
      <c r="AK282" s="41">
        <f t="shared" si="935"/>
        <v>0</v>
      </c>
      <c r="AL282" s="41">
        <f t="shared" si="935"/>
        <v>0</v>
      </c>
      <c r="AM282" s="41">
        <f t="shared" si="935"/>
        <v>0</v>
      </c>
      <c r="AN282" s="41">
        <f t="shared" si="935"/>
        <v>0</v>
      </c>
      <c r="AO282" s="41">
        <f t="shared" si="935"/>
        <v>0</v>
      </c>
      <c r="AP282" s="41">
        <f t="shared" si="935"/>
        <v>0</v>
      </c>
      <c r="AQ282" s="41">
        <f t="shared" si="935"/>
        <v>0</v>
      </c>
      <c r="AR282" s="41">
        <f t="shared" si="935"/>
        <v>0</v>
      </c>
      <c r="AS282" s="41">
        <f t="shared" si="935"/>
        <v>0</v>
      </c>
      <c r="AT282" s="41">
        <f t="shared" si="935"/>
        <v>0</v>
      </c>
      <c r="AU282" s="41">
        <f t="shared" si="935"/>
        <v>0</v>
      </c>
      <c r="AV282" s="41">
        <f t="shared" si="935"/>
        <v>0</v>
      </c>
      <c r="AW282" s="41">
        <f t="shared" si="935"/>
        <v>0</v>
      </c>
      <c r="AX282" s="41">
        <f t="shared" si="935"/>
        <v>0</v>
      </c>
      <c r="AY282" s="41">
        <f t="shared" si="935"/>
        <v>0</v>
      </c>
      <c r="AZ282" s="41">
        <f t="shared" ref="AZ282:CE282" si="936">IF($B282&gt;=AZ$2,0,$S282/$D282*((AY$6-$E282)&lt;$D282))</f>
        <v>0</v>
      </c>
      <c r="BA282" s="41">
        <f t="shared" si="936"/>
        <v>0</v>
      </c>
      <c r="BB282" s="41">
        <f t="shared" si="936"/>
        <v>0</v>
      </c>
      <c r="BC282" s="41">
        <f t="shared" si="936"/>
        <v>0</v>
      </c>
      <c r="BD282" s="41">
        <f t="shared" si="936"/>
        <v>0</v>
      </c>
      <c r="BE282" s="41">
        <f t="shared" si="936"/>
        <v>0</v>
      </c>
      <c r="BF282" s="41">
        <f t="shared" si="936"/>
        <v>0</v>
      </c>
      <c r="BG282" s="41">
        <f t="shared" si="936"/>
        <v>0</v>
      </c>
      <c r="BH282" s="41">
        <f t="shared" si="936"/>
        <v>0</v>
      </c>
      <c r="BI282" s="41">
        <f t="shared" si="936"/>
        <v>0</v>
      </c>
      <c r="BJ282" s="41">
        <f t="shared" si="936"/>
        <v>0</v>
      </c>
      <c r="BK282" s="41">
        <f t="shared" si="936"/>
        <v>0</v>
      </c>
      <c r="BL282" s="41">
        <f t="shared" si="936"/>
        <v>0</v>
      </c>
      <c r="BM282" s="41">
        <f t="shared" si="936"/>
        <v>0</v>
      </c>
      <c r="BN282" s="41">
        <f t="shared" si="936"/>
        <v>0</v>
      </c>
      <c r="BO282" s="41">
        <f t="shared" si="936"/>
        <v>0</v>
      </c>
      <c r="BP282" s="41">
        <f t="shared" si="936"/>
        <v>0</v>
      </c>
      <c r="BQ282" s="41">
        <f t="shared" si="936"/>
        <v>0</v>
      </c>
      <c r="BR282" s="41">
        <f t="shared" si="936"/>
        <v>0</v>
      </c>
      <c r="BS282" s="41">
        <f t="shared" si="936"/>
        <v>0</v>
      </c>
      <c r="BT282" s="41">
        <f t="shared" si="936"/>
        <v>0</v>
      </c>
      <c r="BU282" s="41">
        <f t="shared" si="936"/>
        <v>0</v>
      </c>
      <c r="BV282" s="41">
        <f t="shared" si="936"/>
        <v>0</v>
      </c>
      <c r="BW282" s="41">
        <f t="shared" si="936"/>
        <v>0</v>
      </c>
      <c r="BX282" s="41">
        <f t="shared" si="936"/>
        <v>0</v>
      </c>
      <c r="BY282" s="41">
        <f t="shared" si="936"/>
        <v>0</v>
      </c>
      <c r="BZ282" s="41">
        <f t="shared" si="936"/>
        <v>0</v>
      </c>
      <c r="CA282" s="41">
        <f t="shared" si="936"/>
        <v>0</v>
      </c>
      <c r="CB282" s="41">
        <f t="shared" si="936"/>
        <v>0</v>
      </c>
      <c r="CC282" s="41">
        <f t="shared" si="936"/>
        <v>0</v>
      </c>
      <c r="CD282" s="41">
        <f t="shared" si="936"/>
        <v>0</v>
      </c>
      <c r="CE282" s="41">
        <f t="shared" si="936"/>
        <v>0</v>
      </c>
      <c r="CF282" s="41">
        <f t="shared" ref="CF282:DK282" si="937">IF($B282&gt;=CF$2,0,$S282/$D282*((CE$6-$E282)&lt;$D282))</f>
        <v>0</v>
      </c>
      <c r="CG282" s="41">
        <f t="shared" si="937"/>
        <v>0</v>
      </c>
      <c r="CH282" s="41">
        <f t="shared" si="937"/>
        <v>0</v>
      </c>
      <c r="CI282" s="41">
        <f t="shared" si="937"/>
        <v>0</v>
      </c>
      <c r="CJ282" s="41">
        <f t="shared" si="937"/>
        <v>0</v>
      </c>
      <c r="CK282" s="41">
        <f t="shared" si="937"/>
        <v>0</v>
      </c>
      <c r="CL282" s="41">
        <f t="shared" si="937"/>
        <v>0</v>
      </c>
      <c r="CM282" s="41">
        <f t="shared" si="937"/>
        <v>0</v>
      </c>
      <c r="CN282" s="41">
        <f t="shared" si="937"/>
        <v>0</v>
      </c>
      <c r="CO282" s="41">
        <f t="shared" si="937"/>
        <v>0</v>
      </c>
      <c r="CP282" s="41">
        <f t="shared" si="937"/>
        <v>0</v>
      </c>
      <c r="CQ282" s="41">
        <f t="shared" si="937"/>
        <v>0</v>
      </c>
      <c r="CR282" s="41">
        <f t="shared" si="937"/>
        <v>0</v>
      </c>
      <c r="CS282" s="41">
        <f t="shared" si="937"/>
        <v>0</v>
      </c>
      <c r="CT282" s="41">
        <f t="shared" si="937"/>
        <v>27301.799744101441</v>
      </c>
      <c r="CU282" s="41">
        <f t="shared" si="937"/>
        <v>27301.799744101441</v>
      </c>
      <c r="CV282" s="41">
        <f t="shared" si="937"/>
        <v>27301.799744101441</v>
      </c>
      <c r="CW282" s="41">
        <f t="shared" si="937"/>
        <v>27301.799744101441</v>
      </c>
      <c r="CX282" s="41">
        <f t="shared" si="937"/>
        <v>27301.799744101441</v>
      </c>
      <c r="CY282" s="41">
        <f t="shared" si="937"/>
        <v>27301.799744101441</v>
      </c>
      <c r="CZ282" s="41">
        <f t="shared" si="937"/>
        <v>27301.799744101441</v>
      </c>
      <c r="DA282" s="41">
        <f t="shared" si="937"/>
        <v>27301.799744101441</v>
      </c>
      <c r="DB282" s="41">
        <f t="shared" si="937"/>
        <v>27301.799744101441</v>
      </c>
      <c r="DC282" s="41">
        <f t="shared" si="937"/>
        <v>27301.799744101441</v>
      </c>
      <c r="DD282" s="41">
        <f t="shared" si="937"/>
        <v>27301.799744101441</v>
      </c>
      <c r="DE282" s="41">
        <f t="shared" si="937"/>
        <v>27301.799744101441</v>
      </c>
      <c r="DF282" s="41">
        <f t="shared" si="937"/>
        <v>27301.799744101441</v>
      </c>
      <c r="DG282" s="41">
        <f t="shared" si="937"/>
        <v>27301.799744101441</v>
      </c>
      <c r="DH282" s="41">
        <f t="shared" si="937"/>
        <v>27301.799744101441</v>
      </c>
      <c r="DI282" s="41">
        <f t="shared" si="937"/>
        <v>27301.799744101441</v>
      </c>
      <c r="DJ282" s="41">
        <f t="shared" si="937"/>
        <v>27301.799744101441</v>
      </c>
      <c r="DK282" s="41">
        <f t="shared" si="937"/>
        <v>27301.799744101441</v>
      </c>
      <c r="DL282" s="41">
        <f t="shared" ref="DL282:EQ282" si="938">IF($B282&gt;=DL$2,0,$S282/$D282*((DK$6-$E282)&lt;$D282))</f>
        <v>27301.799744101441</v>
      </c>
      <c r="DM282" s="41">
        <f t="shared" si="938"/>
        <v>27301.799744101441</v>
      </c>
      <c r="DN282" s="41">
        <f t="shared" si="938"/>
        <v>27301.799744101441</v>
      </c>
      <c r="DO282" s="41">
        <f t="shared" si="938"/>
        <v>27301.799744101441</v>
      </c>
      <c r="DP282" s="41">
        <f t="shared" si="938"/>
        <v>27301.799744101441</v>
      </c>
      <c r="DQ282" s="41">
        <f t="shared" si="938"/>
        <v>27301.799744101441</v>
      </c>
      <c r="DR282" s="41">
        <f t="shared" si="938"/>
        <v>27301.799744101441</v>
      </c>
      <c r="DS282" s="41">
        <f t="shared" si="938"/>
        <v>27301.799744101441</v>
      </c>
      <c r="DT282" s="41">
        <f t="shared" si="938"/>
        <v>27301.799744101441</v>
      </c>
      <c r="DU282" s="41">
        <f t="shared" si="938"/>
        <v>27301.799744101441</v>
      </c>
      <c r="DV282" s="41">
        <f t="shared" si="938"/>
        <v>27301.799744101441</v>
      </c>
      <c r="DW282" s="41">
        <f t="shared" si="938"/>
        <v>27301.799744101441</v>
      </c>
      <c r="DX282" s="41">
        <f t="shared" si="938"/>
        <v>27301.799744101441</v>
      </c>
      <c r="DY282" s="41">
        <f t="shared" si="938"/>
        <v>27301.799744101441</v>
      </c>
      <c r="DZ282" s="41">
        <f t="shared" si="938"/>
        <v>27301.799744101441</v>
      </c>
      <c r="EA282" s="41">
        <f t="shared" si="938"/>
        <v>27301.799744101441</v>
      </c>
      <c r="EB282" s="41">
        <f t="shared" si="938"/>
        <v>27301.799744101441</v>
      </c>
      <c r="EC282" s="41">
        <f t="shared" si="938"/>
        <v>27301.799744101441</v>
      </c>
      <c r="ED282" s="41">
        <f t="shared" si="938"/>
        <v>27301.799744101441</v>
      </c>
      <c r="EE282" s="41">
        <f t="shared" si="938"/>
        <v>27301.799744101441</v>
      </c>
      <c r="EF282" s="41">
        <f t="shared" si="938"/>
        <v>27301.799744101441</v>
      </c>
      <c r="EG282" s="41">
        <f t="shared" si="938"/>
        <v>27301.799744101441</v>
      </c>
      <c r="EH282" s="41">
        <f t="shared" si="938"/>
        <v>27301.799744101441</v>
      </c>
      <c r="EI282" s="41">
        <f t="shared" si="938"/>
        <v>27301.799744101441</v>
      </c>
      <c r="EJ282" s="41">
        <f t="shared" si="938"/>
        <v>27301.799744101441</v>
      </c>
      <c r="EK282" s="41">
        <f t="shared" si="938"/>
        <v>27301.799744101441</v>
      </c>
      <c r="EL282" s="41">
        <f t="shared" si="938"/>
        <v>27301.799744101441</v>
      </c>
      <c r="EM282" s="41">
        <f t="shared" si="938"/>
        <v>27301.799744101441</v>
      </c>
      <c r="EN282" s="41">
        <f t="shared" si="938"/>
        <v>27301.799744101441</v>
      </c>
      <c r="EO282" s="41">
        <f t="shared" si="938"/>
        <v>27301.799744101441</v>
      </c>
      <c r="EP282" s="41">
        <f t="shared" si="938"/>
        <v>27301.799744101441</v>
      </c>
      <c r="EQ282" s="41">
        <f t="shared" si="938"/>
        <v>27301.799744101441</v>
      </c>
      <c r="ER282" s="41">
        <f t="shared" ref="ER282:FB282" si="939">IF($B282&gt;=ER$2,0,$S282/$D282*((EQ$6-$E282)&lt;$D282))</f>
        <v>27301.799744101441</v>
      </c>
      <c r="ES282" s="41">
        <f t="shared" si="939"/>
        <v>27301.799744101441</v>
      </c>
      <c r="ET282" s="41">
        <f t="shared" si="939"/>
        <v>27301.799744101441</v>
      </c>
      <c r="EU282" s="41">
        <f t="shared" si="939"/>
        <v>27301.799744101441</v>
      </c>
      <c r="EV282" s="41">
        <f t="shared" si="939"/>
        <v>27301.799744101441</v>
      </c>
      <c r="EW282" s="41">
        <f t="shared" si="939"/>
        <v>27301.799744101441</v>
      </c>
      <c r="EX282" s="41">
        <f t="shared" si="939"/>
        <v>27301.799744101441</v>
      </c>
      <c r="EY282" s="41">
        <f t="shared" si="939"/>
        <v>27301.799744101441</v>
      </c>
      <c r="EZ282" s="41">
        <f t="shared" si="939"/>
        <v>27301.799744101441</v>
      </c>
      <c r="FA282" s="41">
        <f t="shared" si="939"/>
        <v>27301.799744101441</v>
      </c>
      <c r="FB282" s="41">
        <f t="shared" si="939"/>
        <v>0</v>
      </c>
    </row>
    <row r="283" spans="1:158" s="80" customFormat="1" ht="11.25" customHeight="1" collapsed="1">
      <c r="B283" s="54"/>
      <c r="C283" s="81"/>
      <c r="D283" s="81"/>
      <c r="E283" s="82"/>
      <c r="F283" s="83"/>
      <c r="G283" s="83"/>
      <c r="H283" s="83"/>
      <c r="K283" s="84"/>
      <c r="L283" s="84"/>
      <c r="M283" s="84"/>
      <c r="N283" s="84"/>
      <c r="O283" s="84"/>
      <c r="P283" s="84"/>
      <c r="Q283" s="84"/>
      <c r="S283" s="83">
        <f>SUM(S194:S282)</f>
        <v>293209085.67773688</v>
      </c>
      <c r="T283" s="83">
        <f>SUM(T194:T282)</f>
        <v>0</v>
      </c>
      <c r="U283" s="83">
        <f t="shared" ref="U283:W283" si="940">SUM(U194:U282)</f>
        <v>0</v>
      </c>
      <c r="V283" s="83">
        <f t="shared" si="940"/>
        <v>0</v>
      </c>
      <c r="W283" s="83">
        <f t="shared" si="940"/>
        <v>0</v>
      </c>
      <c r="X283" s="83">
        <f>SUM(X194:X282)</f>
        <v>0</v>
      </c>
      <c r="Y283" s="83">
        <f t="shared" ref="Y283:CJ283" si="941">SUM(Y194:Y282)</f>
        <v>0</v>
      </c>
      <c r="Z283" s="83">
        <f t="shared" si="941"/>
        <v>369942.65780962276</v>
      </c>
      <c r="AA283" s="83">
        <f t="shared" si="941"/>
        <v>743979.00295967958</v>
      </c>
      <c r="AB283" s="83">
        <f t="shared" si="941"/>
        <v>1105753.5028823973</v>
      </c>
      <c r="AC283" s="83">
        <f t="shared" si="941"/>
        <v>1482010.7342746831</v>
      </c>
      <c r="AD283" s="83">
        <f t="shared" si="941"/>
        <v>1576730.9701257029</v>
      </c>
      <c r="AE283" s="83">
        <f t="shared" si="941"/>
        <v>1670308.263808297</v>
      </c>
      <c r="AF283" s="83">
        <f t="shared" si="941"/>
        <v>1763446.2558538918</v>
      </c>
      <c r="AG283" s="83">
        <f t="shared" si="941"/>
        <v>1856151.501006264</v>
      </c>
      <c r="AH283" s="83">
        <f t="shared" si="941"/>
        <v>1948537.0446216804</v>
      </c>
      <c r="AI283" s="83">
        <f t="shared" si="941"/>
        <v>2040441.0006959755</v>
      </c>
      <c r="AJ283" s="83">
        <f t="shared" si="941"/>
        <v>2131859.290490625</v>
      </c>
      <c r="AK283" s="83">
        <f t="shared" si="941"/>
        <v>2222718.9347258573</v>
      </c>
      <c r="AL283" s="83">
        <f t="shared" si="941"/>
        <v>2312801.3688031328</v>
      </c>
      <c r="AM283" s="83">
        <f t="shared" si="941"/>
        <v>2401801.6521721198</v>
      </c>
      <c r="AN283" s="83">
        <f t="shared" si="941"/>
        <v>2489587.6577794286</v>
      </c>
      <c r="AO283" s="83">
        <f t="shared" si="941"/>
        <v>2576095.522535766</v>
      </c>
      <c r="AP283" s="83">
        <f t="shared" si="941"/>
        <v>2660868.6506294953</v>
      </c>
      <c r="AQ283" s="83">
        <f t="shared" si="941"/>
        <v>2743789.5296203997</v>
      </c>
      <c r="AR283" s="83">
        <f t="shared" si="941"/>
        <v>2824808.1284790821</v>
      </c>
      <c r="AS283" s="83">
        <f t="shared" si="941"/>
        <v>2903688.9852242176</v>
      </c>
      <c r="AT283" s="83">
        <f t="shared" si="941"/>
        <v>2980210.1804109514</v>
      </c>
      <c r="AU283" s="83">
        <f t="shared" si="941"/>
        <v>3054062.6245823395</v>
      </c>
      <c r="AV283" s="83">
        <f t="shared" si="941"/>
        <v>3124984.6872339114</v>
      </c>
      <c r="AW283" s="83">
        <f t="shared" si="941"/>
        <v>3192766.3177544982</v>
      </c>
      <c r="AX283" s="83">
        <f t="shared" si="941"/>
        <v>3257270.2746417774</v>
      </c>
      <c r="AY283" s="83">
        <f t="shared" si="941"/>
        <v>3318680.5863027256</v>
      </c>
      <c r="AZ283" s="83">
        <f t="shared" si="941"/>
        <v>3377120.8660187409</v>
      </c>
      <c r="BA283" s="83">
        <f t="shared" si="941"/>
        <v>3432795.5978749492</v>
      </c>
      <c r="BB283" s="83">
        <f t="shared" si="941"/>
        <v>3485904.0880090911</v>
      </c>
      <c r="BC283" s="83">
        <f t="shared" si="941"/>
        <v>3536629.4428808056</v>
      </c>
      <c r="BD283" s="83">
        <f t="shared" si="941"/>
        <v>3585144.1234030887</v>
      </c>
      <c r="BE283" s="83">
        <f t="shared" si="941"/>
        <v>3631606.1467060153</v>
      </c>
      <c r="BF283" s="83">
        <f t="shared" si="941"/>
        <v>3676163.8206541948</v>
      </c>
      <c r="BG283" s="83">
        <f t="shared" si="941"/>
        <v>3718953.359889511</v>
      </c>
      <c r="BH283" s="83">
        <f t="shared" si="941"/>
        <v>3760102.6964069325</v>
      </c>
      <c r="BI283" s="83">
        <f t="shared" si="941"/>
        <v>3799728.4803382633</v>
      </c>
      <c r="BJ283" s="83">
        <f t="shared" si="941"/>
        <v>3837939.7851168378</v>
      </c>
      <c r="BK283" s="83">
        <f t="shared" si="941"/>
        <v>3874838.4494239627</v>
      </c>
      <c r="BL283" s="83">
        <f t="shared" si="941"/>
        <v>3910518.9106540438</v>
      </c>
      <c r="BM283" s="83">
        <f t="shared" si="941"/>
        <v>3945068.5459839692</v>
      </c>
      <c r="BN283" s="83">
        <f t="shared" si="941"/>
        <v>3978567.6063198806</v>
      </c>
      <c r="BO283" s="83">
        <f t="shared" si="941"/>
        <v>4011091.5830777972</v>
      </c>
      <c r="BP283" s="83">
        <f t="shared" si="941"/>
        <v>4042710.0157292737</v>
      </c>
      <c r="BQ283" s="83">
        <f t="shared" si="941"/>
        <v>4073488.1432301789</v>
      </c>
      <c r="BR283" s="83">
        <f t="shared" si="941"/>
        <v>4103485.5065628495</v>
      </c>
      <c r="BS283" s="83">
        <f t="shared" si="941"/>
        <v>4132755.875871643</v>
      </c>
      <c r="BT283" s="83">
        <f t="shared" si="941"/>
        <v>4161350.5226552398</v>
      </c>
      <c r="BU283" s="83">
        <f t="shared" si="941"/>
        <v>4189318.7390314536</v>
      </c>
      <c r="BV283" s="83">
        <f t="shared" si="941"/>
        <v>4217851.124319613</v>
      </c>
      <c r="BW283" s="83">
        <f t="shared" si="941"/>
        <v>4246328.0153074441</v>
      </c>
      <c r="BX283" s="83">
        <f t="shared" si="941"/>
        <v>4274749.4867578167</v>
      </c>
      <c r="BY283" s="83">
        <f t="shared" si="941"/>
        <v>4303116.0184770497</v>
      </c>
      <c r="BZ283" s="83">
        <f t="shared" si="941"/>
        <v>4331427.6824551672</v>
      </c>
      <c r="CA283" s="83">
        <f t="shared" si="941"/>
        <v>4359684.7530308748</v>
      </c>
      <c r="CB283" s="83">
        <f t="shared" si="941"/>
        <v>4387887.9085884485</v>
      </c>
      <c r="CC283" s="83">
        <f t="shared" si="941"/>
        <v>4416037.824120244</v>
      </c>
      <c r="CD283" s="83">
        <f t="shared" si="941"/>
        <v>4444134.6644720733</v>
      </c>
      <c r="CE283" s="83">
        <f t="shared" si="941"/>
        <v>4472179.4045000495</v>
      </c>
      <c r="CF283" s="83">
        <f t="shared" si="941"/>
        <v>4500172.3047057912</v>
      </c>
      <c r="CG283" s="83">
        <f t="shared" si="941"/>
        <v>4528113.8269970426</v>
      </c>
      <c r="CH283" s="83">
        <f t="shared" si="941"/>
        <v>4186061.5704537528</v>
      </c>
      <c r="CI283" s="83">
        <f t="shared" si="941"/>
        <v>3839864.6597959194</v>
      </c>
      <c r="CJ283" s="83">
        <f t="shared" si="941"/>
        <v>3505879.085133818</v>
      </c>
      <c r="CK283" s="83">
        <f t="shared" ref="CK283:EV283" si="942">SUM(CK194:CK282)</f>
        <v>3157360.6236710143</v>
      </c>
      <c r="CL283" s="83">
        <f t="shared" si="942"/>
        <v>3090329.3545493158</v>
      </c>
      <c r="CM283" s="83">
        <f t="shared" si="942"/>
        <v>3024391.5747661991</v>
      </c>
      <c r="CN283" s="83">
        <f t="shared" si="942"/>
        <v>2958844.1951173344</v>
      </c>
      <c r="CO283" s="83">
        <f t="shared" si="942"/>
        <v>2893680.4999491945</v>
      </c>
      <c r="CP283" s="83">
        <f t="shared" si="942"/>
        <v>2828788.1959891561</v>
      </c>
      <c r="CQ283" s="83">
        <f t="shared" si="942"/>
        <v>2764329.208084397</v>
      </c>
      <c r="CR283" s="83">
        <f t="shared" si="942"/>
        <v>2700307.8563308702</v>
      </c>
      <c r="CS283" s="83">
        <f t="shared" si="942"/>
        <v>2636797.3601589897</v>
      </c>
      <c r="CT283" s="83">
        <f t="shared" si="942"/>
        <v>2574016.7258258155</v>
      </c>
      <c r="CU283" s="83">
        <f t="shared" si="942"/>
        <v>2485016.4424568284</v>
      </c>
      <c r="CV283" s="83">
        <f t="shared" si="942"/>
        <v>2397230.4368495196</v>
      </c>
      <c r="CW283" s="83">
        <f t="shared" si="942"/>
        <v>2310722.5720931822</v>
      </c>
      <c r="CX283" s="83">
        <f t="shared" si="942"/>
        <v>2225949.4439994525</v>
      </c>
      <c r="CY283" s="83">
        <f t="shared" si="942"/>
        <v>2143028.5650085486</v>
      </c>
      <c r="CZ283" s="83">
        <f t="shared" si="942"/>
        <v>2062009.9661498666</v>
      </c>
      <c r="DA283" s="83">
        <f t="shared" si="942"/>
        <v>1983129.1094047313</v>
      </c>
      <c r="DB283" s="83">
        <f t="shared" si="942"/>
        <v>1906607.9142179976</v>
      </c>
      <c r="DC283" s="83">
        <f t="shared" si="942"/>
        <v>1832755.4700466092</v>
      </c>
      <c r="DD283" s="83">
        <f t="shared" si="942"/>
        <v>1761833.4073950376</v>
      </c>
      <c r="DE283" s="83">
        <f t="shared" si="942"/>
        <v>1694051.7768744507</v>
      </c>
      <c r="DF283" s="83">
        <f t="shared" si="942"/>
        <v>1629547.8199871716</v>
      </c>
      <c r="DG283" s="83">
        <f t="shared" si="942"/>
        <v>1568137.5083262229</v>
      </c>
      <c r="DH283" s="83">
        <f t="shared" si="942"/>
        <v>1509697.2286102076</v>
      </c>
      <c r="DI283" s="83">
        <f t="shared" si="942"/>
        <v>1454022.4967539993</v>
      </c>
      <c r="DJ283" s="83">
        <f t="shared" si="942"/>
        <v>1400914.0066198574</v>
      </c>
      <c r="DK283" s="83">
        <f t="shared" si="942"/>
        <v>1350188.6517481429</v>
      </c>
      <c r="DL283" s="83">
        <f t="shared" si="942"/>
        <v>1301673.9712258598</v>
      </c>
      <c r="DM283" s="83">
        <f t="shared" si="942"/>
        <v>1255211.9479229334</v>
      </c>
      <c r="DN283" s="83">
        <f t="shared" si="942"/>
        <v>1210654.2739747541</v>
      </c>
      <c r="DO283" s="83">
        <f t="shared" si="942"/>
        <v>1167864.7347394377</v>
      </c>
      <c r="DP283" s="83">
        <f t="shared" si="942"/>
        <v>1126715.3982220162</v>
      </c>
      <c r="DQ283" s="83">
        <f t="shared" si="942"/>
        <v>1087089.6142906856</v>
      </c>
      <c r="DR283" s="83">
        <f t="shared" si="942"/>
        <v>1048878.3095121109</v>
      </c>
      <c r="DS283" s="83">
        <f t="shared" si="942"/>
        <v>1011979.645204986</v>
      </c>
      <c r="DT283" s="83">
        <f t="shared" si="942"/>
        <v>976299.18397490494</v>
      </c>
      <c r="DU283" s="83">
        <f t="shared" si="942"/>
        <v>941749.54864497972</v>
      </c>
      <c r="DV283" s="83">
        <f t="shared" si="942"/>
        <v>908250.48830906837</v>
      </c>
      <c r="DW283" s="83">
        <f t="shared" si="942"/>
        <v>875726.51155115175</v>
      </c>
      <c r="DX283" s="83">
        <f t="shared" si="942"/>
        <v>844108.07889967551</v>
      </c>
      <c r="DY283" s="83">
        <f t="shared" si="942"/>
        <v>813329.95139877056</v>
      </c>
      <c r="DZ283" s="83">
        <f t="shared" si="942"/>
        <v>783332.58806609968</v>
      </c>
      <c r="EA283" s="83">
        <f t="shared" si="942"/>
        <v>754062.21875730646</v>
      </c>
      <c r="EB283" s="83">
        <f t="shared" si="942"/>
        <v>725467.57197370962</v>
      </c>
      <c r="EC283" s="83">
        <f t="shared" si="942"/>
        <v>697499.35559749557</v>
      </c>
      <c r="ED283" s="83">
        <f t="shared" si="942"/>
        <v>668966.9703093362</v>
      </c>
      <c r="EE283" s="83">
        <f t="shared" si="942"/>
        <v>640490.07932150504</v>
      </c>
      <c r="EF283" s="83">
        <f t="shared" si="942"/>
        <v>612068.60787113267</v>
      </c>
      <c r="EG283" s="83">
        <f t="shared" si="942"/>
        <v>583702.07615189929</v>
      </c>
      <c r="EH283" s="83">
        <f t="shared" si="942"/>
        <v>555390.41217378178</v>
      </c>
      <c r="EI283" s="83">
        <f t="shared" si="942"/>
        <v>527133.34159807407</v>
      </c>
      <c r="EJ283" s="83">
        <f t="shared" si="942"/>
        <v>498930.18604050018</v>
      </c>
      <c r="EK283" s="83">
        <f t="shared" si="942"/>
        <v>470780.27050870494</v>
      </c>
      <c r="EL283" s="83">
        <f t="shared" si="942"/>
        <v>442683.43015687552</v>
      </c>
      <c r="EM283" s="83">
        <f t="shared" si="942"/>
        <v>414638.69012889953</v>
      </c>
      <c r="EN283" s="83">
        <f t="shared" si="942"/>
        <v>386645.78992315772</v>
      </c>
      <c r="EO283" s="83">
        <f t="shared" si="942"/>
        <v>358704.26763190661</v>
      </c>
      <c r="EP283" s="83">
        <f t="shared" si="942"/>
        <v>330813.86636557389</v>
      </c>
      <c r="EQ283" s="83">
        <f t="shared" si="942"/>
        <v>302974.43187335099</v>
      </c>
      <c r="ER283" s="83">
        <f t="shared" si="942"/>
        <v>275185.50661273516</v>
      </c>
      <c r="ES283" s="83">
        <f t="shared" si="942"/>
        <v>247446.73668325235</v>
      </c>
      <c r="ET283" s="83">
        <f t="shared" si="942"/>
        <v>219757.76995393075</v>
      </c>
      <c r="EU283" s="83">
        <f t="shared" si="942"/>
        <v>192118.25605445349</v>
      </c>
      <c r="EV283" s="83">
        <f t="shared" si="942"/>
        <v>164527.64365772309</v>
      </c>
      <c r="EW283" s="83">
        <f t="shared" ref="EW283:FB283" si="943">SUM(EW194:EW282)</f>
        <v>136986.09367349013</v>
      </c>
      <c r="EX283" s="83">
        <f t="shared" si="943"/>
        <v>109492.85401811173</v>
      </c>
      <c r="EY283" s="83">
        <f t="shared" si="943"/>
        <v>82047.885848575752</v>
      </c>
      <c r="EZ283" s="83">
        <f t="shared" si="943"/>
        <v>54650.94780745302</v>
      </c>
      <c r="FA283" s="83">
        <f t="shared" si="943"/>
        <v>27301.799744101441</v>
      </c>
      <c r="FB283" s="83">
        <f t="shared" si="943"/>
        <v>0</v>
      </c>
    </row>
    <row r="284" spans="1:158" s="71" customFormat="1">
      <c r="A284"/>
      <c r="B284" s="71" t="s">
        <v>230</v>
      </c>
      <c r="E284" s="69" t="str">
        <f>IF(ROUND(S283-T284,3)=0,"OK","ERROR")</f>
        <v>OK</v>
      </c>
      <c r="F284" s="74"/>
      <c r="G284" s="69" t="str">
        <f>IF(ROUND(G283-H283,3)=0,"OK","ERROR")</f>
        <v>OK</v>
      </c>
      <c r="H284" s="74"/>
      <c r="J284" s="72"/>
      <c r="K284" s="73"/>
      <c r="L284" s="73"/>
      <c r="M284" s="73"/>
      <c r="N284" s="73"/>
      <c r="O284" s="73"/>
      <c r="P284" s="73"/>
      <c r="Q284" s="73"/>
      <c r="R284" s="73"/>
      <c r="T284" s="73">
        <f>SUM(T283:FB283)</f>
        <v>293209085.67773706</v>
      </c>
    </row>
    <row r="285" spans="1:158" s="71" customFormat="1">
      <c r="A285"/>
      <c r="B285" s="71" t="s">
        <v>231</v>
      </c>
      <c r="E285" s="69" t="str">
        <f>IF(ROUND(S97-S190-S283,3)=0,"OK","ERROR")</f>
        <v>OK</v>
      </c>
      <c r="J285" s="72"/>
      <c r="K285" s="73"/>
      <c r="L285" s="73"/>
      <c r="M285" s="73"/>
      <c r="N285" s="73"/>
      <c r="O285" s="73"/>
      <c r="P285" s="73"/>
      <c r="Q285" s="73"/>
      <c r="R285" s="73"/>
      <c r="T285" s="73"/>
    </row>
    <row r="286" spans="1:158" s="8" customFormat="1" ht="11.25" customHeight="1" collapsed="1">
      <c r="A286"/>
      <c r="B286" s="28" t="s">
        <v>232</v>
      </c>
      <c r="C286" s="9"/>
      <c r="E286" s="47"/>
      <c r="J286" s="10"/>
      <c r="K286" s="10"/>
      <c r="L286" s="10"/>
      <c r="M286" s="10"/>
      <c r="N286" s="10"/>
      <c r="O286" s="10"/>
      <c r="P286" s="10"/>
      <c r="Q286" s="10"/>
      <c r="R286" s="10"/>
      <c r="S286" s="10"/>
      <c r="T286" s="10"/>
      <c r="U286" s="10"/>
      <c r="V286" s="10"/>
      <c r="W286" s="10"/>
      <c r="X286" s="10"/>
      <c r="Z286" s="33"/>
    </row>
    <row r="287" spans="1:158" hidden="1" outlineLevel="1">
      <c r="B287" s="4" t="s">
        <v>233</v>
      </c>
      <c r="F287" s="2"/>
      <c r="G287" s="2"/>
      <c r="R287" s="4"/>
      <c r="S287" s="4"/>
      <c r="T287" s="3"/>
      <c r="U287" s="22"/>
      <c r="V287" s="22"/>
      <c r="W287" s="22"/>
      <c r="X287" s="22"/>
      <c r="Y287" s="2"/>
    </row>
    <row r="288" spans="1:158" hidden="1" outlineLevel="1">
      <c r="B288" s="34">
        <v>2012</v>
      </c>
      <c r="F288" s="50"/>
      <c r="G288" s="50"/>
      <c r="R288" s="3"/>
      <c r="S288" s="3"/>
      <c r="T288" s="3">
        <f>(T101+T194)-T8</f>
        <v>0</v>
      </c>
      <c r="U288" s="3">
        <f t="shared" ref="U288:AY288" si="944">(U101+U194)-U8</f>
        <v>0</v>
      </c>
      <c r="V288" s="3">
        <f t="shared" si="944"/>
        <v>0</v>
      </c>
      <c r="W288" s="3">
        <f t="shared" si="944"/>
        <v>0</v>
      </c>
      <c r="X288" s="3">
        <f t="shared" si="944"/>
        <v>0</v>
      </c>
      <c r="Y288" s="3">
        <f t="shared" si="944"/>
        <v>0</v>
      </c>
      <c r="Z288" s="3">
        <f t="shared" si="944"/>
        <v>0</v>
      </c>
      <c r="AA288" s="3">
        <f t="shared" si="944"/>
        <v>0</v>
      </c>
      <c r="AB288" s="3">
        <f t="shared" si="944"/>
        <v>0</v>
      </c>
      <c r="AC288" s="3">
        <f t="shared" si="944"/>
        <v>0</v>
      </c>
      <c r="AD288" s="3">
        <f t="shared" si="944"/>
        <v>0</v>
      </c>
      <c r="AE288" s="3">
        <f t="shared" si="944"/>
        <v>0</v>
      </c>
      <c r="AF288" s="3">
        <f t="shared" si="944"/>
        <v>0</v>
      </c>
      <c r="AG288" s="3">
        <f t="shared" si="944"/>
        <v>0</v>
      </c>
      <c r="AH288" s="3">
        <f t="shared" si="944"/>
        <v>0</v>
      </c>
      <c r="AI288" s="3">
        <f t="shared" si="944"/>
        <v>0</v>
      </c>
      <c r="AJ288" s="3">
        <f t="shared" si="944"/>
        <v>0</v>
      </c>
      <c r="AK288" s="3">
        <f t="shared" si="944"/>
        <v>0</v>
      </c>
      <c r="AL288" s="3">
        <f t="shared" si="944"/>
        <v>0</v>
      </c>
      <c r="AM288" s="3">
        <f t="shared" si="944"/>
        <v>0</v>
      </c>
      <c r="AN288" s="3">
        <f t="shared" si="944"/>
        <v>0</v>
      </c>
      <c r="AO288" s="3">
        <f t="shared" si="944"/>
        <v>0</v>
      </c>
      <c r="AP288" s="3">
        <f t="shared" si="944"/>
        <v>0</v>
      </c>
      <c r="AQ288" s="3">
        <f t="shared" si="944"/>
        <v>0</v>
      </c>
      <c r="AR288" s="3">
        <f t="shared" si="944"/>
        <v>0</v>
      </c>
      <c r="AS288" s="3">
        <f t="shared" si="944"/>
        <v>0</v>
      </c>
      <c r="AT288" s="3">
        <f t="shared" si="944"/>
        <v>0</v>
      </c>
      <c r="AU288" s="3">
        <f t="shared" si="944"/>
        <v>0</v>
      </c>
      <c r="AV288" s="3">
        <f t="shared" si="944"/>
        <v>0</v>
      </c>
      <c r="AW288" s="3">
        <f t="shared" si="944"/>
        <v>0</v>
      </c>
      <c r="AX288" s="3">
        <f t="shared" si="944"/>
        <v>0</v>
      </c>
      <c r="AY288" s="3">
        <f t="shared" si="944"/>
        <v>0</v>
      </c>
      <c r="AZ288" s="3">
        <f t="shared" ref="AZ288:CE288" si="945">(AZ101+AZ194)-AZ8</f>
        <v>0</v>
      </c>
      <c r="BA288" s="3">
        <f t="shared" si="945"/>
        <v>0</v>
      </c>
      <c r="BB288" s="3">
        <f t="shared" si="945"/>
        <v>0</v>
      </c>
      <c r="BC288" s="3">
        <f t="shared" si="945"/>
        <v>0</v>
      </c>
      <c r="BD288" s="3">
        <f t="shared" si="945"/>
        <v>0</v>
      </c>
      <c r="BE288" s="3">
        <f t="shared" si="945"/>
        <v>0</v>
      </c>
      <c r="BF288" s="3">
        <f t="shared" si="945"/>
        <v>0</v>
      </c>
      <c r="BG288" s="3">
        <f t="shared" si="945"/>
        <v>0</v>
      </c>
      <c r="BH288" s="3">
        <f t="shared" si="945"/>
        <v>0</v>
      </c>
      <c r="BI288" s="3">
        <f t="shared" si="945"/>
        <v>0</v>
      </c>
      <c r="BJ288" s="3">
        <f t="shared" si="945"/>
        <v>0</v>
      </c>
      <c r="BK288" s="3">
        <f t="shared" si="945"/>
        <v>0</v>
      </c>
      <c r="BL288" s="3">
        <f t="shared" si="945"/>
        <v>0</v>
      </c>
      <c r="BM288" s="3">
        <f t="shared" si="945"/>
        <v>0</v>
      </c>
      <c r="BN288" s="3">
        <f t="shared" si="945"/>
        <v>0</v>
      </c>
      <c r="BO288" s="3">
        <f t="shared" si="945"/>
        <v>0</v>
      </c>
      <c r="BP288" s="3">
        <f t="shared" si="945"/>
        <v>0</v>
      </c>
      <c r="BQ288" s="3">
        <f t="shared" si="945"/>
        <v>0</v>
      </c>
      <c r="BR288" s="3">
        <f t="shared" si="945"/>
        <v>0</v>
      </c>
      <c r="BS288" s="3">
        <f t="shared" si="945"/>
        <v>0</v>
      </c>
      <c r="BT288" s="3">
        <f t="shared" si="945"/>
        <v>0</v>
      </c>
      <c r="BU288" s="3">
        <f t="shared" si="945"/>
        <v>0</v>
      </c>
      <c r="BV288" s="3">
        <f t="shared" si="945"/>
        <v>0</v>
      </c>
      <c r="BW288" s="3">
        <f t="shared" si="945"/>
        <v>0</v>
      </c>
      <c r="BX288" s="3">
        <f t="shared" si="945"/>
        <v>0</v>
      </c>
      <c r="BY288" s="3">
        <f t="shared" si="945"/>
        <v>0</v>
      </c>
      <c r="BZ288" s="3">
        <f t="shared" si="945"/>
        <v>0</v>
      </c>
      <c r="CA288" s="3">
        <f t="shared" si="945"/>
        <v>0</v>
      </c>
      <c r="CB288" s="3">
        <f t="shared" si="945"/>
        <v>0</v>
      </c>
      <c r="CC288" s="3">
        <f t="shared" si="945"/>
        <v>0</v>
      </c>
      <c r="CD288" s="3">
        <f t="shared" si="945"/>
        <v>0</v>
      </c>
      <c r="CE288" s="3">
        <f t="shared" si="945"/>
        <v>0</v>
      </c>
      <c r="CF288" s="3">
        <f t="shared" ref="CF288:DK288" si="946">(CF101+CF194)-CF8</f>
        <v>0</v>
      </c>
      <c r="CG288" s="3">
        <f t="shared" si="946"/>
        <v>0</v>
      </c>
      <c r="CH288" s="3">
        <f t="shared" si="946"/>
        <v>0</v>
      </c>
      <c r="CI288" s="3">
        <f t="shared" si="946"/>
        <v>0</v>
      </c>
      <c r="CJ288" s="3">
        <f t="shared" si="946"/>
        <v>0</v>
      </c>
      <c r="CK288" s="3">
        <f t="shared" si="946"/>
        <v>0</v>
      </c>
      <c r="CL288" s="3">
        <f t="shared" si="946"/>
        <v>0</v>
      </c>
      <c r="CM288" s="3">
        <f t="shared" si="946"/>
        <v>0</v>
      </c>
      <c r="CN288" s="3">
        <f t="shared" si="946"/>
        <v>0</v>
      </c>
      <c r="CO288" s="3">
        <f t="shared" si="946"/>
        <v>0</v>
      </c>
      <c r="CP288" s="3">
        <f t="shared" si="946"/>
        <v>0</v>
      </c>
      <c r="CQ288" s="3">
        <f t="shared" si="946"/>
        <v>0</v>
      </c>
      <c r="CR288" s="3">
        <f t="shared" si="946"/>
        <v>0</v>
      </c>
      <c r="CS288" s="3">
        <f t="shared" si="946"/>
        <v>0</v>
      </c>
      <c r="CT288" s="3">
        <f t="shared" si="946"/>
        <v>0</v>
      </c>
      <c r="CU288" s="3">
        <f t="shared" si="946"/>
        <v>0</v>
      </c>
      <c r="CV288" s="3">
        <f t="shared" si="946"/>
        <v>0</v>
      </c>
      <c r="CW288" s="3">
        <f t="shared" si="946"/>
        <v>0</v>
      </c>
      <c r="CX288" s="3">
        <f t="shared" si="946"/>
        <v>0</v>
      </c>
      <c r="CY288" s="3">
        <f t="shared" si="946"/>
        <v>0</v>
      </c>
      <c r="CZ288" s="3">
        <f t="shared" si="946"/>
        <v>0</v>
      </c>
      <c r="DA288" s="3">
        <f t="shared" si="946"/>
        <v>0</v>
      </c>
      <c r="DB288" s="3">
        <f t="shared" si="946"/>
        <v>0</v>
      </c>
      <c r="DC288" s="3">
        <f t="shared" si="946"/>
        <v>0</v>
      </c>
      <c r="DD288" s="3">
        <f t="shared" si="946"/>
        <v>0</v>
      </c>
      <c r="DE288" s="3">
        <f t="shared" si="946"/>
        <v>0</v>
      </c>
      <c r="DF288" s="3">
        <f t="shared" si="946"/>
        <v>0</v>
      </c>
      <c r="DG288" s="3">
        <f t="shared" si="946"/>
        <v>0</v>
      </c>
      <c r="DH288" s="3">
        <f t="shared" si="946"/>
        <v>0</v>
      </c>
      <c r="DI288" s="3">
        <f t="shared" si="946"/>
        <v>0</v>
      </c>
      <c r="DJ288" s="3">
        <f t="shared" si="946"/>
        <v>0</v>
      </c>
      <c r="DK288" s="3">
        <f t="shared" si="946"/>
        <v>0</v>
      </c>
      <c r="DL288" s="3">
        <f t="shared" ref="DL288:EQ288" si="947">(DL101+DL194)-DL8</f>
        <v>0</v>
      </c>
      <c r="DM288" s="3">
        <f t="shared" si="947"/>
        <v>0</v>
      </c>
      <c r="DN288" s="3">
        <f t="shared" si="947"/>
        <v>0</v>
      </c>
      <c r="DO288" s="3">
        <f t="shared" si="947"/>
        <v>0</v>
      </c>
      <c r="DP288" s="3">
        <f t="shared" si="947"/>
        <v>0</v>
      </c>
      <c r="DQ288" s="3">
        <f t="shared" si="947"/>
        <v>0</v>
      </c>
      <c r="DR288" s="3">
        <f t="shared" si="947"/>
        <v>0</v>
      </c>
      <c r="DS288" s="3">
        <f t="shared" si="947"/>
        <v>0</v>
      </c>
      <c r="DT288" s="3">
        <f t="shared" si="947"/>
        <v>0</v>
      </c>
      <c r="DU288" s="3">
        <f t="shared" si="947"/>
        <v>0</v>
      </c>
      <c r="DV288" s="3">
        <f t="shared" si="947"/>
        <v>0</v>
      </c>
      <c r="DW288" s="3">
        <f t="shared" si="947"/>
        <v>0</v>
      </c>
      <c r="DX288" s="3">
        <f t="shared" si="947"/>
        <v>0</v>
      </c>
      <c r="DY288" s="3">
        <f t="shared" si="947"/>
        <v>0</v>
      </c>
      <c r="DZ288" s="3">
        <f t="shared" si="947"/>
        <v>0</v>
      </c>
      <c r="EA288" s="3">
        <f t="shared" si="947"/>
        <v>0</v>
      </c>
      <c r="EB288" s="3">
        <f t="shared" si="947"/>
        <v>0</v>
      </c>
      <c r="EC288" s="3">
        <f t="shared" si="947"/>
        <v>0</v>
      </c>
      <c r="ED288" s="3">
        <f t="shared" si="947"/>
        <v>0</v>
      </c>
      <c r="EE288" s="3">
        <f t="shared" si="947"/>
        <v>0</v>
      </c>
      <c r="EF288" s="3">
        <f t="shared" si="947"/>
        <v>0</v>
      </c>
      <c r="EG288" s="3">
        <f t="shared" si="947"/>
        <v>0</v>
      </c>
      <c r="EH288" s="3">
        <f t="shared" si="947"/>
        <v>0</v>
      </c>
      <c r="EI288" s="3">
        <f t="shared" si="947"/>
        <v>0</v>
      </c>
      <c r="EJ288" s="3">
        <f t="shared" si="947"/>
        <v>0</v>
      </c>
      <c r="EK288" s="3">
        <f t="shared" si="947"/>
        <v>0</v>
      </c>
      <c r="EL288" s="3">
        <f t="shared" si="947"/>
        <v>0</v>
      </c>
      <c r="EM288" s="3">
        <f t="shared" si="947"/>
        <v>0</v>
      </c>
      <c r="EN288" s="3">
        <f t="shared" si="947"/>
        <v>0</v>
      </c>
      <c r="EO288" s="3">
        <f t="shared" si="947"/>
        <v>0</v>
      </c>
      <c r="EP288" s="3">
        <f t="shared" si="947"/>
        <v>0</v>
      </c>
      <c r="EQ288" s="3">
        <f t="shared" si="947"/>
        <v>0</v>
      </c>
      <c r="ER288" s="3">
        <f t="shared" ref="ER288:FB288" si="948">(ER101+ER194)-ER8</f>
        <v>0</v>
      </c>
      <c r="ES288" s="3">
        <f t="shared" si="948"/>
        <v>0</v>
      </c>
      <c r="ET288" s="3">
        <f t="shared" si="948"/>
        <v>0</v>
      </c>
      <c r="EU288" s="3">
        <f t="shared" si="948"/>
        <v>0</v>
      </c>
      <c r="EV288" s="3">
        <f t="shared" si="948"/>
        <v>0</v>
      </c>
      <c r="EW288" s="3">
        <f t="shared" si="948"/>
        <v>0</v>
      </c>
      <c r="EX288" s="3">
        <f t="shared" si="948"/>
        <v>0</v>
      </c>
      <c r="EY288" s="3">
        <f t="shared" si="948"/>
        <v>0</v>
      </c>
      <c r="EZ288" s="3">
        <f t="shared" si="948"/>
        <v>0</v>
      </c>
      <c r="FA288" s="3">
        <f t="shared" si="948"/>
        <v>0</v>
      </c>
      <c r="FB288" s="3">
        <f t="shared" si="948"/>
        <v>0</v>
      </c>
    </row>
    <row r="289" spans="2:158" hidden="1" outlineLevel="1">
      <c r="B289" s="34">
        <v>2013</v>
      </c>
      <c r="F289" s="50"/>
      <c r="G289" s="50"/>
      <c r="R289" s="27"/>
      <c r="S289" s="3"/>
      <c r="T289" s="3">
        <f t="shared" ref="T289:AY289" si="949">(T102+T195)-T9</f>
        <v>0</v>
      </c>
      <c r="U289" s="3">
        <f t="shared" si="949"/>
        <v>0</v>
      </c>
      <c r="V289" s="3">
        <f t="shared" si="949"/>
        <v>0</v>
      </c>
      <c r="W289" s="3">
        <f t="shared" si="949"/>
        <v>0</v>
      </c>
      <c r="X289" s="3">
        <f t="shared" si="949"/>
        <v>0</v>
      </c>
      <c r="Y289" s="3">
        <f t="shared" si="949"/>
        <v>0</v>
      </c>
      <c r="Z289" s="3">
        <f t="shared" si="949"/>
        <v>0</v>
      </c>
      <c r="AA289" s="3">
        <f t="shared" si="949"/>
        <v>0</v>
      </c>
      <c r="AB289" s="3">
        <f t="shared" si="949"/>
        <v>0</v>
      </c>
      <c r="AC289" s="3">
        <f t="shared" si="949"/>
        <v>0</v>
      </c>
      <c r="AD289" s="3">
        <f t="shared" si="949"/>
        <v>0</v>
      </c>
      <c r="AE289" s="3">
        <f t="shared" si="949"/>
        <v>0</v>
      </c>
      <c r="AF289" s="3">
        <f t="shared" si="949"/>
        <v>0</v>
      </c>
      <c r="AG289" s="3">
        <f t="shared" si="949"/>
        <v>0</v>
      </c>
      <c r="AH289" s="3">
        <f t="shared" si="949"/>
        <v>0</v>
      </c>
      <c r="AI289" s="3">
        <f t="shared" si="949"/>
        <v>0</v>
      </c>
      <c r="AJ289" s="3">
        <f t="shared" si="949"/>
        <v>0</v>
      </c>
      <c r="AK289" s="3">
        <f t="shared" si="949"/>
        <v>0</v>
      </c>
      <c r="AL289" s="3">
        <f t="shared" si="949"/>
        <v>0</v>
      </c>
      <c r="AM289" s="3">
        <f t="shared" si="949"/>
        <v>0</v>
      </c>
      <c r="AN289" s="3">
        <f t="shared" si="949"/>
        <v>0</v>
      </c>
      <c r="AO289" s="3">
        <f t="shared" si="949"/>
        <v>0</v>
      </c>
      <c r="AP289" s="3">
        <f t="shared" si="949"/>
        <v>0</v>
      </c>
      <c r="AQ289" s="3">
        <f t="shared" si="949"/>
        <v>0</v>
      </c>
      <c r="AR289" s="3">
        <f t="shared" si="949"/>
        <v>0</v>
      </c>
      <c r="AS289" s="3">
        <f t="shared" si="949"/>
        <v>0</v>
      </c>
      <c r="AT289" s="3">
        <f t="shared" si="949"/>
        <v>0</v>
      </c>
      <c r="AU289" s="3">
        <f t="shared" si="949"/>
        <v>0</v>
      </c>
      <c r="AV289" s="3">
        <f t="shared" si="949"/>
        <v>0</v>
      </c>
      <c r="AW289" s="3">
        <f t="shared" si="949"/>
        <v>0</v>
      </c>
      <c r="AX289" s="3">
        <f t="shared" si="949"/>
        <v>0</v>
      </c>
      <c r="AY289" s="3">
        <f t="shared" si="949"/>
        <v>0</v>
      </c>
      <c r="AZ289" s="3">
        <f t="shared" ref="AZ289:CE289" si="950">(AZ102+AZ195)-AZ9</f>
        <v>0</v>
      </c>
      <c r="BA289" s="3">
        <f t="shared" si="950"/>
        <v>0</v>
      </c>
      <c r="BB289" s="3">
        <f t="shared" si="950"/>
        <v>0</v>
      </c>
      <c r="BC289" s="3">
        <f t="shared" si="950"/>
        <v>0</v>
      </c>
      <c r="BD289" s="3">
        <f t="shared" si="950"/>
        <v>0</v>
      </c>
      <c r="BE289" s="3">
        <f t="shared" si="950"/>
        <v>0</v>
      </c>
      <c r="BF289" s="3">
        <f t="shared" si="950"/>
        <v>0</v>
      </c>
      <c r="BG289" s="3">
        <f t="shared" si="950"/>
        <v>0</v>
      </c>
      <c r="BH289" s="3">
        <f t="shared" si="950"/>
        <v>0</v>
      </c>
      <c r="BI289" s="3">
        <f t="shared" si="950"/>
        <v>0</v>
      </c>
      <c r="BJ289" s="3">
        <f t="shared" si="950"/>
        <v>0</v>
      </c>
      <c r="BK289" s="3">
        <f t="shared" si="950"/>
        <v>0</v>
      </c>
      <c r="BL289" s="3">
        <f t="shared" si="950"/>
        <v>0</v>
      </c>
      <c r="BM289" s="3">
        <f t="shared" si="950"/>
        <v>0</v>
      </c>
      <c r="BN289" s="3">
        <f t="shared" si="950"/>
        <v>0</v>
      </c>
      <c r="BO289" s="3">
        <f t="shared" si="950"/>
        <v>0</v>
      </c>
      <c r="BP289" s="3">
        <f t="shared" si="950"/>
        <v>0</v>
      </c>
      <c r="BQ289" s="3">
        <f t="shared" si="950"/>
        <v>0</v>
      </c>
      <c r="BR289" s="3">
        <f t="shared" si="950"/>
        <v>0</v>
      </c>
      <c r="BS289" s="3">
        <f t="shared" si="950"/>
        <v>0</v>
      </c>
      <c r="BT289" s="3">
        <f t="shared" si="950"/>
        <v>0</v>
      </c>
      <c r="BU289" s="3">
        <f t="shared" si="950"/>
        <v>0</v>
      </c>
      <c r="BV289" s="3">
        <f t="shared" si="950"/>
        <v>0</v>
      </c>
      <c r="BW289" s="3">
        <f t="shared" si="950"/>
        <v>0</v>
      </c>
      <c r="BX289" s="3">
        <f t="shared" si="950"/>
        <v>0</v>
      </c>
      <c r="BY289" s="3">
        <f t="shared" si="950"/>
        <v>0</v>
      </c>
      <c r="BZ289" s="3">
        <f t="shared" si="950"/>
        <v>0</v>
      </c>
      <c r="CA289" s="3">
        <f t="shared" si="950"/>
        <v>0</v>
      </c>
      <c r="CB289" s="3">
        <f t="shared" si="950"/>
        <v>0</v>
      </c>
      <c r="CC289" s="3">
        <f t="shared" si="950"/>
        <v>0</v>
      </c>
      <c r="CD289" s="3">
        <f t="shared" si="950"/>
        <v>0</v>
      </c>
      <c r="CE289" s="3">
        <f t="shared" si="950"/>
        <v>0</v>
      </c>
      <c r="CF289" s="3">
        <f t="shared" ref="CF289:DK289" si="951">(CF102+CF195)-CF9</f>
        <v>0</v>
      </c>
      <c r="CG289" s="3">
        <f t="shared" si="951"/>
        <v>0</v>
      </c>
      <c r="CH289" s="3">
        <f t="shared" si="951"/>
        <v>0</v>
      </c>
      <c r="CI289" s="3">
        <f t="shared" si="951"/>
        <v>0</v>
      </c>
      <c r="CJ289" s="3">
        <f t="shared" si="951"/>
        <v>0</v>
      </c>
      <c r="CK289" s="3">
        <f t="shared" si="951"/>
        <v>0</v>
      </c>
      <c r="CL289" s="3">
        <f t="shared" si="951"/>
        <v>0</v>
      </c>
      <c r="CM289" s="3">
        <f t="shared" si="951"/>
        <v>0</v>
      </c>
      <c r="CN289" s="3">
        <f t="shared" si="951"/>
        <v>0</v>
      </c>
      <c r="CO289" s="3">
        <f t="shared" si="951"/>
        <v>0</v>
      </c>
      <c r="CP289" s="3">
        <f t="shared" si="951"/>
        <v>0</v>
      </c>
      <c r="CQ289" s="3">
        <f t="shared" si="951"/>
        <v>0</v>
      </c>
      <c r="CR289" s="3">
        <f t="shared" si="951"/>
        <v>0</v>
      </c>
      <c r="CS289" s="3">
        <f t="shared" si="951"/>
        <v>0</v>
      </c>
      <c r="CT289" s="3">
        <f t="shared" si="951"/>
        <v>0</v>
      </c>
      <c r="CU289" s="3">
        <f t="shared" si="951"/>
        <v>0</v>
      </c>
      <c r="CV289" s="3">
        <f t="shared" si="951"/>
        <v>0</v>
      </c>
      <c r="CW289" s="3">
        <f t="shared" si="951"/>
        <v>0</v>
      </c>
      <c r="CX289" s="3">
        <f t="shared" si="951"/>
        <v>0</v>
      </c>
      <c r="CY289" s="3">
        <f t="shared" si="951"/>
        <v>0</v>
      </c>
      <c r="CZ289" s="3">
        <f t="shared" si="951"/>
        <v>0</v>
      </c>
      <c r="DA289" s="3">
        <f t="shared" si="951"/>
        <v>0</v>
      </c>
      <c r="DB289" s="3">
        <f t="shared" si="951"/>
        <v>0</v>
      </c>
      <c r="DC289" s="3">
        <f t="shared" si="951"/>
        <v>0</v>
      </c>
      <c r="DD289" s="3">
        <f t="shared" si="951"/>
        <v>0</v>
      </c>
      <c r="DE289" s="3">
        <f t="shared" si="951"/>
        <v>0</v>
      </c>
      <c r="DF289" s="3">
        <f t="shared" si="951"/>
        <v>0</v>
      </c>
      <c r="DG289" s="3">
        <f t="shared" si="951"/>
        <v>0</v>
      </c>
      <c r="DH289" s="3">
        <f t="shared" si="951"/>
        <v>0</v>
      </c>
      <c r="DI289" s="3">
        <f t="shared" si="951"/>
        <v>0</v>
      </c>
      <c r="DJ289" s="3">
        <f t="shared" si="951"/>
        <v>0</v>
      </c>
      <c r="DK289" s="3">
        <f t="shared" si="951"/>
        <v>0</v>
      </c>
      <c r="DL289" s="3">
        <f t="shared" ref="DL289:EQ289" si="952">(DL102+DL195)-DL9</f>
        <v>0</v>
      </c>
      <c r="DM289" s="3">
        <f t="shared" si="952"/>
        <v>0</v>
      </c>
      <c r="DN289" s="3">
        <f t="shared" si="952"/>
        <v>0</v>
      </c>
      <c r="DO289" s="3">
        <f t="shared" si="952"/>
        <v>0</v>
      </c>
      <c r="DP289" s="3">
        <f t="shared" si="952"/>
        <v>0</v>
      </c>
      <c r="DQ289" s="3">
        <f t="shared" si="952"/>
        <v>0</v>
      </c>
      <c r="DR289" s="3">
        <f t="shared" si="952"/>
        <v>0</v>
      </c>
      <c r="DS289" s="3">
        <f t="shared" si="952"/>
        <v>0</v>
      </c>
      <c r="DT289" s="3">
        <f t="shared" si="952"/>
        <v>0</v>
      </c>
      <c r="DU289" s="3">
        <f t="shared" si="952"/>
        <v>0</v>
      </c>
      <c r="DV289" s="3">
        <f t="shared" si="952"/>
        <v>0</v>
      </c>
      <c r="DW289" s="3">
        <f t="shared" si="952"/>
        <v>0</v>
      </c>
      <c r="DX289" s="3">
        <f t="shared" si="952"/>
        <v>0</v>
      </c>
      <c r="DY289" s="3">
        <f t="shared" si="952"/>
        <v>0</v>
      </c>
      <c r="DZ289" s="3">
        <f t="shared" si="952"/>
        <v>0</v>
      </c>
      <c r="EA289" s="3">
        <f t="shared" si="952"/>
        <v>0</v>
      </c>
      <c r="EB289" s="3">
        <f t="shared" si="952"/>
        <v>0</v>
      </c>
      <c r="EC289" s="3">
        <f t="shared" si="952"/>
        <v>0</v>
      </c>
      <c r="ED289" s="3">
        <f t="shared" si="952"/>
        <v>0</v>
      </c>
      <c r="EE289" s="3">
        <f t="shared" si="952"/>
        <v>0</v>
      </c>
      <c r="EF289" s="3">
        <f t="shared" si="952"/>
        <v>0</v>
      </c>
      <c r="EG289" s="3">
        <f t="shared" si="952"/>
        <v>0</v>
      </c>
      <c r="EH289" s="3">
        <f t="shared" si="952"/>
        <v>0</v>
      </c>
      <c r="EI289" s="3">
        <f t="shared" si="952"/>
        <v>0</v>
      </c>
      <c r="EJ289" s="3">
        <f t="shared" si="952"/>
        <v>0</v>
      </c>
      <c r="EK289" s="3">
        <f t="shared" si="952"/>
        <v>0</v>
      </c>
      <c r="EL289" s="3">
        <f t="shared" si="952"/>
        <v>0</v>
      </c>
      <c r="EM289" s="3">
        <f t="shared" si="952"/>
        <v>0</v>
      </c>
      <c r="EN289" s="3">
        <f t="shared" si="952"/>
        <v>0</v>
      </c>
      <c r="EO289" s="3">
        <f t="shared" si="952"/>
        <v>0</v>
      </c>
      <c r="EP289" s="3">
        <f t="shared" si="952"/>
        <v>0</v>
      </c>
      <c r="EQ289" s="3">
        <f t="shared" si="952"/>
        <v>0</v>
      </c>
      <c r="ER289" s="3">
        <f t="shared" ref="ER289:FB289" si="953">(ER102+ER195)-ER9</f>
        <v>0</v>
      </c>
      <c r="ES289" s="3">
        <f t="shared" si="953"/>
        <v>0</v>
      </c>
      <c r="ET289" s="3">
        <f t="shared" si="953"/>
        <v>0</v>
      </c>
      <c r="EU289" s="3">
        <f t="shared" si="953"/>
        <v>0</v>
      </c>
      <c r="EV289" s="3">
        <f t="shared" si="953"/>
        <v>0</v>
      </c>
      <c r="EW289" s="3">
        <f t="shared" si="953"/>
        <v>0</v>
      </c>
      <c r="EX289" s="3">
        <f t="shared" si="953"/>
        <v>0</v>
      </c>
      <c r="EY289" s="3">
        <f t="shared" si="953"/>
        <v>0</v>
      </c>
      <c r="EZ289" s="3">
        <f t="shared" si="953"/>
        <v>0</v>
      </c>
      <c r="FA289" s="3">
        <f t="shared" si="953"/>
        <v>0</v>
      </c>
      <c r="FB289" s="3">
        <f t="shared" si="953"/>
        <v>0</v>
      </c>
    </row>
    <row r="290" spans="2:158" hidden="1" outlineLevel="1">
      <c r="B290" s="34">
        <v>2014</v>
      </c>
      <c r="F290" s="50"/>
      <c r="G290" s="50"/>
      <c r="R290" s="27"/>
      <c r="S290" s="3"/>
      <c r="T290" s="3">
        <f t="shared" ref="T290:AY290" si="954">(T103+T196)-T10</f>
        <v>0</v>
      </c>
      <c r="U290" s="3">
        <f t="shared" si="954"/>
        <v>0</v>
      </c>
      <c r="V290" s="3">
        <f t="shared" si="954"/>
        <v>0</v>
      </c>
      <c r="W290" s="3">
        <f t="shared" si="954"/>
        <v>0</v>
      </c>
      <c r="X290" s="3">
        <f t="shared" si="954"/>
        <v>0</v>
      </c>
      <c r="Y290" s="3">
        <f t="shared" si="954"/>
        <v>0</v>
      </c>
      <c r="Z290" s="3">
        <f t="shared" si="954"/>
        <v>0</v>
      </c>
      <c r="AA290" s="3">
        <f t="shared" si="954"/>
        <v>0</v>
      </c>
      <c r="AB290" s="3">
        <f t="shared" si="954"/>
        <v>0</v>
      </c>
      <c r="AC290" s="3">
        <f t="shared" si="954"/>
        <v>0</v>
      </c>
      <c r="AD290" s="3">
        <f t="shared" si="954"/>
        <v>0</v>
      </c>
      <c r="AE290" s="3">
        <f t="shared" si="954"/>
        <v>0</v>
      </c>
      <c r="AF290" s="3">
        <f t="shared" si="954"/>
        <v>0</v>
      </c>
      <c r="AG290" s="3">
        <f t="shared" si="954"/>
        <v>0</v>
      </c>
      <c r="AH290" s="3">
        <f t="shared" si="954"/>
        <v>0</v>
      </c>
      <c r="AI290" s="3">
        <f t="shared" si="954"/>
        <v>0</v>
      </c>
      <c r="AJ290" s="3">
        <f t="shared" si="954"/>
        <v>0</v>
      </c>
      <c r="AK290" s="3">
        <f t="shared" si="954"/>
        <v>0</v>
      </c>
      <c r="AL290" s="3">
        <f t="shared" si="954"/>
        <v>0</v>
      </c>
      <c r="AM290" s="3">
        <f t="shared" si="954"/>
        <v>0</v>
      </c>
      <c r="AN290" s="3">
        <f t="shared" si="954"/>
        <v>0</v>
      </c>
      <c r="AO290" s="3">
        <f t="shared" si="954"/>
        <v>0</v>
      </c>
      <c r="AP290" s="3">
        <f t="shared" si="954"/>
        <v>0</v>
      </c>
      <c r="AQ290" s="3">
        <f t="shared" si="954"/>
        <v>0</v>
      </c>
      <c r="AR290" s="3">
        <f t="shared" si="954"/>
        <v>0</v>
      </c>
      <c r="AS290" s="3">
        <f t="shared" si="954"/>
        <v>0</v>
      </c>
      <c r="AT290" s="3">
        <f t="shared" si="954"/>
        <v>0</v>
      </c>
      <c r="AU290" s="3">
        <f t="shared" si="954"/>
        <v>0</v>
      </c>
      <c r="AV290" s="3">
        <f t="shared" si="954"/>
        <v>0</v>
      </c>
      <c r="AW290" s="3">
        <f t="shared" si="954"/>
        <v>0</v>
      </c>
      <c r="AX290" s="3">
        <f t="shared" si="954"/>
        <v>0</v>
      </c>
      <c r="AY290" s="3">
        <f t="shared" si="954"/>
        <v>0</v>
      </c>
      <c r="AZ290" s="3">
        <f t="shared" ref="AZ290:CE290" si="955">(AZ103+AZ196)-AZ10</f>
        <v>0</v>
      </c>
      <c r="BA290" s="3">
        <f t="shared" si="955"/>
        <v>0</v>
      </c>
      <c r="BB290" s="3">
        <f t="shared" si="955"/>
        <v>0</v>
      </c>
      <c r="BC290" s="3">
        <f t="shared" si="955"/>
        <v>0</v>
      </c>
      <c r="BD290" s="3">
        <f t="shared" si="955"/>
        <v>0</v>
      </c>
      <c r="BE290" s="3">
        <f t="shared" si="955"/>
        <v>0</v>
      </c>
      <c r="BF290" s="3">
        <f t="shared" si="955"/>
        <v>0</v>
      </c>
      <c r="BG290" s="3">
        <f t="shared" si="955"/>
        <v>0</v>
      </c>
      <c r="BH290" s="3">
        <f t="shared" si="955"/>
        <v>0</v>
      </c>
      <c r="BI290" s="3">
        <f t="shared" si="955"/>
        <v>0</v>
      </c>
      <c r="BJ290" s="3">
        <f t="shared" si="955"/>
        <v>0</v>
      </c>
      <c r="BK290" s="3">
        <f t="shared" si="955"/>
        <v>0</v>
      </c>
      <c r="BL290" s="3">
        <f t="shared" si="955"/>
        <v>0</v>
      </c>
      <c r="BM290" s="3">
        <f t="shared" si="955"/>
        <v>0</v>
      </c>
      <c r="BN290" s="3">
        <f t="shared" si="955"/>
        <v>0</v>
      </c>
      <c r="BO290" s="3">
        <f t="shared" si="955"/>
        <v>0</v>
      </c>
      <c r="BP290" s="3">
        <f t="shared" si="955"/>
        <v>0</v>
      </c>
      <c r="BQ290" s="3">
        <f t="shared" si="955"/>
        <v>0</v>
      </c>
      <c r="BR290" s="3">
        <f t="shared" si="955"/>
        <v>0</v>
      </c>
      <c r="BS290" s="3">
        <f t="shared" si="955"/>
        <v>0</v>
      </c>
      <c r="BT290" s="3">
        <f t="shared" si="955"/>
        <v>0</v>
      </c>
      <c r="BU290" s="3">
        <f t="shared" si="955"/>
        <v>0</v>
      </c>
      <c r="BV290" s="3">
        <f t="shared" si="955"/>
        <v>0</v>
      </c>
      <c r="BW290" s="3">
        <f t="shared" si="955"/>
        <v>0</v>
      </c>
      <c r="BX290" s="3">
        <f t="shared" si="955"/>
        <v>0</v>
      </c>
      <c r="BY290" s="3">
        <f t="shared" si="955"/>
        <v>0</v>
      </c>
      <c r="BZ290" s="3">
        <f t="shared" si="955"/>
        <v>0</v>
      </c>
      <c r="CA290" s="3">
        <f t="shared" si="955"/>
        <v>0</v>
      </c>
      <c r="CB290" s="3">
        <f t="shared" si="955"/>
        <v>0</v>
      </c>
      <c r="CC290" s="3">
        <f t="shared" si="955"/>
        <v>0</v>
      </c>
      <c r="CD290" s="3">
        <f t="shared" si="955"/>
        <v>0</v>
      </c>
      <c r="CE290" s="3">
        <f t="shared" si="955"/>
        <v>0</v>
      </c>
      <c r="CF290" s="3">
        <f t="shared" ref="CF290:DK290" si="956">(CF103+CF196)-CF10</f>
        <v>0</v>
      </c>
      <c r="CG290" s="3">
        <f t="shared" si="956"/>
        <v>0</v>
      </c>
      <c r="CH290" s="3">
        <f t="shared" si="956"/>
        <v>0</v>
      </c>
      <c r="CI290" s="3">
        <f t="shared" si="956"/>
        <v>0</v>
      </c>
      <c r="CJ290" s="3">
        <f t="shared" si="956"/>
        <v>0</v>
      </c>
      <c r="CK290" s="3">
        <f t="shared" si="956"/>
        <v>0</v>
      </c>
      <c r="CL290" s="3">
        <f t="shared" si="956"/>
        <v>0</v>
      </c>
      <c r="CM290" s="3">
        <f t="shared" si="956"/>
        <v>0</v>
      </c>
      <c r="CN290" s="3">
        <f t="shared" si="956"/>
        <v>0</v>
      </c>
      <c r="CO290" s="3">
        <f t="shared" si="956"/>
        <v>0</v>
      </c>
      <c r="CP290" s="3">
        <f t="shared" si="956"/>
        <v>0</v>
      </c>
      <c r="CQ290" s="3">
        <f t="shared" si="956"/>
        <v>0</v>
      </c>
      <c r="CR290" s="3">
        <f t="shared" si="956"/>
        <v>0</v>
      </c>
      <c r="CS290" s="3">
        <f t="shared" si="956"/>
        <v>0</v>
      </c>
      <c r="CT290" s="3">
        <f t="shared" si="956"/>
        <v>0</v>
      </c>
      <c r="CU290" s="3">
        <f t="shared" si="956"/>
        <v>0</v>
      </c>
      <c r="CV290" s="3">
        <f t="shared" si="956"/>
        <v>0</v>
      </c>
      <c r="CW290" s="3">
        <f t="shared" si="956"/>
        <v>0</v>
      </c>
      <c r="CX290" s="3">
        <f t="shared" si="956"/>
        <v>0</v>
      </c>
      <c r="CY290" s="3">
        <f t="shared" si="956"/>
        <v>0</v>
      </c>
      <c r="CZ290" s="3">
        <f t="shared" si="956"/>
        <v>0</v>
      </c>
      <c r="DA290" s="3">
        <f t="shared" si="956"/>
        <v>0</v>
      </c>
      <c r="DB290" s="3">
        <f t="shared" si="956"/>
        <v>0</v>
      </c>
      <c r="DC290" s="3">
        <f t="shared" si="956"/>
        <v>0</v>
      </c>
      <c r="DD290" s="3">
        <f t="shared" si="956"/>
        <v>0</v>
      </c>
      <c r="DE290" s="3">
        <f t="shared" si="956"/>
        <v>0</v>
      </c>
      <c r="DF290" s="3">
        <f t="shared" si="956"/>
        <v>0</v>
      </c>
      <c r="DG290" s="3">
        <f t="shared" si="956"/>
        <v>0</v>
      </c>
      <c r="DH290" s="3">
        <f t="shared" si="956"/>
        <v>0</v>
      </c>
      <c r="DI290" s="3">
        <f t="shared" si="956"/>
        <v>0</v>
      </c>
      <c r="DJ290" s="3">
        <f t="shared" si="956"/>
        <v>0</v>
      </c>
      <c r="DK290" s="3">
        <f t="shared" si="956"/>
        <v>0</v>
      </c>
      <c r="DL290" s="3">
        <f t="shared" ref="DL290:EQ290" si="957">(DL103+DL196)-DL10</f>
        <v>0</v>
      </c>
      <c r="DM290" s="3">
        <f t="shared" si="957"/>
        <v>0</v>
      </c>
      <c r="DN290" s="3">
        <f t="shared" si="957"/>
        <v>0</v>
      </c>
      <c r="DO290" s="3">
        <f t="shared" si="957"/>
        <v>0</v>
      </c>
      <c r="DP290" s="3">
        <f t="shared" si="957"/>
        <v>0</v>
      </c>
      <c r="DQ290" s="3">
        <f t="shared" si="957"/>
        <v>0</v>
      </c>
      <c r="DR290" s="3">
        <f t="shared" si="957"/>
        <v>0</v>
      </c>
      <c r="DS290" s="3">
        <f t="shared" si="957"/>
        <v>0</v>
      </c>
      <c r="DT290" s="3">
        <f t="shared" si="957"/>
        <v>0</v>
      </c>
      <c r="DU290" s="3">
        <f t="shared" si="957"/>
        <v>0</v>
      </c>
      <c r="DV290" s="3">
        <f t="shared" si="957"/>
        <v>0</v>
      </c>
      <c r="DW290" s="3">
        <f t="shared" si="957"/>
        <v>0</v>
      </c>
      <c r="DX290" s="3">
        <f t="shared" si="957"/>
        <v>0</v>
      </c>
      <c r="DY290" s="3">
        <f t="shared" si="957"/>
        <v>0</v>
      </c>
      <c r="DZ290" s="3">
        <f t="shared" si="957"/>
        <v>0</v>
      </c>
      <c r="EA290" s="3">
        <f t="shared" si="957"/>
        <v>0</v>
      </c>
      <c r="EB290" s="3">
        <f t="shared" si="957"/>
        <v>0</v>
      </c>
      <c r="EC290" s="3">
        <f t="shared" si="957"/>
        <v>0</v>
      </c>
      <c r="ED290" s="3">
        <f t="shared" si="957"/>
        <v>0</v>
      </c>
      <c r="EE290" s="3">
        <f t="shared" si="957"/>
        <v>0</v>
      </c>
      <c r="EF290" s="3">
        <f t="shared" si="957"/>
        <v>0</v>
      </c>
      <c r="EG290" s="3">
        <f t="shared" si="957"/>
        <v>0</v>
      </c>
      <c r="EH290" s="3">
        <f t="shared" si="957"/>
        <v>0</v>
      </c>
      <c r="EI290" s="3">
        <f t="shared" si="957"/>
        <v>0</v>
      </c>
      <c r="EJ290" s="3">
        <f t="shared" si="957"/>
        <v>0</v>
      </c>
      <c r="EK290" s="3">
        <f t="shared" si="957"/>
        <v>0</v>
      </c>
      <c r="EL290" s="3">
        <f t="shared" si="957"/>
        <v>0</v>
      </c>
      <c r="EM290" s="3">
        <f t="shared" si="957"/>
        <v>0</v>
      </c>
      <c r="EN290" s="3">
        <f t="shared" si="957"/>
        <v>0</v>
      </c>
      <c r="EO290" s="3">
        <f t="shared" si="957"/>
        <v>0</v>
      </c>
      <c r="EP290" s="3">
        <f t="shared" si="957"/>
        <v>0</v>
      </c>
      <c r="EQ290" s="3">
        <f t="shared" si="957"/>
        <v>0</v>
      </c>
      <c r="ER290" s="3">
        <f t="shared" ref="ER290:FB290" si="958">(ER103+ER196)-ER10</f>
        <v>0</v>
      </c>
      <c r="ES290" s="3">
        <f t="shared" si="958"/>
        <v>0</v>
      </c>
      <c r="ET290" s="3">
        <f t="shared" si="958"/>
        <v>0</v>
      </c>
      <c r="EU290" s="3">
        <f t="shared" si="958"/>
        <v>0</v>
      </c>
      <c r="EV290" s="3">
        <f t="shared" si="958"/>
        <v>0</v>
      </c>
      <c r="EW290" s="3">
        <f t="shared" si="958"/>
        <v>0</v>
      </c>
      <c r="EX290" s="3">
        <f t="shared" si="958"/>
        <v>0</v>
      </c>
      <c r="EY290" s="3">
        <f t="shared" si="958"/>
        <v>0</v>
      </c>
      <c r="EZ290" s="3">
        <f t="shared" si="958"/>
        <v>0</v>
      </c>
      <c r="FA290" s="3">
        <f t="shared" si="958"/>
        <v>0</v>
      </c>
      <c r="FB290" s="3">
        <f t="shared" si="958"/>
        <v>0</v>
      </c>
    </row>
    <row r="291" spans="2:158" hidden="1" outlineLevel="1">
      <c r="B291" s="34">
        <v>2015</v>
      </c>
      <c r="F291" s="50"/>
      <c r="G291" s="50"/>
      <c r="R291" s="27"/>
      <c r="S291" s="3"/>
      <c r="T291" s="3">
        <f t="shared" ref="T291:AY291" si="959">(T104+T197)-T11</f>
        <v>0</v>
      </c>
      <c r="U291" s="3">
        <f t="shared" si="959"/>
        <v>0</v>
      </c>
      <c r="V291" s="3">
        <f t="shared" si="959"/>
        <v>0</v>
      </c>
      <c r="W291" s="3">
        <f t="shared" si="959"/>
        <v>0</v>
      </c>
      <c r="X291" s="3">
        <f t="shared" si="959"/>
        <v>0</v>
      </c>
      <c r="Y291" s="3">
        <f t="shared" si="959"/>
        <v>0</v>
      </c>
      <c r="Z291" s="3">
        <f t="shared" si="959"/>
        <v>0</v>
      </c>
      <c r="AA291" s="3">
        <f t="shared" si="959"/>
        <v>0</v>
      </c>
      <c r="AB291" s="3">
        <f t="shared" si="959"/>
        <v>0</v>
      </c>
      <c r="AC291" s="3">
        <f t="shared" si="959"/>
        <v>0</v>
      </c>
      <c r="AD291" s="3">
        <f t="shared" si="959"/>
        <v>0</v>
      </c>
      <c r="AE291" s="3">
        <f t="shared" si="959"/>
        <v>0</v>
      </c>
      <c r="AF291" s="3">
        <f t="shared" si="959"/>
        <v>0</v>
      </c>
      <c r="AG291" s="3">
        <f t="shared" si="959"/>
        <v>0</v>
      </c>
      <c r="AH291" s="3">
        <f t="shared" si="959"/>
        <v>0</v>
      </c>
      <c r="AI291" s="3">
        <f t="shared" si="959"/>
        <v>0</v>
      </c>
      <c r="AJ291" s="3">
        <f t="shared" si="959"/>
        <v>0</v>
      </c>
      <c r="AK291" s="3">
        <f t="shared" si="959"/>
        <v>0</v>
      </c>
      <c r="AL291" s="3">
        <f t="shared" si="959"/>
        <v>0</v>
      </c>
      <c r="AM291" s="3">
        <f t="shared" si="959"/>
        <v>0</v>
      </c>
      <c r="AN291" s="3">
        <f t="shared" si="959"/>
        <v>0</v>
      </c>
      <c r="AO291" s="3">
        <f t="shared" si="959"/>
        <v>0</v>
      </c>
      <c r="AP291" s="3">
        <f t="shared" si="959"/>
        <v>0</v>
      </c>
      <c r="AQ291" s="3">
        <f t="shared" si="959"/>
        <v>0</v>
      </c>
      <c r="AR291" s="3">
        <f t="shared" si="959"/>
        <v>0</v>
      </c>
      <c r="AS291" s="3">
        <f t="shared" si="959"/>
        <v>0</v>
      </c>
      <c r="AT291" s="3">
        <f t="shared" si="959"/>
        <v>0</v>
      </c>
      <c r="AU291" s="3">
        <f t="shared" si="959"/>
        <v>0</v>
      </c>
      <c r="AV291" s="3">
        <f t="shared" si="959"/>
        <v>0</v>
      </c>
      <c r="AW291" s="3">
        <f t="shared" si="959"/>
        <v>0</v>
      </c>
      <c r="AX291" s="3">
        <f t="shared" si="959"/>
        <v>0</v>
      </c>
      <c r="AY291" s="3">
        <f t="shared" si="959"/>
        <v>0</v>
      </c>
      <c r="AZ291" s="3">
        <f t="shared" ref="AZ291:CE291" si="960">(AZ104+AZ197)-AZ11</f>
        <v>0</v>
      </c>
      <c r="BA291" s="3">
        <f t="shared" si="960"/>
        <v>0</v>
      </c>
      <c r="BB291" s="3">
        <f t="shared" si="960"/>
        <v>0</v>
      </c>
      <c r="BC291" s="3">
        <f t="shared" si="960"/>
        <v>0</v>
      </c>
      <c r="BD291" s="3">
        <f t="shared" si="960"/>
        <v>0</v>
      </c>
      <c r="BE291" s="3">
        <f t="shared" si="960"/>
        <v>0</v>
      </c>
      <c r="BF291" s="3">
        <f t="shared" si="960"/>
        <v>0</v>
      </c>
      <c r="BG291" s="3">
        <f t="shared" si="960"/>
        <v>0</v>
      </c>
      <c r="BH291" s="3">
        <f t="shared" si="960"/>
        <v>0</v>
      </c>
      <c r="BI291" s="3">
        <f t="shared" si="960"/>
        <v>0</v>
      </c>
      <c r="BJ291" s="3">
        <f t="shared" si="960"/>
        <v>0</v>
      </c>
      <c r="BK291" s="3">
        <f t="shared" si="960"/>
        <v>0</v>
      </c>
      <c r="BL291" s="3">
        <f t="shared" si="960"/>
        <v>0</v>
      </c>
      <c r="BM291" s="3">
        <f t="shared" si="960"/>
        <v>0</v>
      </c>
      <c r="BN291" s="3">
        <f t="shared" si="960"/>
        <v>0</v>
      </c>
      <c r="BO291" s="3">
        <f t="shared" si="960"/>
        <v>0</v>
      </c>
      <c r="BP291" s="3">
        <f t="shared" si="960"/>
        <v>0</v>
      </c>
      <c r="BQ291" s="3">
        <f t="shared" si="960"/>
        <v>0</v>
      </c>
      <c r="BR291" s="3">
        <f t="shared" si="960"/>
        <v>0</v>
      </c>
      <c r="BS291" s="3">
        <f t="shared" si="960"/>
        <v>0</v>
      </c>
      <c r="BT291" s="3">
        <f t="shared" si="960"/>
        <v>0</v>
      </c>
      <c r="BU291" s="3">
        <f t="shared" si="960"/>
        <v>0</v>
      </c>
      <c r="BV291" s="3">
        <f t="shared" si="960"/>
        <v>0</v>
      </c>
      <c r="BW291" s="3">
        <f t="shared" si="960"/>
        <v>0</v>
      </c>
      <c r="BX291" s="3">
        <f t="shared" si="960"/>
        <v>0</v>
      </c>
      <c r="BY291" s="3">
        <f t="shared" si="960"/>
        <v>0</v>
      </c>
      <c r="BZ291" s="3">
        <f t="shared" si="960"/>
        <v>0</v>
      </c>
      <c r="CA291" s="3">
        <f t="shared" si="960"/>
        <v>0</v>
      </c>
      <c r="CB291" s="3">
        <f t="shared" si="960"/>
        <v>0</v>
      </c>
      <c r="CC291" s="3">
        <f t="shared" si="960"/>
        <v>0</v>
      </c>
      <c r="CD291" s="3">
        <f t="shared" si="960"/>
        <v>0</v>
      </c>
      <c r="CE291" s="3">
        <f t="shared" si="960"/>
        <v>0</v>
      </c>
      <c r="CF291" s="3">
        <f t="shared" ref="CF291:DK291" si="961">(CF104+CF197)-CF11</f>
        <v>0</v>
      </c>
      <c r="CG291" s="3">
        <f t="shared" si="961"/>
        <v>0</v>
      </c>
      <c r="CH291" s="3">
        <f t="shared" si="961"/>
        <v>0</v>
      </c>
      <c r="CI291" s="3">
        <f t="shared" si="961"/>
        <v>0</v>
      </c>
      <c r="CJ291" s="3">
        <f t="shared" si="961"/>
        <v>0</v>
      </c>
      <c r="CK291" s="3">
        <f t="shared" si="961"/>
        <v>0</v>
      </c>
      <c r="CL291" s="3">
        <f t="shared" si="961"/>
        <v>0</v>
      </c>
      <c r="CM291" s="3">
        <f t="shared" si="961"/>
        <v>0</v>
      </c>
      <c r="CN291" s="3">
        <f t="shared" si="961"/>
        <v>0</v>
      </c>
      <c r="CO291" s="3">
        <f t="shared" si="961"/>
        <v>0</v>
      </c>
      <c r="CP291" s="3">
        <f t="shared" si="961"/>
        <v>0</v>
      </c>
      <c r="CQ291" s="3">
        <f t="shared" si="961"/>
        <v>0</v>
      </c>
      <c r="CR291" s="3">
        <f t="shared" si="961"/>
        <v>0</v>
      </c>
      <c r="CS291" s="3">
        <f t="shared" si="961"/>
        <v>0</v>
      </c>
      <c r="CT291" s="3">
        <f t="shared" si="961"/>
        <v>0</v>
      </c>
      <c r="CU291" s="3">
        <f t="shared" si="961"/>
        <v>0</v>
      </c>
      <c r="CV291" s="3">
        <f t="shared" si="961"/>
        <v>0</v>
      </c>
      <c r="CW291" s="3">
        <f t="shared" si="961"/>
        <v>0</v>
      </c>
      <c r="CX291" s="3">
        <f t="shared" si="961"/>
        <v>0</v>
      </c>
      <c r="CY291" s="3">
        <f t="shared" si="961"/>
        <v>0</v>
      </c>
      <c r="CZ291" s="3">
        <f t="shared" si="961"/>
        <v>0</v>
      </c>
      <c r="DA291" s="3">
        <f t="shared" si="961"/>
        <v>0</v>
      </c>
      <c r="DB291" s="3">
        <f t="shared" si="961"/>
        <v>0</v>
      </c>
      <c r="DC291" s="3">
        <f t="shared" si="961"/>
        <v>0</v>
      </c>
      <c r="DD291" s="3">
        <f t="shared" si="961"/>
        <v>0</v>
      </c>
      <c r="DE291" s="3">
        <f t="shared" si="961"/>
        <v>0</v>
      </c>
      <c r="DF291" s="3">
        <f t="shared" si="961"/>
        <v>0</v>
      </c>
      <c r="DG291" s="3">
        <f t="shared" si="961"/>
        <v>0</v>
      </c>
      <c r="DH291" s="3">
        <f t="shared" si="961"/>
        <v>0</v>
      </c>
      <c r="DI291" s="3">
        <f t="shared" si="961"/>
        <v>0</v>
      </c>
      <c r="DJ291" s="3">
        <f t="shared" si="961"/>
        <v>0</v>
      </c>
      <c r="DK291" s="3">
        <f t="shared" si="961"/>
        <v>0</v>
      </c>
      <c r="DL291" s="3">
        <f t="shared" ref="DL291:EQ291" si="962">(DL104+DL197)-DL11</f>
        <v>0</v>
      </c>
      <c r="DM291" s="3">
        <f t="shared" si="962"/>
        <v>0</v>
      </c>
      <c r="DN291" s="3">
        <f t="shared" si="962"/>
        <v>0</v>
      </c>
      <c r="DO291" s="3">
        <f t="shared" si="962"/>
        <v>0</v>
      </c>
      <c r="DP291" s="3">
        <f t="shared" si="962"/>
        <v>0</v>
      </c>
      <c r="DQ291" s="3">
        <f t="shared" si="962"/>
        <v>0</v>
      </c>
      <c r="DR291" s="3">
        <f t="shared" si="962"/>
        <v>0</v>
      </c>
      <c r="DS291" s="3">
        <f t="shared" si="962"/>
        <v>0</v>
      </c>
      <c r="DT291" s="3">
        <f t="shared" si="962"/>
        <v>0</v>
      </c>
      <c r="DU291" s="3">
        <f t="shared" si="962"/>
        <v>0</v>
      </c>
      <c r="DV291" s="3">
        <f t="shared" si="962"/>
        <v>0</v>
      </c>
      <c r="DW291" s="3">
        <f t="shared" si="962"/>
        <v>0</v>
      </c>
      <c r="DX291" s="3">
        <f t="shared" si="962"/>
        <v>0</v>
      </c>
      <c r="DY291" s="3">
        <f t="shared" si="962"/>
        <v>0</v>
      </c>
      <c r="DZ291" s="3">
        <f t="shared" si="962"/>
        <v>0</v>
      </c>
      <c r="EA291" s="3">
        <f t="shared" si="962"/>
        <v>0</v>
      </c>
      <c r="EB291" s="3">
        <f t="shared" si="962"/>
        <v>0</v>
      </c>
      <c r="EC291" s="3">
        <f t="shared" si="962"/>
        <v>0</v>
      </c>
      <c r="ED291" s="3">
        <f t="shared" si="962"/>
        <v>0</v>
      </c>
      <c r="EE291" s="3">
        <f t="shared" si="962"/>
        <v>0</v>
      </c>
      <c r="EF291" s="3">
        <f t="shared" si="962"/>
        <v>0</v>
      </c>
      <c r="EG291" s="3">
        <f t="shared" si="962"/>
        <v>0</v>
      </c>
      <c r="EH291" s="3">
        <f t="shared" si="962"/>
        <v>0</v>
      </c>
      <c r="EI291" s="3">
        <f t="shared" si="962"/>
        <v>0</v>
      </c>
      <c r="EJ291" s="3">
        <f t="shared" si="962"/>
        <v>0</v>
      </c>
      <c r="EK291" s="3">
        <f t="shared" si="962"/>
        <v>0</v>
      </c>
      <c r="EL291" s="3">
        <f t="shared" si="962"/>
        <v>0</v>
      </c>
      <c r="EM291" s="3">
        <f t="shared" si="962"/>
        <v>0</v>
      </c>
      <c r="EN291" s="3">
        <f t="shared" si="962"/>
        <v>0</v>
      </c>
      <c r="EO291" s="3">
        <f t="shared" si="962"/>
        <v>0</v>
      </c>
      <c r="EP291" s="3">
        <f t="shared" si="962"/>
        <v>0</v>
      </c>
      <c r="EQ291" s="3">
        <f t="shared" si="962"/>
        <v>0</v>
      </c>
      <c r="ER291" s="3">
        <f t="shared" ref="ER291:FB291" si="963">(ER104+ER197)-ER11</f>
        <v>0</v>
      </c>
      <c r="ES291" s="3">
        <f t="shared" si="963"/>
        <v>0</v>
      </c>
      <c r="ET291" s="3">
        <f t="shared" si="963"/>
        <v>0</v>
      </c>
      <c r="EU291" s="3">
        <f t="shared" si="963"/>
        <v>0</v>
      </c>
      <c r="EV291" s="3">
        <f t="shared" si="963"/>
        <v>0</v>
      </c>
      <c r="EW291" s="3">
        <f t="shared" si="963"/>
        <v>0</v>
      </c>
      <c r="EX291" s="3">
        <f t="shared" si="963"/>
        <v>0</v>
      </c>
      <c r="EY291" s="3">
        <f t="shared" si="963"/>
        <v>0</v>
      </c>
      <c r="EZ291" s="3">
        <f t="shared" si="963"/>
        <v>0</v>
      </c>
      <c r="FA291" s="3">
        <f t="shared" si="963"/>
        <v>0</v>
      </c>
      <c r="FB291" s="3">
        <f t="shared" si="963"/>
        <v>0</v>
      </c>
    </row>
    <row r="292" spans="2:158" hidden="1" outlineLevel="1">
      <c r="B292" s="34">
        <v>2016</v>
      </c>
      <c r="F292" s="50"/>
      <c r="G292" s="50"/>
      <c r="R292" s="27"/>
      <c r="S292" s="3"/>
      <c r="T292" s="3">
        <f t="shared" ref="T292:AY292" si="964">(T105+T198)-T12</f>
        <v>0</v>
      </c>
      <c r="U292" s="3">
        <f t="shared" si="964"/>
        <v>0</v>
      </c>
      <c r="V292" s="3">
        <f t="shared" si="964"/>
        <v>0</v>
      </c>
      <c r="W292" s="3">
        <f t="shared" si="964"/>
        <v>0</v>
      </c>
      <c r="X292" s="3">
        <f t="shared" si="964"/>
        <v>0</v>
      </c>
      <c r="Y292" s="3">
        <f t="shared" si="964"/>
        <v>0</v>
      </c>
      <c r="Z292" s="3">
        <f t="shared" si="964"/>
        <v>0</v>
      </c>
      <c r="AA292" s="3">
        <f t="shared" si="964"/>
        <v>0</v>
      </c>
      <c r="AB292" s="3">
        <f t="shared" si="964"/>
        <v>0</v>
      </c>
      <c r="AC292" s="3">
        <f t="shared" si="964"/>
        <v>0</v>
      </c>
      <c r="AD292" s="3">
        <f t="shared" si="964"/>
        <v>0</v>
      </c>
      <c r="AE292" s="3">
        <f t="shared" si="964"/>
        <v>0</v>
      </c>
      <c r="AF292" s="3">
        <f t="shared" si="964"/>
        <v>0</v>
      </c>
      <c r="AG292" s="3">
        <f t="shared" si="964"/>
        <v>0</v>
      </c>
      <c r="AH292" s="3">
        <f t="shared" si="964"/>
        <v>0</v>
      </c>
      <c r="AI292" s="3">
        <f t="shared" si="964"/>
        <v>0</v>
      </c>
      <c r="AJ292" s="3">
        <f t="shared" si="964"/>
        <v>0</v>
      </c>
      <c r="AK292" s="3">
        <f t="shared" si="964"/>
        <v>0</v>
      </c>
      <c r="AL292" s="3">
        <f t="shared" si="964"/>
        <v>0</v>
      </c>
      <c r="AM292" s="3">
        <f t="shared" si="964"/>
        <v>0</v>
      </c>
      <c r="AN292" s="3">
        <f t="shared" si="964"/>
        <v>0</v>
      </c>
      <c r="AO292" s="3">
        <f t="shared" si="964"/>
        <v>0</v>
      </c>
      <c r="AP292" s="3">
        <f t="shared" si="964"/>
        <v>0</v>
      </c>
      <c r="AQ292" s="3">
        <f t="shared" si="964"/>
        <v>0</v>
      </c>
      <c r="AR292" s="3">
        <f t="shared" si="964"/>
        <v>0</v>
      </c>
      <c r="AS292" s="3">
        <f t="shared" si="964"/>
        <v>0</v>
      </c>
      <c r="AT292" s="3">
        <f t="shared" si="964"/>
        <v>0</v>
      </c>
      <c r="AU292" s="3">
        <f t="shared" si="964"/>
        <v>0</v>
      </c>
      <c r="AV292" s="3">
        <f t="shared" si="964"/>
        <v>0</v>
      </c>
      <c r="AW292" s="3">
        <f t="shared" si="964"/>
        <v>0</v>
      </c>
      <c r="AX292" s="3">
        <f t="shared" si="964"/>
        <v>0</v>
      </c>
      <c r="AY292" s="3">
        <f t="shared" si="964"/>
        <v>0</v>
      </c>
      <c r="AZ292" s="3">
        <f t="shared" ref="AZ292:CE292" si="965">(AZ105+AZ198)-AZ12</f>
        <v>0</v>
      </c>
      <c r="BA292" s="3">
        <f t="shared" si="965"/>
        <v>0</v>
      </c>
      <c r="BB292" s="3">
        <f t="shared" si="965"/>
        <v>0</v>
      </c>
      <c r="BC292" s="3">
        <f t="shared" si="965"/>
        <v>0</v>
      </c>
      <c r="BD292" s="3">
        <f t="shared" si="965"/>
        <v>0</v>
      </c>
      <c r="BE292" s="3">
        <f t="shared" si="965"/>
        <v>0</v>
      </c>
      <c r="BF292" s="3">
        <f t="shared" si="965"/>
        <v>0</v>
      </c>
      <c r="BG292" s="3">
        <f t="shared" si="965"/>
        <v>0</v>
      </c>
      <c r="BH292" s="3">
        <f t="shared" si="965"/>
        <v>0</v>
      </c>
      <c r="BI292" s="3">
        <f t="shared" si="965"/>
        <v>0</v>
      </c>
      <c r="BJ292" s="3">
        <f t="shared" si="965"/>
        <v>0</v>
      </c>
      <c r="BK292" s="3">
        <f t="shared" si="965"/>
        <v>0</v>
      </c>
      <c r="BL292" s="3">
        <f t="shared" si="965"/>
        <v>0</v>
      </c>
      <c r="BM292" s="3">
        <f t="shared" si="965"/>
        <v>0</v>
      </c>
      <c r="BN292" s="3">
        <f t="shared" si="965"/>
        <v>0</v>
      </c>
      <c r="BO292" s="3">
        <f t="shared" si="965"/>
        <v>0</v>
      </c>
      <c r="BP292" s="3">
        <f t="shared" si="965"/>
        <v>0</v>
      </c>
      <c r="BQ292" s="3">
        <f t="shared" si="965"/>
        <v>0</v>
      </c>
      <c r="BR292" s="3">
        <f t="shared" si="965"/>
        <v>0</v>
      </c>
      <c r="BS292" s="3">
        <f t="shared" si="965"/>
        <v>0</v>
      </c>
      <c r="BT292" s="3">
        <f t="shared" si="965"/>
        <v>0</v>
      </c>
      <c r="BU292" s="3">
        <f t="shared" si="965"/>
        <v>0</v>
      </c>
      <c r="BV292" s="3">
        <f t="shared" si="965"/>
        <v>0</v>
      </c>
      <c r="BW292" s="3">
        <f t="shared" si="965"/>
        <v>0</v>
      </c>
      <c r="BX292" s="3">
        <f t="shared" si="965"/>
        <v>0</v>
      </c>
      <c r="BY292" s="3">
        <f t="shared" si="965"/>
        <v>0</v>
      </c>
      <c r="BZ292" s="3">
        <f t="shared" si="965"/>
        <v>0</v>
      </c>
      <c r="CA292" s="3">
        <f t="shared" si="965"/>
        <v>0</v>
      </c>
      <c r="CB292" s="3">
        <f t="shared" si="965"/>
        <v>0</v>
      </c>
      <c r="CC292" s="3">
        <f t="shared" si="965"/>
        <v>0</v>
      </c>
      <c r="CD292" s="3">
        <f t="shared" si="965"/>
        <v>0</v>
      </c>
      <c r="CE292" s="3">
        <f t="shared" si="965"/>
        <v>0</v>
      </c>
      <c r="CF292" s="3">
        <f t="shared" ref="CF292:DK292" si="966">(CF105+CF198)-CF12</f>
        <v>0</v>
      </c>
      <c r="CG292" s="3">
        <f t="shared" si="966"/>
        <v>0</v>
      </c>
      <c r="CH292" s="3">
        <f t="shared" si="966"/>
        <v>0</v>
      </c>
      <c r="CI292" s="3">
        <f t="shared" si="966"/>
        <v>0</v>
      </c>
      <c r="CJ292" s="3">
        <f t="shared" si="966"/>
        <v>0</v>
      </c>
      <c r="CK292" s="3">
        <f t="shared" si="966"/>
        <v>0</v>
      </c>
      <c r="CL292" s="3">
        <f t="shared" si="966"/>
        <v>0</v>
      </c>
      <c r="CM292" s="3">
        <f t="shared" si="966"/>
        <v>0</v>
      </c>
      <c r="CN292" s="3">
        <f t="shared" si="966"/>
        <v>0</v>
      </c>
      <c r="CO292" s="3">
        <f t="shared" si="966"/>
        <v>0</v>
      </c>
      <c r="CP292" s="3">
        <f t="shared" si="966"/>
        <v>0</v>
      </c>
      <c r="CQ292" s="3">
        <f t="shared" si="966"/>
        <v>0</v>
      </c>
      <c r="CR292" s="3">
        <f t="shared" si="966"/>
        <v>0</v>
      </c>
      <c r="CS292" s="3">
        <f t="shared" si="966"/>
        <v>0</v>
      </c>
      <c r="CT292" s="3">
        <f t="shared" si="966"/>
        <v>0</v>
      </c>
      <c r="CU292" s="3">
        <f t="shared" si="966"/>
        <v>0</v>
      </c>
      <c r="CV292" s="3">
        <f t="shared" si="966"/>
        <v>0</v>
      </c>
      <c r="CW292" s="3">
        <f t="shared" si="966"/>
        <v>0</v>
      </c>
      <c r="CX292" s="3">
        <f t="shared" si="966"/>
        <v>0</v>
      </c>
      <c r="CY292" s="3">
        <f t="shared" si="966"/>
        <v>0</v>
      </c>
      <c r="CZ292" s="3">
        <f t="shared" si="966"/>
        <v>0</v>
      </c>
      <c r="DA292" s="3">
        <f t="shared" si="966"/>
        <v>0</v>
      </c>
      <c r="DB292" s="3">
        <f t="shared" si="966"/>
        <v>0</v>
      </c>
      <c r="DC292" s="3">
        <f t="shared" si="966"/>
        <v>0</v>
      </c>
      <c r="DD292" s="3">
        <f t="shared" si="966"/>
        <v>0</v>
      </c>
      <c r="DE292" s="3">
        <f t="shared" si="966"/>
        <v>0</v>
      </c>
      <c r="DF292" s="3">
        <f t="shared" si="966"/>
        <v>0</v>
      </c>
      <c r="DG292" s="3">
        <f t="shared" si="966"/>
        <v>0</v>
      </c>
      <c r="DH292" s="3">
        <f t="shared" si="966"/>
        <v>0</v>
      </c>
      <c r="DI292" s="3">
        <f t="shared" si="966"/>
        <v>0</v>
      </c>
      <c r="DJ292" s="3">
        <f t="shared" si="966"/>
        <v>0</v>
      </c>
      <c r="DK292" s="3">
        <f t="shared" si="966"/>
        <v>0</v>
      </c>
      <c r="DL292" s="3">
        <f t="shared" ref="DL292:EQ292" si="967">(DL105+DL198)-DL12</f>
        <v>0</v>
      </c>
      <c r="DM292" s="3">
        <f t="shared" si="967"/>
        <v>0</v>
      </c>
      <c r="DN292" s="3">
        <f t="shared" si="967"/>
        <v>0</v>
      </c>
      <c r="DO292" s="3">
        <f t="shared" si="967"/>
        <v>0</v>
      </c>
      <c r="DP292" s="3">
        <f t="shared" si="967"/>
        <v>0</v>
      </c>
      <c r="DQ292" s="3">
        <f t="shared" si="967"/>
        <v>0</v>
      </c>
      <c r="DR292" s="3">
        <f t="shared" si="967"/>
        <v>0</v>
      </c>
      <c r="DS292" s="3">
        <f t="shared" si="967"/>
        <v>0</v>
      </c>
      <c r="DT292" s="3">
        <f t="shared" si="967"/>
        <v>0</v>
      </c>
      <c r="DU292" s="3">
        <f t="shared" si="967"/>
        <v>0</v>
      </c>
      <c r="DV292" s="3">
        <f t="shared" si="967"/>
        <v>0</v>
      </c>
      <c r="DW292" s="3">
        <f t="shared" si="967"/>
        <v>0</v>
      </c>
      <c r="DX292" s="3">
        <f t="shared" si="967"/>
        <v>0</v>
      </c>
      <c r="DY292" s="3">
        <f t="shared" si="967"/>
        <v>0</v>
      </c>
      <c r="DZ292" s="3">
        <f t="shared" si="967"/>
        <v>0</v>
      </c>
      <c r="EA292" s="3">
        <f t="shared" si="967"/>
        <v>0</v>
      </c>
      <c r="EB292" s="3">
        <f t="shared" si="967"/>
        <v>0</v>
      </c>
      <c r="EC292" s="3">
        <f t="shared" si="967"/>
        <v>0</v>
      </c>
      <c r="ED292" s="3">
        <f t="shared" si="967"/>
        <v>0</v>
      </c>
      <c r="EE292" s="3">
        <f t="shared" si="967"/>
        <v>0</v>
      </c>
      <c r="EF292" s="3">
        <f t="shared" si="967"/>
        <v>0</v>
      </c>
      <c r="EG292" s="3">
        <f t="shared" si="967"/>
        <v>0</v>
      </c>
      <c r="EH292" s="3">
        <f t="shared" si="967"/>
        <v>0</v>
      </c>
      <c r="EI292" s="3">
        <f t="shared" si="967"/>
        <v>0</v>
      </c>
      <c r="EJ292" s="3">
        <f t="shared" si="967"/>
        <v>0</v>
      </c>
      <c r="EK292" s="3">
        <f t="shared" si="967"/>
        <v>0</v>
      </c>
      <c r="EL292" s="3">
        <f t="shared" si="967"/>
        <v>0</v>
      </c>
      <c r="EM292" s="3">
        <f t="shared" si="967"/>
        <v>0</v>
      </c>
      <c r="EN292" s="3">
        <f t="shared" si="967"/>
        <v>0</v>
      </c>
      <c r="EO292" s="3">
        <f t="shared" si="967"/>
        <v>0</v>
      </c>
      <c r="EP292" s="3">
        <f t="shared" si="967"/>
        <v>0</v>
      </c>
      <c r="EQ292" s="3">
        <f t="shared" si="967"/>
        <v>0</v>
      </c>
      <c r="ER292" s="3">
        <f t="shared" ref="ER292:FB292" si="968">(ER105+ER198)-ER12</f>
        <v>0</v>
      </c>
      <c r="ES292" s="3">
        <f t="shared" si="968"/>
        <v>0</v>
      </c>
      <c r="ET292" s="3">
        <f t="shared" si="968"/>
        <v>0</v>
      </c>
      <c r="EU292" s="3">
        <f t="shared" si="968"/>
        <v>0</v>
      </c>
      <c r="EV292" s="3">
        <f t="shared" si="968"/>
        <v>0</v>
      </c>
      <c r="EW292" s="3">
        <f t="shared" si="968"/>
        <v>0</v>
      </c>
      <c r="EX292" s="3">
        <f t="shared" si="968"/>
        <v>0</v>
      </c>
      <c r="EY292" s="3">
        <f t="shared" si="968"/>
        <v>0</v>
      </c>
      <c r="EZ292" s="3">
        <f t="shared" si="968"/>
        <v>0</v>
      </c>
      <c r="FA292" s="3">
        <f t="shared" si="968"/>
        <v>0</v>
      </c>
      <c r="FB292" s="3">
        <f t="shared" si="968"/>
        <v>0</v>
      </c>
    </row>
    <row r="293" spans="2:158" hidden="1" outlineLevel="1">
      <c r="B293" s="34">
        <v>2017</v>
      </c>
      <c r="F293" s="50"/>
      <c r="G293" s="50"/>
      <c r="R293" s="27"/>
      <c r="S293" s="3"/>
      <c r="T293" s="3">
        <f t="shared" ref="T293:AY293" si="969">(T106+T199)-T13</f>
        <v>0</v>
      </c>
      <c r="U293" s="3">
        <f t="shared" si="969"/>
        <v>0</v>
      </c>
      <c r="V293" s="3">
        <f t="shared" si="969"/>
        <v>0</v>
      </c>
      <c r="W293" s="3">
        <f t="shared" si="969"/>
        <v>0</v>
      </c>
      <c r="X293" s="3">
        <f t="shared" si="969"/>
        <v>0</v>
      </c>
      <c r="Y293" s="3">
        <f t="shared" si="969"/>
        <v>0</v>
      </c>
      <c r="Z293" s="3">
        <f t="shared" si="969"/>
        <v>0</v>
      </c>
      <c r="AA293" s="3">
        <f t="shared" si="969"/>
        <v>0</v>
      </c>
      <c r="AB293" s="3">
        <f t="shared" si="969"/>
        <v>0</v>
      </c>
      <c r="AC293" s="3">
        <f t="shared" si="969"/>
        <v>0</v>
      </c>
      <c r="AD293" s="3">
        <f t="shared" si="969"/>
        <v>0</v>
      </c>
      <c r="AE293" s="3">
        <f t="shared" si="969"/>
        <v>0</v>
      </c>
      <c r="AF293" s="3">
        <f t="shared" si="969"/>
        <v>0</v>
      </c>
      <c r="AG293" s="3">
        <f t="shared" si="969"/>
        <v>0</v>
      </c>
      <c r="AH293" s="3">
        <f t="shared" si="969"/>
        <v>0</v>
      </c>
      <c r="AI293" s="3">
        <f t="shared" si="969"/>
        <v>0</v>
      </c>
      <c r="AJ293" s="3">
        <f t="shared" si="969"/>
        <v>0</v>
      </c>
      <c r="AK293" s="3">
        <f t="shared" si="969"/>
        <v>0</v>
      </c>
      <c r="AL293" s="3">
        <f t="shared" si="969"/>
        <v>0</v>
      </c>
      <c r="AM293" s="3">
        <f t="shared" si="969"/>
        <v>0</v>
      </c>
      <c r="AN293" s="3">
        <f t="shared" si="969"/>
        <v>0</v>
      </c>
      <c r="AO293" s="3">
        <f t="shared" si="969"/>
        <v>0</v>
      </c>
      <c r="AP293" s="3">
        <f t="shared" si="969"/>
        <v>0</v>
      </c>
      <c r="AQ293" s="3">
        <f t="shared" si="969"/>
        <v>0</v>
      </c>
      <c r="AR293" s="3">
        <f t="shared" si="969"/>
        <v>0</v>
      </c>
      <c r="AS293" s="3">
        <f t="shared" si="969"/>
        <v>0</v>
      </c>
      <c r="AT293" s="3">
        <f t="shared" si="969"/>
        <v>0</v>
      </c>
      <c r="AU293" s="3">
        <f t="shared" si="969"/>
        <v>0</v>
      </c>
      <c r="AV293" s="3">
        <f t="shared" si="969"/>
        <v>0</v>
      </c>
      <c r="AW293" s="3">
        <f t="shared" si="969"/>
        <v>0</v>
      </c>
      <c r="AX293" s="3">
        <f t="shared" si="969"/>
        <v>0</v>
      </c>
      <c r="AY293" s="3">
        <f t="shared" si="969"/>
        <v>0</v>
      </c>
      <c r="AZ293" s="3">
        <f t="shared" ref="AZ293:CE293" si="970">(AZ106+AZ199)-AZ13</f>
        <v>0</v>
      </c>
      <c r="BA293" s="3">
        <f t="shared" si="970"/>
        <v>0</v>
      </c>
      <c r="BB293" s="3">
        <f t="shared" si="970"/>
        <v>0</v>
      </c>
      <c r="BC293" s="3">
        <f t="shared" si="970"/>
        <v>0</v>
      </c>
      <c r="BD293" s="3">
        <f t="shared" si="970"/>
        <v>0</v>
      </c>
      <c r="BE293" s="3">
        <f t="shared" si="970"/>
        <v>0</v>
      </c>
      <c r="BF293" s="3">
        <f t="shared" si="970"/>
        <v>0</v>
      </c>
      <c r="BG293" s="3">
        <f t="shared" si="970"/>
        <v>0</v>
      </c>
      <c r="BH293" s="3">
        <f t="shared" si="970"/>
        <v>0</v>
      </c>
      <c r="BI293" s="3">
        <f t="shared" si="970"/>
        <v>0</v>
      </c>
      <c r="BJ293" s="3">
        <f t="shared" si="970"/>
        <v>0</v>
      </c>
      <c r="BK293" s="3">
        <f t="shared" si="970"/>
        <v>0</v>
      </c>
      <c r="BL293" s="3">
        <f t="shared" si="970"/>
        <v>0</v>
      </c>
      <c r="BM293" s="3">
        <f t="shared" si="970"/>
        <v>0</v>
      </c>
      <c r="BN293" s="3">
        <f t="shared" si="970"/>
        <v>0</v>
      </c>
      <c r="BO293" s="3">
        <f t="shared" si="970"/>
        <v>0</v>
      </c>
      <c r="BP293" s="3">
        <f t="shared" si="970"/>
        <v>0</v>
      </c>
      <c r="BQ293" s="3">
        <f t="shared" si="970"/>
        <v>0</v>
      </c>
      <c r="BR293" s="3">
        <f t="shared" si="970"/>
        <v>0</v>
      </c>
      <c r="BS293" s="3">
        <f t="shared" si="970"/>
        <v>0</v>
      </c>
      <c r="BT293" s="3">
        <f t="shared" si="970"/>
        <v>0</v>
      </c>
      <c r="BU293" s="3">
        <f t="shared" si="970"/>
        <v>0</v>
      </c>
      <c r="BV293" s="3">
        <f t="shared" si="970"/>
        <v>0</v>
      </c>
      <c r="BW293" s="3">
        <f t="shared" si="970"/>
        <v>0</v>
      </c>
      <c r="BX293" s="3">
        <f t="shared" si="970"/>
        <v>0</v>
      </c>
      <c r="BY293" s="3">
        <f t="shared" si="970"/>
        <v>0</v>
      </c>
      <c r="BZ293" s="3">
        <f t="shared" si="970"/>
        <v>0</v>
      </c>
      <c r="CA293" s="3">
        <f t="shared" si="970"/>
        <v>0</v>
      </c>
      <c r="CB293" s="3">
        <f t="shared" si="970"/>
        <v>0</v>
      </c>
      <c r="CC293" s="3">
        <f t="shared" si="970"/>
        <v>0</v>
      </c>
      <c r="CD293" s="3">
        <f t="shared" si="970"/>
        <v>0</v>
      </c>
      <c r="CE293" s="3">
        <f t="shared" si="970"/>
        <v>0</v>
      </c>
      <c r="CF293" s="3">
        <f t="shared" ref="CF293:DK293" si="971">(CF106+CF199)-CF13</f>
        <v>0</v>
      </c>
      <c r="CG293" s="3">
        <f t="shared" si="971"/>
        <v>0</v>
      </c>
      <c r="CH293" s="3">
        <f t="shared" si="971"/>
        <v>0</v>
      </c>
      <c r="CI293" s="3">
        <f t="shared" si="971"/>
        <v>0</v>
      </c>
      <c r="CJ293" s="3">
        <f t="shared" si="971"/>
        <v>0</v>
      </c>
      <c r="CK293" s="3">
        <f t="shared" si="971"/>
        <v>0</v>
      </c>
      <c r="CL293" s="3">
        <f t="shared" si="971"/>
        <v>0</v>
      </c>
      <c r="CM293" s="3">
        <f t="shared" si="971"/>
        <v>0</v>
      </c>
      <c r="CN293" s="3">
        <f t="shared" si="971"/>
        <v>0</v>
      </c>
      <c r="CO293" s="3">
        <f t="shared" si="971"/>
        <v>0</v>
      </c>
      <c r="CP293" s="3">
        <f t="shared" si="971"/>
        <v>0</v>
      </c>
      <c r="CQ293" s="3">
        <f t="shared" si="971"/>
        <v>0</v>
      </c>
      <c r="CR293" s="3">
        <f t="shared" si="971"/>
        <v>0</v>
      </c>
      <c r="CS293" s="3">
        <f t="shared" si="971"/>
        <v>0</v>
      </c>
      <c r="CT293" s="3">
        <f t="shared" si="971"/>
        <v>0</v>
      </c>
      <c r="CU293" s="3">
        <f t="shared" si="971"/>
        <v>0</v>
      </c>
      <c r="CV293" s="3">
        <f t="shared" si="971"/>
        <v>0</v>
      </c>
      <c r="CW293" s="3">
        <f t="shared" si="971"/>
        <v>0</v>
      </c>
      <c r="CX293" s="3">
        <f t="shared" si="971"/>
        <v>0</v>
      </c>
      <c r="CY293" s="3">
        <f t="shared" si="971"/>
        <v>0</v>
      </c>
      <c r="CZ293" s="3">
        <f t="shared" si="971"/>
        <v>0</v>
      </c>
      <c r="DA293" s="3">
        <f t="shared" si="971"/>
        <v>0</v>
      </c>
      <c r="DB293" s="3">
        <f t="shared" si="971"/>
        <v>0</v>
      </c>
      <c r="DC293" s="3">
        <f t="shared" si="971"/>
        <v>0</v>
      </c>
      <c r="DD293" s="3">
        <f t="shared" si="971"/>
        <v>0</v>
      </c>
      <c r="DE293" s="3">
        <f t="shared" si="971"/>
        <v>0</v>
      </c>
      <c r="DF293" s="3">
        <f t="shared" si="971"/>
        <v>0</v>
      </c>
      <c r="DG293" s="3">
        <f t="shared" si="971"/>
        <v>0</v>
      </c>
      <c r="DH293" s="3">
        <f t="shared" si="971"/>
        <v>0</v>
      </c>
      <c r="DI293" s="3">
        <f t="shared" si="971"/>
        <v>0</v>
      </c>
      <c r="DJ293" s="3">
        <f t="shared" si="971"/>
        <v>0</v>
      </c>
      <c r="DK293" s="3">
        <f t="shared" si="971"/>
        <v>0</v>
      </c>
      <c r="DL293" s="3">
        <f t="shared" ref="DL293:EQ293" si="972">(DL106+DL199)-DL13</f>
        <v>0</v>
      </c>
      <c r="DM293" s="3">
        <f t="shared" si="972"/>
        <v>0</v>
      </c>
      <c r="DN293" s="3">
        <f t="shared" si="972"/>
        <v>0</v>
      </c>
      <c r="DO293" s="3">
        <f t="shared" si="972"/>
        <v>0</v>
      </c>
      <c r="DP293" s="3">
        <f t="shared" si="972"/>
        <v>0</v>
      </c>
      <c r="DQ293" s="3">
        <f t="shared" si="972"/>
        <v>0</v>
      </c>
      <c r="DR293" s="3">
        <f t="shared" si="972"/>
        <v>0</v>
      </c>
      <c r="DS293" s="3">
        <f t="shared" si="972"/>
        <v>0</v>
      </c>
      <c r="DT293" s="3">
        <f t="shared" si="972"/>
        <v>0</v>
      </c>
      <c r="DU293" s="3">
        <f t="shared" si="972"/>
        <v>0</v>
      </c>
      <c r="DV293" s="3">
        <f t="shared" si="972"/>
        <v>0</v>
      </c>
      <c r="DW293" s="3">
        <f t="shared" si="972"/>
        <v>0</v>
      </c>
      <c r="DX293" s="3">
        <f t="shared" si="972"/>
        <v>0</v>
      </c>
      <c r="DY293" s="3">
        <f t="shared" si="972"/>
        <v>0</v>
      </c>
      <c r="DZ293" s="3">
        <f t="shared" si="972"/>
        <v>0</v>
      </c>
      <c r="EA293" s="3">
        <f t="shared" si="972"/>
        <v>0</v>
      </c>
      <c r="EB293" s="3">
        <f t="shared" si="972"/>
        <v>0</v>
      </c>
      <c r="EC293" s="3">
        <f t="shared" si="972"/>
        <v>0</v>
      </c>
      <c r="ED293" s="3">
        <f t="shared" si="972"/>
        <v>0</v>
      </c>
      <c r="EE293" s="3">
        <f t="shared" si="972"/>
        <v>0</v>
      </c>
      <c r="EF293" s="3">
        <f t="shared" si="972"/>
        <v>0</v>
      </c>
      <c r="EG293" s="3">
        <f t="shared" si="972"/>
        <v>0</v>
      </c>
      <c r="EH293" s="3">
        <f t="shared" si="972"/>
        <v>0</v>
      </c>
      <c r="EI293" s="3">
        <f t="shared" si="972"/>
        <v>0</v>
      </c>
      <c r="EJ293" s="3">
        <f t="shared" si="972"/>
        <v>0</v>
      </c>
      <c r="EK293" s="3">
        <f t="shared" si="972"/>
        <v>0</v>
      </c>
      <c r="EL293" s="3">
        <f t="shared" si="972"/>
        <v>0</v>
      </c>
      <c r="EM293" s="3">
        <f t="shared" si="972"/>
        <v>0</v>
      </c>
      <c r="EN293" s="3">
        <f t="shared" si="972"/>
        <v>0</v>
      </c>
      <c r="EO293" s="3">
        <f t="shared" si="972"/>
        <v>0</v>
      </c>
      <c r="EP293" s="3">
        <f t="shared" si="972"/>
        <v>0</v>
      </c>
      <c r="EQ293" s="3">
        <f t="shared" si="972"/>
        <v>0</v>
      </c>
      <c r="ER293" s="3">
        <f t="shared" ref="ER293:FB293" si="973">(ER106+ER199)-ER13</f>
        <v>0</v>
      </c>
      <c r="ES293" s="3">
        <f t="shared" si="973"/>
        <v>0</v>
      </c>
      <c r="ET293" s="3">
        <f t="shared" si="973"/>
        <v>0</v>
      </c>
      <c r="EU293" s="3">
        <f t="shared" si="973"/>
        <v>0</v>
      </c>
      <c r="EV293" s="3">
        <f t="shared" si="973"/>
        <v>0</v>
      </c>
      <c r="EW293" s="3">
        <f t="shared" si="973"/>
        <v>0</v>
      </c>
      <c r="EX293" s="3">
        <f t="shared" si="973"/>
        <v>0</v>
      </c>
      <c r="EY293" s="3">
        <f t="shared" si="973"/>
        <v>0</v>
      </c>
      <c r="EZ293" s="3">
        <f t="shared" si="973"/>
        <v>0</v>
      </c>
      <c r="FA293" s="3">
        <f t="shared" si="973"/>
        <v>0</v>
      </c>
      <c r="FB293" s="3">
        <f t="shared" si="973"/>
        <v>0</v>
      </c>
    </row>
    <row r="294" spans="2:158" hidden="1" outlineLevel="1">
      <c r="B294" s="34">
        <v>2018</v>
      </c>
      <c r="F294" s="50"/>
      <c r="G294" s="50"/>
      <c r="R294" s="27"/>
      <c r="S294" s="3"/>
      <c r="T294" s="3">
        <f t="shared" ref="T294:AY294" si="974">(T107+T200)-T14</f>
        <v>0</v>
      </c>
      <c r="U294" s="3">
        <f t="shared" si="974"/>
        <v>0</v>
      </c>
      <c r="V294" s="3">
        <f t="shared" si="974"/>
        <v>0</v>
      </c>
      <c r="W294" s="3">
        <f t="shared" si="974"/>
        <v>0</v>
      </c>
      <c r="X294" s="3">
        <f t="shared" si="974"/>
        <v>0</v>
      </c>
      <c r="Y294" s="3">
        <f t="shared" si="974"/>
        <v>0</v>
      </c>
      <c r="Z294" s="3">
        <f t="shared" si="974"/>
        <v>0</v>
      </c>
      <c r="AA294" s="3">
        <f t="shared" si="974"/>
        <v>0</v>
      </c>
      <c r="AB294" s="3">
        <f t="shared" si="974"/>
        <v>0</v>
      </c>
      <c r="AC294" s="3">
        <f t="shared" si="974"/>
        <v>0</v>
      </c>
      <c r="AD294" s="3">
        <f t="shared" si="974"/>
        <v>0</v>
      </c>
      <c r="AE294" s="3">
        <f t="shared" si="974"/>
        <v>0</v>
      </c>
      <c r="AF294" s="3">
        <f t="shared" si="974"/>
        <v>0</v>
      </c>
      <c r="AG294" s="3">
        <f t="shared" si="974"/>
        <v>0</v>
      </c>
      <c r="AH294" s="3">
        <f t="shared" si="974"/>
        <v>0</v>
      </c>
      <c r="AI294" s="3">
        <f t="shared" si="974"/>
        <v>0</v>
      </c>
      <c r="AJ294" s="3">
        <f t="shared" si="974"/>
        <v>0</v>
      </c>
      <c r="AK294" s="3">
        <f t="shared" si="974"/>
        <v>0</v>
      </c>
      <c r="AL294" s="3">
        <f t="shared" si="974"/>
        <v>0</v>
      </c>
      <c r="AM294" s="3">
        <f t="shared" si="974"/>
        <v>0</v>
      </c>
      <c r="AN294" s="3">
        <f t="shared" si="974"/>
        <v>0</v>
      </c>
      <c r="AO294" s="3">
        <f t="shared" si="974"/>
        <v>0</v>
      </c>
      <c r="AP294" s="3">
        <f t="shared" si="974"/>
        <v>0</v>
      </c>
      <c r="AQ294" s="3">
        <f t="shared" si="974"/>
        <v>0</v>
      </c>
      <c r="AR294" s="3">
        <f t="shared" si="974"/>
        <v>0</v>
      </c>
      <c r="AS294" s="3">
        <f t="shared" si="974"/>
        <v>0</v>
      </c>
      <c r="AT294" s="3">
        <f t="shared" si="974"/>
        <v>0</v>
      </c>
      <c r="AU294" s="3">
        <f t="shared" si="974"/>
        <v>0</v>
      </c>
      <c r="AV294" s="3">
        <f t="shared" si="974"/>
        <v>0</v>
      </c>
      <c r="AW294" s="3">
        <f t="shared" si="974"/>
        <v>0</v>
      </c>
      <c r="AX294" s="3">
        <f t="shared" si="974"/>
        <v>0</v>
      </c>
      <c r="AY294" s="3">
        <f t="shared" si="974"/>
        <v>0</v>
      </c>
      <c r="AZ294" s="3">
        <f t="shared" ref="AZ294:CE294" si="975">(AZ107+AZ200)-AZ14</f>
        <v>0</v>
      </c>
      <c r="BA294" s="3">
        <f t="shared" si="975"/>
        <v>0</v>
      </c>
      <c r="BB294" s="3">
        <f t="shared" si="975"/>
        <v>0</v>
      </c>
      <c r="BC294" s="3">
        <f t="shared" si="975"/>
        <v>0</v>
      </c>
      <c r="BD294" s="3">
        <f t="shared" si="975"/>
        <v>0</v>
      </c>
      <c r="BE294" s="3">
        <f t="shared" si="975"/>
        <v>0</v>
      </c>
      <c r="BF294" s="3">
        <f t="shared" si="975"/>
        <v>0</v>
      </c>
      <c r="BG294" s="3">
        <f t="shared" si="975"/>
        <v>0</v>
      </c>
      <c r="BH294" s="3">
        <f t="shared" si="975"/>
        <v>0</v>
      </c>
      <c r="BI294" s="3">
        <f t="shared" si="975"/>
        <v>0</v>
      </c>
      <c r="BJ294" s="3">
        <f t="shared" si="975"/>
        <v>0</v>
      </c>
      <c r="BK294" s="3">
        <f t="shared" si="975"/>
        <v>0</v>
      </c>
      <c r="BL294" s="3">
        <f t="shared" si="975"/>
        <v>0</v>
      </c>
      <c r="BM294" s="3">
        <f t="shared" si="975"/>
        <v>0</v>
      </c>
      <c r="BN294" s="3">
        <f t="shared" si="975"/>
        <v>0</v>
      </c>
      <c r="BO294" s="3">
        <f t="shared" si="975"/>
        <v>0</v>
      </c>
      <c r="BP294" s="3">
        <f t="shared" si="975"/>
        <v>0</v>
      </c>
      <c r="BQ294" s="3">
        <f t="shared" si="975"/>
        <v>0</v>
      </c>
      <c r="BR294" s="3">
        <f t="shared" si="975"/>
        <v>0</v>
      </c>
      <c r="BS294" s="3">
        <f t="shared" si="975"/>
        <v>0</v>
      </c>
      <c r="BT294" s="3">
        <f t="shared" si="975"/>
        <v>0</v>
      </c>
      <c r="BU294" s="3">
        <f t="shared" si="975"/>
        <v>0</v>
      </c>
      <c r="BV294" s="3">
        <f t="shared" si="975"/>
        <v>0</v>
      </c>
      <c r="BW294" s="3">
        <f t="shared" si="975"/>
        <v>0</v>
      </c>
      <c r="BX294" s="3">
        <f t="shared" si="975"/>
        <v>0</v>
      </c>
      <c r="BY294" s="3">
        <f t="shared" si="975"/>
        <v>0</v>
      </c>
      <c r="BZ294" s="3">
        <f t="shared" si="975"/>
        <v>0</v>
      </c>
      <c r="CA294" s="3">
        <f t="shared" si="975"/>
        <v>0</v>
      </c>
      <c r="CB294" s="3">
        <f t="shared" si="975"/>
        <v>0</v>
      </c>
      <c r="CC294" s="3">
        <f t="shared" si="975"/>
        <v>0</v>
      </c>
      <c r="CD294" s="3">
        <f t="shared" si="975"/>
        <v>0</v>
      </c>
      <c r="CE294" s="3">
        <f t="shared" si="975"/>
        <v>0</v>
      </c>
      <c r="CF294" s="3">
        <f t="shared" ref="CF294:DK294" si="976">(CF107+CF200)-CF14</f>
        <v>0</v>
      </c>
      <c r="CG294" s="3">
        <f t="shared" si="976"/>
        <v>0</v>
      </c>
      <c r="CH294" s="3">
        <f t="shared" si="976"/>
        <v>0</v>
      </c>
      <c r="CI294" s="3">
        <f t="shared" si="976"/>
        <v>0</v>
      </c>
      <c r="CJ294" s="3">
        <f t="shared" si="976"/>
        <v>0</v>
      </c>
      <c r="CK294" s="3">
        <f t="shared" si="976"/>
        <v>0</v>
      </c>
      <c r="CL294" s="3">
        <f t="shared" si="976"/>
        <v>0</v>
      </c>
      <c r="CM294" s="3">
        <f t="shared" si="976"/>
        <v>0</v>
      </c>
      <c r="CN294" s="3">
        <f t="shared" si="976"/>
        <v>0</v>
      </c>
      <c r="CO294" s="3">
        <f t="shared" si="976"/>
        <v>0</v>
      </c>
      <c r="CP294" s="3">
        <f t="shared" si="976"/>
        <v>0</v>
      </c>
      <c r="CQ294" s="3">
        <f t="shared" si="976"/>
        <v>0</v>
      </c>
      <c r="CR294" s="3">
        <f t="shared" si="976"/>
        <v>0</v>
      </c>
      <c r="CS294" s="3">
        <f t="shared" si="976"/>
        <v>0</v>
      </c>
      <c r="CT294" s="3">
        <f t="shared" si="976"/>
        <v>0</v>
      </c>
      <c r="CU294" s="3">
        <f t="shared" si="976"/>
        <v>0</v>
      </c>
      <c r="CV294" s="3">
        <f t="shared" si="976"/>
        <v>0</v>
      </c>
      <c r="CW294" s="3">
        <f t="shared" si="976"/>
        <v>0</v>
      </c>
      <c r="CX294" s="3">
        <f t="shared" si="976"/>
        <v>0</v>
      </c>
      <c r="CY294" s="3">
        <f t="shared" si="976"/>
        <v>0</v>
      </c>
      <c r="CZ294" s="3">
        <f t="shared" si="976"/>
        <v>0</v>
      </c>
      <c r="DA294" s="3">
        <f t="shared" si="976"/>
        <v>0</v>
      </c>
      <c r="DB294" s="3">
        <f t="shared" si="976"/>
        <v>0</v>
      </c>
      <c r="DC294" s="3">
        <f t="shared" si="976"/>
        <v>0</v>
      </c>
      <c r="DD294" s="3">
        <f t="shared" si="976"/>
        <v>0</v>
      </c>
      <c r="DE294" s="3">
        <f t="shared" si="976"/>
        <v>0</v>
      </c>
      <c r="DF294" s="3">
        <f t="shared" si="976"/>
        <v>0</v>
      </c>
      <c r="DG294" s="3">
        <f t="shared" si="976"/>
        <v>0</v>
      </c>
      <c r="DH294" s="3">
        <f t="shared" si="976"/>
        <v>0</v>
      </c>
      <c r="DI294" s="3">
        <f t="shared" si="976"/>
        <v>0</v>
      </c>
      <c r="DJ294" s="3">
        <f t="shared" si="976"/>
        <v>0</v>
      </c>
      <c r="DK294" s="3">
        <f t="shared" si="976"/>
        <v>0</v>
      </c>
      <c r="DL294" s="3">
        <f t="shared" ref="DL294:EQ294" si="977">(DL107+DL200)-DL14</f>
        <v>0</v>
      </c>
      <c r="DM294" s="3">
        <f t="shared" si="977"/>
        <v>0</v>
      </c>
      <c r="DN294" s="3">
        <f t="shared" si="977"/>
        <v>0</v>
      </c>
      <c r="DO294" s="3">
        <f t="shared" si="977"/>
        <v>0</v>
      </c>
      <c r="DP294" s="3">
        <f t="shared" si="977"/>
        <v>0</v>
      </c>
      <c r="DQ294" s="3">
        <f t="shared" si="977"/>
        <v>0</v>
      </c>
      <c r="DR294" s="3">
        <f t="shared" si="977"/>
        <v>0</v>
      </c>
      <c r="DS294" s="3">
        <f t="shared" si="977"/>
        <v>0</v>
      </c>
      <c r="DT294" s="3">
        <f t="shared" si="977"/>
        <v>0</v>
      </c>
      <c r="DU294" s="3">
        <f t="shared" si="977"/>
        <v>0</v>
      </c>
      <c r="DV294" s="3">
        <f t="shared" si="977"/>
        <v>0</v>
      </c>
      <c r="DW294" s="3">
        <f t="shared" si="977"/>
        <v>0</v>
      </c>
      <c r="DX294" s="3">
        <f t="shared" si="977"/>
        <v>0</v>
      </c>
      <c r="DY294" s="3">
        <f t="shared" si="977"/>
        <v>0</v>
      </c>
      <c r="DZ294" s="3">
        <f t="shared" si="977"/>
        <v>0</v>
      </c>
      <c r="EA294" s="3">
        <f t="shared" si="977"/>
        <v>0</v>
      </c>
      <c r="EB294" s="3">
        <f t="shared" si="977"/>
        <v>0</v>
      </c>
      <c r="EC294" s="3">
        <f t="shared" si="977"/>
        <v>0</v>
      </c>
      <c r="ED294" s="3">
        <f t="shared" si="977"/>
        <v>0</v>
      </c>
      <c r="EE294" s="3">
        <f t="shared" si="977"/>
        <v>0</v>
      </c>
      <c r="EF294" s="3">
        <f t="shared" si="977"/>
        <v>0</v>
      </c>
      <c r="EG294" s="3">
        <f t="shared" si="977"/>
        <v>0</v>
      </c>
      <c r="EH294" s="3">
        <f t="shared" si="977"/>
        <v>0</v>
      </c>
      <c r="EI294" s="3">
        <f t="shared" si="977"/>
        <v>0</v>
      </c>
      <c r="EJ294" s="3">
        <f t="shared" si="977"/>
        <v>0</v>
      </c>
      <c r="EK294" s="3">
        <f t="shared" si="977"/>
        <v>0</v>
      </c>
      <c r="EL294" s="3">
        <f t="shared" si="977"/>
        <v>0</v>
      </c>
      <c r="EM294" s="3">
        <f t="shared" si="977"/>
        <v>0</v>
      </c>
      <c r="EN294" s="3">
        <f t="shared" si="977"/>
        <v>0</v>
      </c>
      <c r="EO294" s="3">
        <f t="shared" si="977"/>
        <v>0</v>
      </c>
      <c r="EP294" s="3">
        <f t="shared" si="977"/>
        <v>0</v>
      </c>
      <c r="EQ294" s="3">
        <f t="shared" si="977"/>
        <v>0</v>
      </c>
      <c r="ER294" s="3">
        <f t="shared" ref="ER294:FB294" si="978">(ER107+ER200)-ER14</f>
        <v>0</v>
      </c>
      <c r="ES294" s="3">
        <f t="shared" si="978"/>
        <v>0</v>
      </c>
      <c r="ET294" s="3">
        <f t="shared" si="978"/>
        <v>0</v>
      </c>
      <c r="EU294" s="3">
        <f t="shared" si="978"/>
        <v>0</v>
      </c>
      <c r="EV294" s="3">
        <f t="shared" si="978"/>
        <v>0</v>
      </c>
      <c r="EW294" s="3">
        <f t="shared" si="978"/>
        <v>0</v>
      </c>
      <c r="EX294" s="3">
        <f t="shared" si="978"/>
        <v>0</v>
      </c>
      <c r="EY294" s="3">
        <f t="shared" si="978"/>
        <v>0</v>
      </c>
      <c r="EZ294" s="3">
        <f t="shared" si="978"/>
        <v>0</v>
      </c>
      <c r="FA294" s="3">
        <f t="shared" si="978"/>
        <v>0</v>
      </c>
      <c r="FB294" s="3">
        <f t="shared" si="978"/>
        <v>0</v>
      </c>
    </row>
    <row r="295" spans="2:158" hidden="1" outlineLevel="1">
      <c r="B295" s="34">
        <v>2019</v>
      </c>
      <c r="F295" s="50"/>
      <c r="G295" s="50"/>
      <c r="R295" s="27"/>
      <c r="S295" s="3"/>
      <c r="T295" s="3">
        <f t="shared" ref="T295:AY295" si="979">(T108+T201)-T15</f>
        <v>0</v>
      </c>
      <c r="U295" s="3">
        <f t="shared" si="979"/>
        <v>0</v>
      </c>
      <c r="V295" s="3">
        <f t="shared" si="979"/>
        <v>0</v>
      </c>
      <c r="W295" s="3">
        <f t="shared" si="979"/>
        <v>0</v>
      </c>
      <c r="X295" s="3">
        <f t="shared" si="979"/>
        <v>0</v>
      </c>
      <c r="Y295" s="3">
        <f t="shared" si="979"/>
        <v>0</v>
      </c>
      <c r="Z295" s="3">
        <f t="shared" si="979"/>
        <v>0</v>
      </c>
      <c r="AA295" s="3">
        <f t="shared" si="979"/>
        <v>0</v>
      </c>
      <c r="AB295" s="3">
        <f t="shared" si="979"/>
        <v>0</v>
      </c>
      <c r="AC295" s="3">
        <f t="shared" si="979"/>
        <v>0</v>
      </c>
      <c r="AD295" s="3">
        <f t="shared" si="979"/>
        <v>0</v>
      </c>
      <c r="AE295" s="3">
        <f t="shared" si="979"/>
        <v>0</v>
      </c>
      <c r="AF295" s="3">
        <f t="shared" si="979"/>
        <v>0</v>
      </c>
      <c r="AG295" s="3">
        <f t="shared" si="979"/>
        <v>0</v>
      </c>
      <c r="AH295" s="3">
        <f t="shared" si="979"/>
        <v>0</v>
      </c>
      <c r="AI295" s="3">
        <f t="shared" si="979"/>
        <v>0</v>
      </c>
      <c r="AJ295" s="3">
        <f t="shared" si="979"/>
        <v>0</v>
      </c>
      <c r="AK295" s="3">
        <f t="shared" si="979"/>
        <v>0</v>
      </c>
      <c r="AL295" s="3">
        <f t="shared" si="979"/>
        <v>0</v>
      </c>
      <c r="AM295" s="3">
        <f t="shared" si="979"/>
        <v>0</v>
      </c>
      <c r="AN295" s="3">
        <f t="shared" si="979"/>
        <v>0</v>
      </c>
      <c r="AO295" s="3">
        <f t="shared" si="979"/>
        <v>0</v>
      </c>
      <c r="AP295" s="3">
        <f t="shared" si="979"/>
        <v>0</v>
      </c>
      <c r="AQ295" s="3">
        <f t="shared" si="979"/>
        <v>0</v>
      </c>
      <c r="AR295" s="3">
        <f t="shared" si="979"/>
        <v>0</v>
      </c>
      <c r="AS295" s="3">
        <f t="shared" si="979"/>
        <v>0</v>
      </c>
      <c r="AT295" s="3">
        <f t="shared" si="979"/>
        <v>0</v>
      </c>
      <c r="AU295" s="3">
        <f t="shared" si="979"/>
        <v>0</v>
      </c>
      <c r="AV295" s="3">
        <f t="shared" si="979"/>
        <v>0</v>
      </c>
      <c r="AW295" s="3">
        <f t="shared" si="979"/>
        <v>0</v>
      </c>
      <c r="AX295" s="3">
        <f t="shared" si="979"/>
        <v>0</v>
      </c>
      <c r="AY295" s="3">
        <f t="shared" si="979"/>
        <v>0</v>
      </c>
      <c r="AZ295" s="3">
        <f t="shared" ref="AZ295:CE295" si="980">(AZ108+AZ201)-AZ15</f>
        <v>0</v>
      </c>
      <c r="BA295" s="3">
        <f t="shared" si="980"/>
        <v>0</v>
      </c>
      <c r="BB295" s="3">
        <f t="shared" si="980"/>
        <v>0</v>
      </c>
      <c r="BC295" s="3">
        <f t="shared" si="980"/>
        <v>0</v>
      </c>
      <c r="BD295" s="3">
        <f t="shared" si="980"/>
        <v>0</v>
      </c>
      <c r="BE295" s="3">
        <f t="shared" si="980"/>
        <v>0</v>
      </c>
      <c r="BF295" s="3">
        <f t="shared" si="980"/>
        <v>0</v>
      </c>
      <c r="BG295" s="3">
        <f t="shared" si="980"/>
        <v>0</v>
      </c>
      <c r="BH295" s="3">
        <f t="shared" si="980"/>
        <v>0</v>
      </c>
      <c r="BI295" s="3">
        <f t="shared" si="980"/>
        <v>0</v>
      </c>
      <c r="BJ295" s="3">
        <f t="shared" si="980"/>
        <v>0</v>
      </c>
      <c r="BK295" s="3">
        <f t="shared" si="980"/>
        <v>0</v>
      </c>
      <c r="BL295" s="3">
        <f t="shared" si="980"/>
        <v>0</v>
      </c>
      <c r="BM295" s="3">
        <f t="shared" si="980"/>
        <v>0</v>
      </c>
      <c r="BN295" s="3">
        <f t="shared" si="980"/>
        <v>0</v>
      </c>
      <c r="BO295" s="3">
        <f t="shared" si="980"/>
        <v>0</v>
      </c>
      <c r="BP295" s="3">
        <f t="shared" si="980"/>
        <v>0</v>
      </c>
      <c r="BQ295" s="3">
        <f t="shared" si="980"/>
        <v>0</v>
      </c>
      <c r="BR295" s="3">
        <f t="shared" si="980"/>
        <v>0</v>
      </c>
      <c r="BS295" s="3">
        <f t="shared" si="980"/>
        <v>0</v>
      </c>
      <c r="BT295" s="3">
        <f t="shared" si="980"/>
        <v>0</v>
      </c>
      <c r="BU295" s="3">
        <f t="shared" si="980"/>
        <v>0</v>
      </c>
      <c r="BV295" s="3">
        <f t="shared" si="980"/>
        <v>0</v>
      </c>
      <c r="BW295" s="3">
        <f t="shared" si="980"/>
        <v>0</v>
      </c>
      <c r="BX295" s="3">
        <f t="shared" si="980"/>
        <v>0</v>
      </c>
      <c r="BY295" s="3">
        <f t="shared" si="980"/>
        <v>0</v>
      </c>
      <c r="BZ295" s="3">
        <f t="shared" si="980"/>
        <v>0</v>
      </c>
      <c r="CA295" s="3">
        <f t="shared" si="980"/>
        <v>0</v>
      </c>
      <c r="CB295" s="3">
        <f t="shared" si="980"/>
        <v>0</v>
      </c>
      <c r="CC295" s="3">
        <f t="shared" si="980"/>
        <v>0</v>
      </c>
      <c r="CD295" s="3">
        <f t="shared" si="980"/>
        <v>0</v>
      </c>
      <c r="CE295" s="3">
        <f t="shared" si="980"/>
        <v>0</v>
      </c>
      <c r="CF295" s="3">
        <f t="shared" ref="CF295:DK295" si="981">(CF108+CF201)-CF15</f>
        <v>0</v>
      </c>
      <c r="CG295" s="3">
        <f t="shared" si="981"/>
        <v>0</v>
      </c>
      <c r="CH295" s="3">
        <f t="shared" si="981"/>
        <v>0</v>
      </c>
      <c r="CI295" s="3">
        <f t="shared" si="981"/>
        <v>0</v>
      </c>
      <c r="CJ295" s="3">
        <f t="shared" si="981"/>
        <v>0</v>
      </c>
      <c r="CK295" s="3">
        <f t="shared" si="981"/>
        <v>0</v>
      </c>
      <c r="CL295" s="3">
        <f t="shared" si="981"/>
        <v>0</v>
      </c>
      <c r="CM295" s="3">
        <f t="shared" si="981"/>
        <v>0</v>
      </c>
      <c r="CN295" s="3">
        <f t="shared" si="981"/>
        <v>0</v>
      </c>
      <c r="CO295" s="3">
        <f t="shared" si="981"/>
        <v>0</v>
      </c>
      <c r="CP295" s="3">
        <f t="shared" si="981"/>
        <v>0</v>
      </c>
      <c r="CQ295" s="3">
        <f t="shared" si="981"/>
        <v>0</v>
      </c>
      <c r="CR295" s="3">
        <f t="shared" si="981"/>
        <v>0</v>
      </c>
      <c r="CS295" s="3">
        <f t="shared" si="981"/>
        <v>0</v>
      </c>
      <c r="CT295" s="3">
        <f t="shared" si="981"/>
        <v>0</v>
      </c>
      <c r="CU295" s="3">
        <f t="shared" si="981"/>
        <v>0</v>
      </c>
      <c r="CV295" s="3">
        <f t="shared" si="981"/>
        <v>0</v>
      </c>
      <c r="CW295" s="3">
        <f t="shared" si="981"/>
        <v>0</v>
      </c>
      <c r="CX295" s="3">
        <f t="shared" si="981"/>
        <v>0</v>
      </c>
      <c r="CY295" s="3">
        <f t="shared" si="981"/>
        <v>0</v>
      </c>
      <c r="CZ295" s="3">
        <f t="shared" si="981"/>
        <v>0</v>
      </c>
      <c r="DA295" s="3">
        <f t="shared" si="981"/>
        <v>0</v>
      </c>
      <c r="DB295" s="3">
        <f t="shared" si="981"/>
        <v>0</v>
      </c>
      <c r="DC295" s="3">
        <f t="shared" si="981"/>
        <v>0</v>
      </c>
      <c r="DD295" s="3">
        <f t="shared" si="981"/>
        <v>0</v>
      </c>
      <c r="DE295" s="3">
        <f t="shared" si="981"/>
        <v>0</v>
      </c>
      <c r="DF295" s="3">
        <f t="shared" si="981"/>
        <v>0</v>
      </c>
      <c r="DG295" s="3">
        <f t="shared" si="981"/>
        <v>0</v>
      </c>
      <c r="DH295" s="3">
        <f t="shared" si="981"/>
        <v>0</v>
      </c>
      <c r="DI295" s="3">
        <f t="shared" si="981"/>
        <v>0</v>
      </c>
      <c r="DJ295" s="3">
        <f t="shared" si="981"/>
        <v>0</v>
      </c>
      <c r="DK295" s="3">
        <f t="shared" si="981"/>
        <v>0</v>
      </c>
      <c r="DL295" s="3">
        <f t="shared" ref="DL295:EQ295" si="982">(DL108+DL201)-DL15</f>
        <v>0</v>
      </c>
      <c r="DM295" s="3">
        <f t="shared" si="982"/>
        <v>0</v>
      </c>
      <c r="DN295" s="3">
        <f t="shared" si="982"/>
        <v>0</v>
      </c>
      <c r="DO295" s="3">
        <f t="shared" si="982"/>
        <v>0</v>
      </c>
      <c r="DP295" s="3">
        <f t="shared" si="982"/>
        <v>0</v>
      </c>
      <c r="DQ295" s="3">
        <f t="shared" si="982"/>
        <v>0</v>
      </c>
      <c r="DR295" s="3">
        <f t="shared" si="982"/>
        <v>0</v>
      </c>
      <c r="DS295" s="3">
        <f t="shared" si="982"/>
        <v>0</v>
      </c>
      <c r="DT295" s="3">
        <f t="shared" si="982"/>
        <v>0</v>
      </c>
      <c r="DU295" s="3">
        <f t="shared" si="982"/>
        <v>0</v>
      </c>
      <c r="DV295" s="3">
        <f t="shared" si="982"/>
        <v>0</v>
      </c>
      <c r="DW295" s="3">
        <f t="shared" si="982"/>
        <v>0</v>
      </c>
      <c r="DX295" s="3">
        <f t="shared" si="982"/>
        <v>0</v>
      </c>
      <c r="DY295" s="3">
        <f t="shared" si="982"/>
        <v>0</v>
      </c>
      <c r="DZ295" s="3">
        <f t="shared" si="982"/>
        <v>0</v>
      </c>
      <c r="EA295" s="3">
        <f t="shared" si="982"/>
        <v>0</v>
      </c>
      <c r="EB295" s="3">
        <f t="shared" si="982"/>
        <v>0</v>
      </c>
      <c r="EC295" s="3">
        <f t="shared" si="982"/>
        <v>0</v>
      </c>
      <c r="ED295" s="3">
        <f t="shared" si="982"/>
        <v>0</v>
      </c>
      <c r="EE295" s="3">
        <f t="shared" si="982"/>
        <v>0</v>
      </c>
      <c r="EF295" s="3">
        <f t="shared" si="982"/>
        <v>0</v>
      </c>
      <c r="EG295" s="3">
        <f t="shared" si="982"/>
        <v>0</v>
      </c>
      <c r="EH295" s="3">
        <f t="shared" si="982"/>
        <v>0</v>
      </c>
      <c r="EI295" s="3">
        <f t="shared" si="982"/>
        <v>0</v>
      </c>
      <c r="EJ295" s="3">
        <f t="shared" si="982"/>
        <v>0</v>
      </c>
      <c r="EK295" s="3">
        <f t="shared" si="982"/>
        <v>0</v>
      </c>
      <c r="EL295" s="3">
        <f t="shared" si="982"/>
        <v>0</v>
      </c>
      <c r="EM295" s="3">
        <f t="shared" si="982"/>
        <v>0</v>
      </c>
      <c r="EN295" s="3">
        <f t="shared" si="982"/>
        <v>0</v>
      </c>
      <c r="EO295" s="3">
        <f t="shared" si="982"/>
        <v>0</v>
      </c>
      <c r="EP295" s="3">
        <f t="shared" si="982"/>
        <v>0</v>
      </c>
      <c r="EQ295" s="3">
        <f t="shared" si="982"/>
        <v>0</v>
      </c>
      <c r="ER295" s="3">
        <f t="shared" ref="ER295:FB295" si="983">(ER108+ER201)-ER15</f>
        <v>0</v>
      </c>
      <c r="ES295" s="3">
        <f t="shared" si="983"/>
        <v>0</v>
      </c>
      <c r="ET295" s="3">
        <f t="shared" si="983"/>
        <v>0</v>
      </c>
      <c r="EU295" s="3">
        <f t="shared" si="983"/>
        <v>0</v>
      </c>
      <c r="EV295" s="3">
        <f t="shared" si="983"/>
        <v>0</v>
      </c>
      <c r="EW295" s="3">
        <f t="shared" si="983"/>
        <v>0</v>
      </c>
      <c r="EX295" s="3">
        <f t="shared" si="983"/>
        <v>0</v>
      </c>
      <c r="EY295" s="3">
        <f t="shared" si="983"/>
        <v>0</v>
      </c>
      <c r="EZ295" s="3">
        <f t="shared" si="983"/>
        <v>0</v>
      </c>
      <c r="FA295" s="3">
        <f t="shared" si="983"/>
        <v>0</v>
      </c>
      <c r="FB295" s="3">
        <f t="shared" si="983"/>
        <v>0</v>
      </c>
    </row>
    <row r="296" spans="2:158" hidden="1" outlineLevel="1">
      <c r="B296" s="34">
        <v>2020</v>
      </c>
      <c r="F296" s="50"/>
      <c r="G296" s="50"/>
      <c r="R296" s="27"/>
      <c r="S296" s="3"/>
      <c r="T296" s="3">
        <f t="shared" ref="T296:AY296" si="984">(T109+T202)-T16</f>
        <v>0</v>
      </c>
      <c r="U296" s="3">
        <f t="shared" si="984"/>
        <v>0</v>
      </c>
      <c r="V296" s="3">
        <f t="shared" si="984"/>
        <v>0</v>
      </c>
      <c r="W296" s="3">
        <f t="shared" si="984"/>
        <v>0</v>
      </c>
      <c r="X296" s="3">
        <f t="shared" si="984"/>
        <v>0</v>
      </c>
      <c r="Y296" s="3">
        <f t="shared" si="984"/>
        <v>0</v>
      </c>
      <c r="Z296" s="3">
        <f t="shared" si="984"/>
        <v>0</v>
      </c>
      <c r="AA296" s="3">
        <f t="shared" si="984"/>
        <v>0</v>
      </c>
      <c r="AB296" s="3">
        <f t="shared" si="984"/>
        <v>0</v>
      </c>
      <c r="AC296" s="3">
        <f t="shared" si="984"/>
        <v>0</v>
      </c>
      <c r="AD296" s="3">
        <f t="shared" si="984"/>
        <v>0</v>
      </c>
      <c r="AE296" s="3">
        <f t="shared" si="984"/>
        <v>0</v>
      </c>
      <c r="AF296" s="3">
        <f t="shared" si="984"/>
        <v>0</v>
      </c>
      <c r="AG296" s="3">
        <f t="shared" si="984"/>
        <v>0</v>
      </c>
      <c r="AH296" s="3">
        <f t="shared" si="984"/>
        <v>0</v>
      </c>
      <c r="AI296" s="3">
        <f t="shared" si="984"/>
        <v>0</v>
      </c>
      <c r="AJ296" s="3">
        <f t="shared" si="984"/>
        <v>0</v>
      </c>
      <c r="AK296" s="3">
        <f t="shared" si="984"/>
        <v>0</v>
      </c>
      <c r="AL296" s="3">
        <f t="shared" si="984"/>
        <v>0</v>
      </c>
      <c r="AM296" s="3">
        <f t="shared" si="984"/>
        <v>0</v>
      </c>
      <c r="AN296" s="3">
        <f t="shared" si="984"/>
        <v>0</v>
      </c>
      <c r="AO296" s="3">
        <f t="shared" si="984"/>
        <v>0</v>
      </c>
      <c r="AP296" s="3">
        <f t="shared" si="984"/>
        <v>0</v>
      </c>
      <c r="AQ296" s="3">
        <f t="shared" si="984"/>
        <v>0</v>
      </c>
      <c r="AR296" s="3">
        <f t="shared" si="984"/>
        <v>0</v>
      </c>
      <c r="AS296" s="3">
        <f t="shared" si="984"/>
        <v>0</v>
      </c>
      <c r="AT296" s="3">
        <f t="shared" si="984"/>
        <v>0</v>
      </c>
      <c r="AU296" s="3">
        <f t="shared" si="984"/>
        <v>0</v>
      </c>
      <c r="AV296" s="3">
        <f t="shared" si="984"/>
        <v>0</v>
      </c>
      <c r="AW296" s="3">
        <f t="shared" si="984"/>
        <v>0</v>
      </c>
      <c r="AX296" s="3">
        <f t="shared" si="984"/>
        <v>0</v>
      </c>
      <c r="AY296" s="3">
        <f t="shared" si="984"/>
        <v>0</v>
      </c>
      <c r="AZ296" s="3">
        <f t="shared" ref="AZ296:CE296" si="985">(AZ109+AZ202)-AZ16</f>
        <v>0</v>
      </c>
      <c r="BA296" s="3">
        <f t="shared" si="985"/>
        <v>0</v>
      </c>
      <c r="BB296" s="3">
        <f t="shared" si="985"/>
        <v>0</v>
      </c>
      <c r="BC296" s="3">
        <f t="shared" si="985"/>
        <v>0</v>
      </c>
      <c r="BD296" s="3">
        <f t="shared" si="985"/>
        <v>0</v>
      </c>
      <c r="BE296" s="3">
        <f t="shared" si="985"/>
        <v>0</v>
      </c>
      <c r="BF296" s="3">
        <f t="shared" si="985"/>
        <v>0</v>
      </c>
      <c r="BG296" s="3">
        <f t="shared" si="985"/>
        <v>0</v>
      </c>
      <c r="BH296" s="3">
        <f t="shared" si="985"/>
        <v>0</v>
      </c>
      <c r="BI296" s="3">
        <f t="shared" si="985"/>
        <v>0</v>
      </c>
      <c r="BJ296" s="3">
        <f t="shared" si="985"/>
        <v>0</v>
      </c>
      <c r="BK296" s="3">
        <f t="shared" si="985"/>
        <v>0</v>
      </c>
      <c r="BL296" s="3">
        <f t="shared" si="985"/>
        <v>0</v>
      </c>
      <c r="BM296" s="3">
        <f t="shared" si="985"/>
        <v>0</v>
      </c>
      <c r="BN296" s="3">
        <f t="shared" si="985"/>
        <v>0</v>
      </c>
      <c r="BO296" s="3">
        <f t="shared" si="985"/>
        <v>0</v>
      </c>
      <c r="BP296" s="3">
        <f t="shared" si="985"/>
        <v>0</v>
      </c>
      <c r="BQ296" s="3">
        <f t="shared" si="985"/>
        <v>0</v>
      </c>
      <c r="BR296" s="3">
        <f t="shared" si="985"/>
        <v>0</v>
      </c>
      <c r="BS296" s="3">
        <f t="shared" si="985"/>
        <v>0</v>
      </c>
      <c r="BT296" s="3">
        <f t="shared" si="985"/>
        <v>0</v>
      </c>
      <c r="BU296" s="3">
        <f t="shared" si="985"/>
        <v>0</v>
      </c>
      <c r="BV296" s="3">
        <f t="shared" si="985"/>
        <v>0</v>
      </c>
      <c r="BW296" s="3">
        <f t="shared" si="985"/>
        <v>0</v>
      </c>
      <c r="BX296" s="3">
        <f t="shared" si="985"/>
        <v>0</v>
      </c>
      <c r="BY296" s="3">
        <f t="shared" si="985"/>
        <v>0</v>
      </c>
      <c r="BZ296" s="3">
        <f t="shared" si="985"/>
        <v>0</v>
      </c>
      <c r="CA296" s="3">
        <f t="shared" si="985"/>
        <v>0</v>
      </c>
      <c r="CB296" s="3">
        <f t="shared" si="985"/>
        <v>0</v>
      </c>
      <c r="CC296" s="3">
        <f t="shared" si="985"/>
        <v>0</v>
      </c>
      <c r="CD296" s="3">
        <f t="shared" si="985"/>
        <v>0</v>
      </c>
      <c r="CE296" s="3">
        <f t="shared" si="985"/>
        <v>0</v>
      </c>
      <c r="CF296" s="3">
        <f t="shared" ref="CF296:DK296" si="986">(CF109+CF202)-CF16</f>
        <v>0</v>
      </c>
      <c r="CG296" s="3">
        <f t="shared" si="986"/>
        <v>0</v>
      </c>
      <c r="CH296" s="3">
        <f t="shared" si="986"/>
        <v>0</v>
      </c>
      <c r="CI296" s="3">
        <f t="shared" si="986"/>
        <v>0</v>
      </c>
      <c r="CJ296" s="3">
        <f t="shared" si="986"/>
        <v>0</v>
      </c>
      <c r="CK296" s="3">
        <f t="shared" si="986"/>
        <v>0</v>
      </c>
      <c r="CL296" s="3">
        <f t="shared" si="986"/>
        <v>0</v>
      </c>
      <c r="CM296" s="3">
        <f t="shared" si="986"/>
        <v>0</v>
      </c>
      <c r="CN296" s="3">
        <f t="shared" si="986"/>
        <v>0</v>
      </c>
      <c r="CO296" s="3">
        <f t="shared" si="986"/>
        <v>0</v>
      </c>
      <c r="CP296" s="3">
        <f t="shared" si="986"/>
        <v>0</v>
      </c>
      <c r="CQ296" s="3">
        <f t="shared" si="986"/>
        <v>0</v>
      </c>
      <c r="CR296" s="3">
        <f t="shared" si="986"/>
        <v>0</v>
      </c>
      <c r="CS296" s="3">
        <f t="shared" si="986"/>
        <v>0</v>
      </c>
      <c r="CT296" s="3">
        <f t="shared" si="986"/>
        <v>0</v>
      </c>
      <c r="CU296" s="3">
        <f t="shared" si="986"/>
        <v>0</v>
      </c>
      <c r="CV296" s="3">
        <f t="shared" si="986"/>
        <v>0</v>
      </c>
      <c r="CW296" s="3">
        <f t="shared" si="986"/>
        <v>0</v>
      </c>
      <c r="CX296" s="3">
        <f t="shared" si="986"/>
        <v>0</v>
      </c>
      <c r="CY296" s="3">
        <f t="shared" si="986"/>
        <v>0</v>
      </c>
      <c r="CZ296" s="3">
        <f t="shared" si="986"/>
        <v>0</v>
      </c>
      <c r="DA296" s="3">
        <f t="shared" si="986"/>
        <v>0</v>
      </c>
      <c r="DB296" s="3">
        <f t="shared" si="986"/>
        <v>0</v>
      </c>
      <c r="DC296" s="3">
        <f t="shared" si="986"/>
        <v>0</v>
      </c>
      <c r="DD296" s="3">
        <f t="shared" si="986"/>
        <v>0</v>
      </c>
      <c r="DE296" s="3">
        <f t="shared" si="986"/>
        <v>0</v>
      </c>
      <c r="DF296" s="3">
        <f t="shared" si="986"/>
        <v>0</v>
      </c>
      <c r="DG296" s="3">
        <f t="shared" si="986"/>
        <v>0</v>
      </c>
      <c r="DH296" s="3">
        <f t="shared" si="986"/>
        <v>0</v>
      </c>
      <c r="DI296" s="3">
        <f t="shared" si="986"/>
        <v>0</v>
      </c>
      <c r="DJ296" s="3">
        <f t="shared" si="986"/>
        <v>0</v>
      </c>
      <c r="DK296" s="3">
        <f t="shared" si="986"/>
        <v>0</v>
      </c>
      <c r="DL296" s="3">
        <f t="shared" ref="DL296:EQ296" si="987">(DL109+DL202)-DL16</f>
        <v>0</v>
      </c>
      <c r="DM296" s="3">
        <f t="shared" si="987"/>
        <v>0</v>
      </c>
      <c r="DN296" s="3">
        <f t="shared" si="987"/>
        <v>0</v>
      </c>
      <c r="DO296" s="3">
        <f t="shared" si="987"/>
        <v>0</v>
      </c>
      <c r="DP296" s="3">
        <f t="shared" si="987"/>
        <v>0</v>
      </c>
      <c r="DQ296" s="3">
        <f t="shared" si="987"/>
        <v>0</v>
      </c>
      <c r="DR296" s="3">
        <f t="shared" si="987"/>
        <v>0</v>
      </c>
      <c r="DS296" s="3">
        <f t="shared" si="987"/>
        <v>0</v>
      </c>
      <c r="DT296" s="3">
        <f t="shared" si="987"/>
        <v>0</v>
      </c>
      <c r="DU296" s="3">
        <f t="shared" si="987"/>
        <v>0</v>
      </c>
      <c r="DV296" s="3">
        <f t="shared" si="987"/>
        <v>0</v>
      </c>
      <c r="DW296" s="3">
        <f t="shared" si="987"/>
        <v>0</v>
      </c>
      <c r="DX296" s="3">
        <f t="shared" si="987"/>
        <v>0</v>
      </c>
      <c r="DY296" s="3">
        <f t="shared" si="987"/>
        <v>0</v>
      </c>
      <c r="DZ296" s="3">
        <f t="shared" si="987"/>
        <v>0</v>
      </c>
      <c r="EA296" s="3">
        <f t="shared" si="987"/>
        <v>0</v>
      </c>
      <c r="EB296" s="3">
        <f t="shared" si="987"/>
        <v>0</v>
      </c>
      <c r="EC296" s="3">
        <f t="shared" si="987"/>
        <v>0</v>
      </c>
      <c r="ED296" s="3">
        <f t="shared" si="987"/>
        <v>0</v>
      </c>
      <c r="EE296" s="3">
        <f t="shared" si="987"/>
        <v>0</v>
      </c>
      <c r="EF296" s="3">
        <f t="shared" si="987"/>
        <v>0</v>
      </c>
      <c r="EG296" s="3">
        <f t="shared" si="987"/>
        <v>0</v>
      </c>
      <c r="EH296" s="3">
        <f t="shared" si="987"/>
        <v>0</v>
      </c>
      <c r="EI296" s="3">
        <f t="shared" si="987"/>
        <v>0</v>
      </c>
      <c r="EJ296" s="3">
        <f t="shared" si="987"/>
        <v>0</v>
      </c>
      <c r="EK296" s="3">
        <f t="shared" si="987"/>
        <v>0</v>
      </c>
      <c r="EL296" s="3">
        <f t="shared" si="987"/>
        <v>0</v>
      </c>
      <c r="EM296" s="3">
        <f t="shared" si="987"/>
        <v>0</v>
      </c>
      <c r="EN296" s="3">
        <f t="shared" si="987"/>
        <v>0</v>
      </c>
      <c r="EO296" s="3">
        <f t="shared" si="987"/>
        <v>0</v>
      </c>
      <c r="EP296" s="3">
        <f t="shared" si="987"/>
        <v>0</v>
      </c>
      <c r="EQ296" s="3">
        <f t="shared" si="987"/>
        <v>0</v>
      </c>
      <c r="ER296" s="3">
        <f t="shared" ref="ER296:FB296" si="988">(ER109+ER202)-ER16</f>
        <v>0</v>
      </c>
      <c r="ES296" s="3">
        <f t="shared" si="988"/>
        <v>0</v>
      </c>
      <c r="ET296" s="3">
        <f t="shared" si="988"/>
        <v>0</v>
      </c>
      <c r="EU296" s="3">
        <f t="shared" si="988"/>
        <v>0</v>
      </c>
      <c r="EV296" s="3">
        <f t="shared" si="988"/>
        <v>0</v>
      </c>
      <c r="EW296" s="3">
        <f t="shared" si="988"/>
        <v>0</v>
      </c>
      <c r="EX296" s="3">
        <f t="shared" si="988"/>
        <v>0</v>
      </c>
      <c r="EY296" s="3">
        <f t="shared" si="988"/>
        <v>0</v>
      </c>
      <c r="EZ296" s="3">
        <f t="shared" si="988"/>
        <v>0</v>
      </c>
      <c r="FA296" s="3">
        <f t="shared" si="988"/>
        <v>0</v>
      </c>
      <c r="FB296" s="3">
        <f t="shared" si="988"/>
        <v>0</v>
      </c>
    </row>
    <row r="297" spans="2:158" hidden="1" outlineLevel="1">
      <c r="B297" s="34">
        <v>2021</v>
      </c>
      <c r="F297" s="50"/>
      <c r="G297" s="50"/>
      <c r="R297" s="27"/>
      <c r="S297" s="3"/>
      <c r="T297" s="3">
        <f t="shared" ref="T297:AY297" si="989">(T110+T203)-T17</f>
        <v>0</v>
      </c>
      <c r="U297" s="3">
        <f t="shared" si="989"/>
        <v>0</v>
      </c>
      <c r="V297" s="3">
        <f t="shared" si="989"/>
        <v>0</v>
      </c>
      <c r="W297" s="3">
        <f t="shared" si="989"/>
        <v>0</v>
      </c>
      <c r="X297" s="3">
        <f t="shared" si="989"/>
        <v>0</v>
      </c>
      <c r="Y297" s="3">
        <f t="shared" si="989"/>
        <v>0</v>
      </c>
      <c r="Z297" s="3">
        <f t="shared" si="989"/>
        <v>0</v>
      </c>
      <c r="AA297" s="3">
        <f t="shared" si="989"/>
        <v>0</v>
      </c>
      <c r="AB297" s="3">
        <f t="shared" si="989"/>
        <v>0</v>
      </c>
      <c r="AC297" s="3">
        <f t="shared" si="989"/>
        <v>0</v>
      </c>
      <c r="AD297" s="3">
        <f t="shared" si="989"/>
        <v>0</v>
      </c>
      <c r="AE297" s="3">
        <f t="shared" si="989"/>
        <v>0</v>
      </c>
      <c r="AF297" s="3">
        <f t="shared" si="989"/>
        <v>0</v>
      </c>
      <c r="AG297" s="3">
        <f t="shared" si="989"/>
        <v>0</v>
      </c>
      <c r="AH297" s="3">
        <f t="shared" si="989"/>
        <v>0</v>
      </c>
      <c r="AI297" s="3">
        <f t="shared" si="989"/>
        <v>0</v>
      </c>
      <c r="AJ297" s="3">
        <f t="shared" si="989"/>
        <v>0</v>
      </c>
      <c r="AK297" s="3">
        <f t="shared" si="989"/>
        <v>0</v>
      </c>
      <c r="AL297" s="3">
        <f t="shared" si="989"/>
        <v>0</v>
      </c>
      <c r="AM297" s="3">
        <f t="shared" si="989"/>
        <v>0</v>
      </c>
      <c r="AN297" s="3">
        <f t="shared" si="989"/>
        <v>0</v>
      </c>
      <c r="AO297" s="3">
        <f t="shared" si="989"/>
        <v>0</v>
      </c>
      <c r="AP297" s="3">
        <f t="shared" si="989"/>
        <v>0</v>
      </c>
      <c r="AQ297" s="3">
        <f t="shared" si="989"/>
        <v>0</v>
      </c>
      <c r="AR297" s="3">
        <f t="shared" si="989"/>
        <v>0</v>
      </c>
      <c r="AS297" s="3">
        <f t="shared" si="989"/>
        <v>0</v>
      </c>
      <c r="AT297" s="3">
        <f t="shared" si="989"/>
        <v>0</v>
      </c>
      <c r="AU297" s="3">
        <f t="shared" si="989"/>
        <v>0</v>
      </c>
      <c r="AV297" s="3">
        <f t="shared" si="989"/>
        <v>0</v>
      </c>
      <c r="AW297" s="3">
        <f t="shared" si="989"/>
        <v>0</v>
      </c>
      <c r="AX297" s="3">
        <f t="shared" si="989"/>
        <v>0</v>
      </c>
      <c r="AY297" s="3">
        <f t="shared" si="989"/>
        <v>0</v>
      </c>
      <c r="AZ297" s="3">
        <f t="shared" ref="AZ297:CE297" si="990">(AZ110+AZ203)-AZ17</f>
        <v>0</v>
      </c>
      <c r="BA297" s="3">
        <f t="shared" si="990"/>
        <v>0</v>
      </c>
      <c r="BB297" s="3">
        <f t="shared" si="990"/>
        <v>0</v>
      </c>
      <c r="BC297" s="3">
        <f t="shared" si="990"/>
        <v>0</v>
      </c>
      <c r="BD297" s="3">
        <f t="shared" si="990"/>
        <v>0</v>
      </c>
      <c r="BE297" s="3">
        <f t="shared" si="990"/>
        <v>0</v>
      </c>
      <c r="BF297" s="3">
        <f t="shared" si="990"/>
        <v>0</v>
      </c>
      <c r="BG297" s="3">
        <f t="shared" si="990"/>
        <v>0</v>
      </c>
      <c r="BH297" s="3">
        <f t="shared" si="990"/>
        <v>0</v>
      </c>
      <c r="BI297" s="3">
        <f t="shared" si="990"/>
        <v>0</v>
      </c>
      <c r="BJ297" s="3">
        <f t="shared" si="990"/>
        <v>0</v>
      </c>
      <c r="BK297" s="3">
        <f t="shared" si="990"/>
        <v>0</v>
      </c>
      <c r="BL297" s="3">
        <f t="shared" si="990"/>
        <v>0</v>
      </c>
      <c r="BM297" s="3">
        <f t="shared" si="990"/>
        <v>0</v>
      </c>
      <c r="BN297" s="3">
        <f t="shared" si="990"/>
        <v>0</v>
      </c>
      <c r="BO297" s="3">
        <f t="shared" si="990"/>
        <v>0</v>
      </c>
      <c r="BP297" s="3">
        <f t="shared" si="990"/>
        <v>0</v>
      </c>
      <c r="BQ297" s="3">
        <f t="shared" si="990"/>
        <v>0</v>
      </c>
      <c r="BR297" s="3">
        <f t="shared" si="990"/>
        <v>0</v>
      </c>
      <c r="BS297" s="3">
        <f t="shared" si="990"/>
        <v>0</v>
      </c>
      <c r="BT297" s="3">
        <f t="shared" si="990"/>
        <v>0</v>
      </c>
      <c r="BU297" s="3">
        <f t="shared" si="990"/>
        <v>0</v>
      </c>
      <c r="BV297" s="3">
        <f t="shared" si="990"/>
        <v>0</v>
      </c>
      <c r="BW297" s="3">
        <f t="shared" si="990"/>
        <v>0</v>
      </c>
      <c r="BX297" s="3">
        <f t="shared" si="990"/>
        <v>0</v>
      </c>
      <c r="BY297" s="3">
        <f t="shared" si="990"/>
        <v>0</v>
      </c>
      <c r="BZ297" s="3">
        <f t="shared" si="990"/>
        <v>0</v>
      </c>
      <c r="CA297" s="3">
        <f t="shared" si="990"/>
        <v>0</v>
      </c>
      <c r="CB297" s="3">
        <f t="shared" si="990"/>
        <v>0</v>
      </c>
      <c r="CC297" s="3">
        <f t="shared" si="990"/>
        <v>0</v>
      </c>
      <c r="CD297" s="3">
        <f t="shared" si="990"/>
        <v>0</v>
      </c>
      <c r="CE297" s="3">
        <f t="shared" si="990"/>
        <v>0</v>
      </c>
      <c r="CF297" s="3">
        <f t="shared" ref="CF297:DK297" si="991">(CF110+CF203)-CF17</f>
        <v>0</v>
      </c>
      <c r="CG297" s="3">
        <f t="shared" si="991"/>
        <v>0</v>
      </c>
      <c r="CH297" s="3">
        <f t="shared" si="991"/>
        <v>0</v>
      </c>
      <c r="CI297" s="3">
        <f t="shared" si="991"/>
        <v>0</v>
      </c>
      <c r="CJ297" s="3">
        <f t="shared" si="991"/>
        <v>0</v>
      </c>
      <c r="CK297" s="3">
        <f t="shared" si="991"/>
        <v>0</v>
      </c>
      <c r="CL297" s="3">
        <f t="shared" si="991"/>
        <v>0</v>
      </c>
      <c r="CM297" s="3">
        <f t="shared" si="991"/>
        <v>0</v>
      </c>
      <c r="CN297" s="3">
        <f t="shared" si="991"/>
        <v>0</v>
      </c>
      <c r="CO297" s="3">
        <f t="shared" si="991"/>
        <v>0</v>
      </c>
      <c r="CP297" s="3">
        <f t="shared" si="991"/>
        <v>0</v>
      </c>
      <c r="CQ297" s="3">
        <f t="shared" si="991"/>
        <v>0</v>
      </c>
      <c r="CR297" s="3">
        <f t="shared" si="991"/>
        <v>0</v>
      </c>
      <c r="CS297" s="3">
        <f t="shared" si="991"/>
        <v>0</v>
      </c>
      <c r="CT297" s="3">
        <f t="shared" si="991"/>
        <v>0</v>
      </c>
      <c r="CU297" s="3">
        <f t="shared" si="991"/>
        <v>0</v>
      </c>
      <c r="CV297" s="3">
        <f t="shared" si="991"/>
        <v>0</v>
      </c>
      <c r="CW297" s="3">
        <f t="shared" si="991"/>
        <v>0</v>
      </c>
      <c r="CX297" s="3">
        <f t="shared" si="991"/>
        <v>0</v>
      </c>
      <c r="CY297" s="3">
        <f t="shared" si="991"/>
        <v>0</v>
      </c>
      <c r="CZ297" s="3">
        <f t="shared" si="991"/>
        <v>0</v>
      </c>
      <c r="DA297" s="3">
        <f t="shared" si="991"/>
        <v>0</v>
      </c>
      <c r="DB297" s="3">
        <f t="shared" si="991"/>
        <v>0</v>
      </c>
      <c r="DC297" s="3">
        <f t="shared" si="991"/>
        <v>0</v>
      </c>
      <c r="DD297" s="3">
        <f t="shared" si="991"/>
        <v>0</v>
      </c>
      <c r="DE297" s="3">
        <f t="shared" si="991"/>
        <v>0</v>
      </c>
      <c r="DF297" s="3">
        <f t="shared" si="991"/>
        <v>0</v>
      </c>
      <c r="DG297" s="3">
        <f t="shared" si="991"/>
        <v>0</v>
      </c>
      <c r="DH297" s="3">
        <f t="shared" si="991"/>
        <v>0</v>
      </c>
      <c r="DI297" s="3">
        <f t="shared" si="991"/>
        <v>0</v>
      </c>
      <c r="DJ297" s="3">
        <f t="shared" si="991"/>
        <v>0</v>
      </c>
      <c r="DK297" s="3">
        <f t="shared" si="991"/>
        <v>0</v>
      </c>
      <c r="DL297" s="3">
        <f t="shared" ref="DL297:EQ297" si="992">(DL110+DL203)-DL17</f>
        <v>0</v>
      </c>
      <c r="DM297" s="3">
        <f t="shared" si="992"/>
        <v>0</v>
      </c>
      <c r="DN297" s="3">
        <f t="shared" si="992"/>
        <v>0</v>
      </c>
      <c r="DO297" s="3">
        <f t="shared" si="992"/>
        <v>0</v>
      </c>
      <c r="DP297" s="3">
        <f t="shared" si="992"/>
        <v>0</v>
      </c>
      <c r="DQ297" s="3">
        <f t="shared" si="992"/>
        <v>0</v>
      </c>
      <c r="DR297" s="3">
        <f t="shared" si="992"/>
        <v>0</v>
      </c>
      <c r="DS297" s="3">
        <f t="shared" si="992"/>
        <v>0</v>
      </c>
      <c r="DT297" s="3">
        <f t="shared" si="992"/>
        <v>0</v>
      </c>
      <c r="DU297" s="3">
        <f t="shared" si="992"/>
        <v>0</v>
      </c>
      <c r="DV297" s="3">
        <f t="shared" si="992"/>
        <v>0</v>
      </c>
      <c r="DW297" s="3">
        <f t="shared" si="992"/>
        <v>0</v>
      </c>
      <c r="DX297" s="3">
        <f t="shared" si="992"/>
        <v>0</v>
      </c>
      <c r="DY297" s="3">
        <f t="shared" si="992"/>
        <v>0</v>
      </c>
      <c r="DZ297" s="3">
        <f t="shared" si="992"/>
        <v>0</v>
      </c>
      <c r="EA297" s="3">
        <f t="shared" si="992"/>
        <v>0</v>
      </c>
      <c r="EB297" s="3">
        <f t="shared" si="992"/>
        <v>0</v>
      </c>
      <c r="EC297" s="3">
        <f t="shared" si="992"/>
        <v>0</v>
      </c>
      <c r="ED297" s="3">
        <f t="shared" si="992"/>
        <v>0</v>
      </c>
      <c r="EE297" s="3">
        <f t="shared" si="992"/>
        <v>0</v>
      </c>
      <c r="EF297" s="3">
        <f t="shared" si="992"/>
        <v>0</v>
      </c>
      <c r="EG297" s="3">
        <f t="shared" si="992"/>
        <v>0</v>
      </c>
      <c r="EH297" s="3">
        <f t="shared" si="992"/>
        <v>0</v>
      </c>
      <c r="EI297" s="3">
        <f t="shared" si="992"/>
        <v>0</v>
      </c>
      <c r="EJ297" s="3">
        <f t="shared" si="992"/>
        <v>0</v>
      </c>
      <c r="EK297" s="3">
        <f t="shared" si="992"/>
        <v>0</v>
      </c>
      <c r="EL297" s="3">
        <f t="shared" si="992"/>
        <v>0</v>
      </c>
      <c r="EM297" s="3">
        <f t="shared" si="992"/>
        <v>0</v>
      </c>
      <c r="EN297" s="3">
        <f t="shared" si="992"/>
        <v>0</v>
      </c>
      <c r="EO297" s="3">
        <f t="shared" si="992"/>
        <v>0</v>
      </c>
      <c r="EP297" s="3">
        <f t="shared" si="992"/>
        <v>0</v>
      </c>
      <c r="EQ297" s="3">
        <f t="shared" si="992"/>
        <v>0</v>
      </c>
      <c r="ER297" s="3">
        <f t="shared" ref="ER297:FB297" si="993">(ER110+ER203)-ER17</f>
        <v>0</v>
      </c>
      <c r="ES297" s="3">
        <f t="shared" si="993"/>
        <v>0</v>
      </c>
      <c r="ET297" s="3">
        <f t="shared" si="993"/>
        <v>0</v>
      </c>
      <c r="EU297" s="3">
        <f t="shared" si="993"/>
        <v>0</v>
      </c>
      <c r="EV297" s="3">
        <f t="shared" si="993"/>
        <v>0</v>
      </c>
      <c r="EW297" s="3">
        <f t="shared" si="993"/>
        <v>0</v>
      </c>
      <c r="EX297" s="3">
        <f t="shared" si="993"/>
        <v>0</v>
      </c>
      <c r="EY297" s="3">
        <f t="shared" si="993"/>
        <v>0</v>
      </c>
      <c r="EZ297" s="3">
        <f t="shared" si="993"/>
        <v>0</v>
      </c>
      <c r="FA297" s="3">
        <f t="shared" si="993"/>
        <v>0</v>
      </c>
      <c r="FB297" s="3">
        <f t="shared" si="993"/>
        <v>0</v>
      </c>
    </row>
    <row r="298" spans="2:158" hidden="1" outlineLevel="1">
      <c r="B298" s="34">
        <v>2022</v>
      </c>
      <c r="F298" s="50"/>
      <c r="G298" s="50"/>
      <c r="R298" s="27"/>
      <c r="S298" s="3"/>
      <c r="T298" s="3">
        <f t="shared" ref="T298:AY298" si="994">(T111+T204)-T18</f>
        <v>69120.039636254311</v>
      </c>
      <c r="U298" s="3">
        <f t="shared" si="994"/>
        <v>69116.159187220037</v>
      </c>
      <c r="V298" s="3">
        <f t="shared" si="994"/>
        <v>69112.278738573194</v>
      </c>
      <c r="W298" s="3">
        <f t="shared" si="994"/>
        <v>69108.39829031378</v>
      </c>
      <c r="X298" s="3">
        <f t="shared" si="994"/>
        <v>69104.517842449248</v>
      </c>
      <c r="Y298" s="3">
        <f t="shared" si="994"/>
        <v>69100.637394957244</v>
      </c>
      <c r="Z298" s="3">
        <f t="shared" si="994"/>
        <v>69096.756947867572</v>
      </c>
      <c r="AA298" s="3">
        <f t="shared" si="994"/>
        <v>69092.87650115788</v>
      </c>
      <c r="AB298" s="3">
        <f t="shared" si="994"/>
        <v>69088.996054835618</v>
      </c>
      <c r="AC298" s="3">
        <f t="shared" si="994"/>
        <v>69085.115608908236</v>
      </c>
      <c r="AD298" s="3">
        <f t="shared" si="994"/>
        <v>69081.235163360834</v>
      </c>
      <c r="AE298" s="3">
        <f t="shared" si="994"/>
        <v>69077.354718208313</v>
      </c>
      <c r="AF298" s="3">
        <f t="shared" si="994"/>
        <v>69073.474273443222</v>
      </c>
      <c r="AG298" s="3">
        <f t="shared" si="994"/>
        <v>69069.593829058111</v>
      </c>
      <c r="AH298" s="3">
        <f t="shared" si="994"/>
        <v>69065.71338506788</v>
      </c>
      <c r="AI298" s="3">
        <f t="shared" si="994"/>
        <v>69061.83294146508</v>
      </c>
      <c r="AJ298" s="3">
        <f t="shared" si="994"/>
        <v>69057.95249825716</v>
      </c>
      <c r="AK298" s="3">
        <f t="shared" si="994"/>
        <v>69054.07205542922</v>
      </c>
      <c r="AL298" s="3">
        <f t="shared" si="994"/>
        <v>69050.19161298871</v>
      </c>
      <c r="AM298" s="3">
        <f t="shared" si="994"/>
        <v>69046.311170935631</v>
      </c>
      <c r="AN298" s="3">
        <f t="shared" si="994"/>
        <v>69042.430729277432</v>
      </c>
      <c r="AO298" s="3">
        <f t="shared" si="994"/>
        <v>69038.550287999213</v>
      </c>
      <c r="AP298" s="3">
        <f t="shared" si="994"/>
        <v>69034.669847123325</v>
      </c>
      <c r="AQ298" s="3">
        <f t="shared" si="994"/>
        <v>69030.789406619966</v>
      </c>
      <c r="AR298" s="3">
        <f t="shared" si="994"/>
        <v>69026.908966511488</v>
      </c>
      <c r="AS298" s="3">
        <f t="shared" si="994"/>
        <v>69023.02852679044</v>
      </c>
      <c r="AT298" s="3">
        <f t="shared" si="994"/>
        <v>69019.148087456822</v>
      </c>
      <c r="AU298" s="3">
        <f t="shared" si="994"/>
        <v>69015.267648510635</v>
      </c>
      <c r="AV298" s="3">
        <f t="shared" si="994"/>
        <v>69011.387209944427</v>
      </c>
      <c r="AW298" s="3">
        <f t="shared" si="994"/>
        <v>69007.50677178055</v>
      </c>
      <c r="AX298" s="3">
        <f t="shared" si="994"/>
        <v>69003.626333989203</v>
      </c>
      <c r="AY298" s="3">
        <f t="shared" si="994"/>
        <v>68999.745896600187</v>
      </c>
      <c r="AZ298" s="3">
        <f t="shared" ref="AZ298:CE298" si="995">(AZ111+AZ204)-AZ18</f>
        <v>68995.86545959115</v>
      </c>
      <c r="BA298" s="3">
        <f t="shared" si="995"/>
        <v>68991.985022976995</v>
      </c>
      <c r="BB298" s="3">
        <f t="shared" si="995"/>
        <v>68988.104586750269</v>
      </c>
      <c r="BC298" s="3">
        <f t="shared" si="995"/>
        <v>68984.224150910974</v>
      </c>
      <c r="BD298" s="3">
        <f t="shared" si="995"/>
        <v>68980.343715444207</v>
      </c>
      <c r="BE298" s="3">
        <f t="shared" si="995"/>
        <v>68976.463280379772</v>
      </c>
      <c r="BF298" s="3">
        <f t="shared" si="995"/>
        <v>68972.582845710218</v>
      </c>
      <c r="BG298" s="3">
        <f t="shared" si="995"/>
        <v>68968.702411420643</v>
      </c>
      <c r="BH298" s="3">
        <f t="shared" si="995"/>
        <v>68964.821977511048</v>
      </c>
      <c r="BI298" s="3">
        <f t="shared" si="995"/>
        <v>68960.941544003785</v>
      </c>
      <c r="BJ298" s="3">
        <f t="shared" si="995"/>
        <v>68957.061110876501</v>
      </c>
      <c r="BK298" s="3">
        <f t="shared" si="995"/>
        <v>-38735370.329291992</v>
      </c>
      <c r="BL298" s="3">
        <f t="shared" si="995"/>
        <v>35766713.332879543</v>
      </c>
      <c r="BM298" s="3">
        <f t="shared" si="995"/>
        <v>0</v>
      </c>
      <c r="BN298" s="3">
        <f t="shared" si="995"/>
        <v>0</v>
      </c>
      <c r="BO298" s="3">
        <f t="shared" si="995"/>
        <v>0</v>
      </c>
      <c r="BP298" s="3">
        <f t="shared" si="995"/>
        <v>0</v>
      </c>
      <c r="BQ298" s="3">
        <f t="shared" si="995"/>
        <v>0</v>
      </c>
      <c r="BR298" s="3">
        <f t="shared" si="995"/>
        <v>0</v>
      </c>
      <c r="BS298" s="3">
        <f t="shared" si="995"/>
        <v>0</v>
      </c>
      <c r="BT298" s="3">
        <f t="shared" si="995"/>
        <v>0</v>
      </c>
      <c r="BU298" s="3">
        <f t="shared" si="995"/>
        <v>0</v>
      </c>
      <c r="BV298" s="3">
        <f t="shared" si="995"/>
        <v>0</v>
      </c>
      <c r="BW298" s="3">
        <f t="shared" si="995"/>
        <v>0</v>
      </c>
      <c r="BX298" s="3">
        <f t="shared" si="995"/>
        <v>0</v>
      </c>
      <c r="BY298" s="3">
        <f t="shared" si="995"/>
        <v>0</v>
      </c>
      <c r="BZ298" s="3">
        <f t="shared" si="995"/>
        <v>0</v>
      </c>
      <c r="CA298" s="3">
        <f t="shared" si="995"/>
        <v>0</v>
      </c>
      <c r="CB298" s="3">
        <f t="shared" si="995"/>
        <v>0</v>
      </c>
      <c r="CC298" s="3">
        <f t="shared" si="995"/>
        <v>0</v>
      </c>
      <c r="CD298" s="3">
        <f t="shared" si="995"/>
        <v>0</v>
      </c>
      <c r="CE298" s="3">
        <f t="shared" si="995"/>
        <v>0</v>
      </c>
      <c r="CF298" s="3">
        <f t="shared" ref="CF298:DK298" si="996">(CF111+CF204)-CF18</f>
        <v>0</v>
      </c>
      <c r="CG298" s="3">
        <f t="shared" si="996"/>
        <v>0</v>
      </c>
      <c r="CH298" s="3">
        <f t="shared" si="996"/>
        <v>0</v>
      </c>
      <c r="CI298" s="3">
        <f t="shared" si="996"/>
        <v>0</v>
      </c>
      <c r="CJ298" s="3">
        <f t="shared" si="996"/>
        <v>0</v>
      </c>
      <c r="CK298" s="3">
        <f t="shared" si="996"/>
        <v>0</v>
      </c>
      <c r="CL298" s="3">
        <f t="shared" si="996"/>
        <v>0</v>
      </c>
      <c r="CM298" s="3">
        <f t="shared" si="996"/>
        <v>0</v>
      </c>
      <c r="CN298" s="3">
        <f t="shared" si="996"/>
        <v>0</v>
      </c>
      <c r="CO298" s="3">
        <f t="shared" si="996"/>
        <v>0</v>
      </c>
      <c r="CP298" s="3">
        <f t="shared" si="996"/>
        <v>0</v>
      </c>
      <c r="CQ298" s="3">
        <f t="shared" si="996"/>
        <v>0</v>
      </c>
      <c r="CR298" s="3">
        <f t="shared" si="996"/>
        <v>0</v>
      </c>
      <c r="CS298" s="3">
        <f t="shared" si="996"/>
        <v>0</v>
      </c>
      <c r="CT298" s="3">
        <f t="shared" si="996"/>
        <v>0</v>
      </c>
      <c r="CU298" s="3">
        <f t="shared" si="996"/>
        <v>0</v>
      </c>
      <c r="CV298" s="3">
        <f t="shared" si="996"/>
        <v>0</v>
      </c>
      <c r="CW298" s="3">
        <f t="shared" si="996"/>
        <v>0</v>
      </c>
      <c r="CX298" s="3">
        <f t="shared" si="996"/>
        <v>0</v>
      </c>
      <c r="CY298" s="3">
        <f t="shared" si="996"/>
        <v>0</v>
      </c>
      <c r="CZ298" s="3">
        <f t="shared" si="996"/>
        <v>0</v>
      </c>
      <c r="DA298" s="3">
        <f t="shared" si="996"/>
        <v>0</v>
      </c>
      <c r="DB298" s="3">
        <f t="shared" si="996"/>
        <v>0</v>
      </c>
      <c r="DC298" s="3">
        <f t="shared" si="996"/>
        <v>0</v>
      </c>
      <c r="DD298" s="3">
        <f t="shared" si="996"/>
        <v>0</v>
      </c>
      <c r="DE298" s="3">
        <f t="shared" si="996"/>
        <v>0</v>
      </c>
      <c r="DF298" s="3">
        <f t="shared" si="996"/>
        <v>0</v>
      </c>
      <c r="DG298" s="3">
        <f t="shared" si="996"/>
        <v>0</v>
      </c>
      <c r="DH298" s="3">
        <f t="shared" si="996"/>
        <v>0</v>
      </c>
      <c r="DI298" s="3">
        <f t="shared" si="996"/>
        <v>0</v>
      </c>
      <c r="DJ298" s="3">
        <f t="shared" si="996"/>
        <v>0</v>
      </c>
      <c r="DK298" s="3">
        <f t="shared" si="996"/>
        <v>0</v>
      </c>
      <c r="DL298" s="3">
        <f t="shared" ref="DL298:EQ298" si="997">(DL111+DL204)-DL18</f>
        <v>0</v>
      </c>
      <c r="DM298" s="3">
        <f t="shared" si="997"/>
        <v>0</v>
      </c>
      <c r="DN298" s="3">
        <f t="shared" si="997"/>
        <v>0</v>
      </c>
      <c r="DO298" s="3">
        <f t="shared" si="997"/>
        <v>0</v>
      </c>
      <c r="DP298" s="3">
        <f t="shared" si="997"/>
        <v>0</v>
      </c>
      <c r="DQ298" s="3">
        <f t="shared" si="997"/>
        <v>0</v>
      </c>
      <c r="DR298" s="3">
        <f t="shared" si="997"/>
        <v>0</v>
      </c>
      <c r="DS298" s="3">
        <f t="shared" si="997"/>
        <v>0</v>
      </c>
      <c r="DT298" s="3">
        <f t="shared" si="997"/>
        <v>0</v>
      </c>
      <c r="DU298" s="3">
        <f t="shared" si="997"/>
        <v>0</v>
      </c>
      <c r="DV298" s="3">
        <f t="shared" si="997"/>
        <v>0</v>
      </c>
      <c r="DW298" s="3">
        <f t="shared" si="997"/>
        <v>0</v>
      </c>
      <c r="DX298" s="3">
        <f t="shared" si="997"/>
        <v>0</v>
      </c>
      <c r="DY298" s="3">
        <f t="shared" si="997"/>
        <v>0</v>
      </c>
      <c r="DZ298" s="3">
        <f t="shared" si="997"/>
        <v>0</v>
      </c>
      <c r="EA298" s="3">
        <f t="shared" si="997"/>
        <v>0</v>
      </c>
      <c r="EB298" s="3">
        <f t="shared" si="997"/>
        <v>0</v>
      </c>
      <c r="EC298" s="3">
        <f t="shared" si="997"/>
        <v>0</v>
      </c>
      <c r="ED298" s="3">
        <f t="shared" si="997"/>
        <v>0</v>
      </c>
      <c r="EE298" s="3">
        <f t="shared" si="997"/>
        <v>0</v>
      </c>
      <c r="EF298" s="3">
        <f t="shared" si="997"/>
        <v>0</v>
      </c>
      <c r="EG298" s="3">
        <f t="shared" si="997"/>
        <v>0</v>
      </c>
      <c r="EH298" s="3">
        <f t="shared" si="997"/>
        <v>0</v>
      </c>
      <c r="EI298" s="3">
        <f t="shared" si="997"/>
        <v>0</v>
      </c>
      <c r="EJ298" s="3">
        <f t="shared" si="997"/>
        <v>0</v>
      </c>
      <c r="EK298" s="3">
        <f t="shared" si="997"/>
        <v>0</v>
      </c>
      <c r="EL298" s="3">
        <f t="shared" si="997"/>
        <v>0</v>
      </c>
      <c r="EM298" s="3">
        <f t="shared" si="997"/>
        <v>0</v>
      </c>
      <c r="EN298" s="3">
        <f t="shared" si="997"/>
        <v>0</v>
      </c>
      <c r="EO298" s="3">
        <f t="shared" si="997"/>
        <v>0</v>
      </c>
      <c r="EP298" s="3">
        <f t="shared" si="997"/>
        <v>0</v>
      </c>
      <c r="EQ298" s="3">
        <f t="shared" si="997"/>
        <v>0</v>
      </c>
      <c r="ER298" s="3">
        <f t="shared" ref="ER298:FB298" si="998">(ER111+ER204)-ER18</f>
        <v>0</v>
      </c>
      <c r="ES298" s="3">
        <f t="shared" si="998"/>
        <v>0</v>
      </c>
      <c r="ET298" s="3">
        <f t="shared" si="998"/>
        <v>0</v>
      </c>
      <c r="EU298" s="3">
        <f t="shared" si="998"/>
        <v>0</v>
      </c>
      <c r="EV298" s="3">
        <f t="shared" si="998"/>
        <v>0</v>
      </c>
      <c r="EW298" s="3">
        <f t="shared" si="998"/>
        <v>0</v>
      </c>
      <c r="EX298" s="3">
        <f t="shared" si="998"/>
        <v>0</v>
      </c>
      <c r="EY298" s="3">
        <f t="shared" si="998"/>
        <v>0</v>
      </c>
      <c r="EZ298" s="3">
        <f t="shared" si="998"/>
        <v>0</v>
      </c>
      <c r="FA298" s="3">
        <f t="shared" si="998"/>
        <v>0</v>
      </c>
      <c r="FB298" s="3">
        <f t="shared" si="998"/>
        <v>0</v>
      </c>
    </row>
    <row r="299" spans="2:158" hidden="1" outlineLevel="1">
      <c r="B299" s="25">
        <v>2023</v>
      </c>
      <c r="F299" s="6"/>
      <c r="G299" s="6"/>
      <c r="R299" s="6"/>
      <c r="S299" s="3"/>
      <c r="T299" s="3">
        <f t="shared" ref="T299:U299" si="999">(T112+T205)-T19</f>
        <v>0</v>
      </c>
      <c r="U299" s="3">
        <f t="shared" si="999"/>
        <v>3.3909124329220504</v>
      </c>
      <c r="V299" s="3">
        <f t="shared" ref="V299:AY299" si="1000">(V112+V205)-V19</f>
        <v>3.2759814015589654</v>
      </c>
      <c r="W299" s="3">
        <f t="shared" si="1000"/>
        <v>3.1610503818374127</v>
      </c>
      <c r="X299" s="3">
        <f t="shared" si="1000"/>
        <v>3.0461193730589002</v>
      </c>
      <c r="Y299" s="3">
        <f t="shared" si="1000"/>
        <v>2.9311883761547506</v>
      </c>
      <c r="Z299" s="3">
        <f t="shared" si="1000"/>
        <v>2.8162573906593025</v>
      </c>
      <c r="AA299" s="3">
        <f t="shared" si="1000"/>
        <v>2.7013264168053865</v>
      </c>
      <c r="AB299" s="3">
        <f t="shared" si="1000"/>
        <v>2.5863954541273415</v>
      </c>
      <c r="AC299" s="3">
        <f t="shared" si="1000"/>
        <v>2.4714645030908287</v>
      </c>
      <c r="AD299" s="3">
        <f t="shared" si="1000"/>
        <v>2.356533563695848</v>
      </c>
      <c r="AE299" s="3">
        <f t="shared" si="1000"/>
        <v>2.2416026357095689</v>
      </c>
      <c r="AF299" s="3">
        <f t="shared" si="1000"/>
        <v>2.1266717191319913</v>
      </c>
      <c r="AG299" s="3">
        <f t="shared" si="1000"/>
        <v>2.0117408141959459</v>
      </c>
      <c r="AH299" s="3">
        <f t="shared" si="1000"/>
        <v>1.896809920668602</v>
      </c>
      <c r="AI299" s="3">
        <f t="shared" si="1000"/>
        <v>1.7818790385499597</v>
      </c>
      <c r="AJ299" s="3">
        <f t="shared" si="1000"/>
        <v>1.6669481678400189</v>
      </c>
      <c r="AK299" s="3">
        <f t="shared" si="1000"/>
        <v>1.5520173090044409</v>
      </c>
      <c r="AL299" s="3">
        <f t="shared" si="1000"/>
        <v>1.4370864613447338</v>
      </c>
      <c r="AM299" s="3">
        <f t="shared" si="1000"/>
        <v>1.3221556253265589</v>
      </c>
      <c r="AN299" s="3">
        <f t="shared" si="1000"/>
        <v>1.2072248007170856</v>
      </c>
      <c r="AO299" s="3">
        <f t="shared" si="1000"/>
        <v>1.0922939877491444</v>
      </c>
      <c r="AP299" s="3">
        <f t="shared" si="1000"/>
        <v>0.97736318595707417</v>
      </c>
      <c r="AQ299" s="3">
        <f t="shared" si="1000"/>
        <v>0.86243239603936672</v>
      </c>
      <c r="AR299" s="3">
        <f t="shared" si="1000"/>
        <v>0.74750161729753017</v>
      </c>
      <c r="AS299" s="3">
        <f t="shared" si="1000"/>
        <v>0.63257085043005645</v>
      </c>
      <c r="AT299" s="3">
        <f t="shared" si="1000"/>
        <v>0.51764009473845363</v>
      </c>
      <c r="AU299" s="3">
        <f t="shared" si="1000"/>
        <v>0.40270935068838298</v>
      </c>
      <c r="AV299" s="3">
        <f t="shared" si="1000"/>
        <v>0.28777861804701388</v>
      </c>
      <c r="AW299" s="3">
        <f t="shared" si="1000"/>
        <v>0.17284789681434631</v>
      </c>
      <c r="AX299" s="3">
        <f t="shared" si="1000"/>
        <v>5.7917187223210931E-2</v>
      </c>
      <c r="AY299" s="3">
        <f t="shared" si="1000"/>
        <v>-5.7013511192053556E-2</v>
      </c>
      <c r="AZ299" s="3">
        <f t="shared" ref="AZ299:CE299" si="1001">(AZ112+AZ205)-AZ19</f>
        <v>-0.17194419773295522</v>
      </c>
      <c r="BA299" s="3">
        <f t="shared" si="1001"/>
        <v>-0.28687487286515534</v>
      </c>
      <c r="BB299" s="3">
        <f t="shared" si="1001"/>
        <v>-0.40180553635582328</v>
      </c>
      <c r="BC299" s="3">
        <f t="shared" si="1001"/>
        <v>-0.51673618867062032</v>
      </c>
      <c r="BD299" s="3">
        <f t="shared" si="1001"/>
        <v>-0.63166682934388518</v>
      </c>
      <c r="BE299" s="3">
        <f t="shared" si="1001"/>
        <v>-0.74659745837561786</v>
      </c>
      <c r="BF299" s="3">
        <f t="shared" si="1001"/>
        <v>-0.86152807623147964</v>
      </c>
      <c r="BG299" s="3">
        <f t="shared" si="1001"/>
        <v>-0.97645868244580925</v>
      </c>
      <c r="BH299" s="3">
        <f t="shared" si="1001"/>
        <v>-1.0913892770186067</v>
      </c>
      <c r="BI299" s="3">
        <f t="shared" si="1001"/>
        <v>-1.2063198606483638</v>
      </c>
      <c r="BJ299" s="3">
        <f t="shared" si="1001"/>
        <v>-1.3212504321709275</v>
      </c>
      <c r="BK299" s="3">
        <f t="shared" si="1001"/>
        <v>-1.4361809922847897</v>
      </c>
      <c r="BL299" s="3">
        <f t="shared" si="1001"/>
        <v>-1.5511115409899503</v>
      </c>
      <c r="BM299" s="3">
        <f t="shared" si="1001"/>
        <v>-1.6660420782864094</v>
      </c>
      <c r="BN299" s="3">
        <f t="shared" si="1001"/>
        <v>-1.7809726041741669</v>
      </c>
      <c r="BO299" s="3">
        <f t="shared" si="1001"/>
        <v>-1.8959031184203923</v>
      </c>
      <c r="BP299" s="3">
        <f t="shared" si="1001"/>
        <v>-2.0108336210250854</v>
      </c>
      <c r="BQ299" s="3">
        <f t="shared" si="1001"/>
        <v>-2.1257641122210771</v>
      </c>
      <c r="BR299" s="3">
        <f t="shared" si="1001"/>
        <v>-2.2406945920083672</v>
      </c>
      <c r="BS299" s="3">
        <f t="shared" si="1001"/>
        <v>-2.3556250603869557</v>
      </c>
      <c r="BT299" s="3">
        <f t="shared" si="1001"/>
        <v>-2.4705555173568428</v>
      </c>
      <c r="BU299" s="3">
        <f t="shared" si="1001"/>
        <v>-2.5854859626851976</v>
      </c>
      <c r="BV299" s="3">
        <f t="shared" si="1001"/>
        <v>-2.7004163963720202</v>
      </c>
      <c r="BW299" s="3">
        <f t="shared" si="1001"/>
        <v>-2.8153468186501414</v>
      </c>
      <c r="BX299" s="3">
        <f t="shared" si="1001"/>
        <v>-2.9302772295195609</v>
      </c>
      <c r="BY299" s="3">
        <f t="shared" si="1001"/>
        <v>-3.0452076287474483</v>
      </c>
      <c r="BZ299" s="3">
        <f t="shared" si="1001"/>
        <v>-3.1601380167994648</v>
      </c>
      <c r="CA299" s="3">
        <f t="shared" si="1001"/>
        <v>-3.2750683929771185</v>
      </c>
      <c r="CB299" s="3">
        <f t="shared" si="1001"/>
        <v>-3.3899987579789013</v>
      </c>
      <c r="CC299" s="3">
        <f t="shared" si="1001"/>
        <v>0</v>
      </c>
      <c r="CD299" s="3">
        <f t="shared" si="1001"/>
        <v>0</v>
      </c>
      <c r="CE299" s="3">
        <f t="shared" si="1001"/>
        <v>0</v>
      </c>
      <c r="CF299" s="3">
        <f t="shared" ref="CF299:DK299" si="1002">(CF112+CF205)-CF19</f>
        <v>0</v>
      </c>
      <c r="CG299" s="3">
        <f t="shared" si="1002"/>
        <v>0</v>
      </c>
      <c r="CH299" s="3">
        <f t="shared" si="1002"/>
        <v>0</v>
      </c>
      <c r="CI299" s="3">
        <f t="shared" si="1002"/>
        <v>0</v>
      </c>
      <c r="CJ299" s="3">
        <f t="shared" si="1002"/>
        <v>0</v>
      </c>
      <c r="CK299" s="3">
        <f t="shared" si="1002"/>
        <v>0</v>
      </c>
      <c r="CL299" s="3">
        <f t="shared" si="1002"/>
        <v>0</v>
      </c>
      <c r="CM299" s="3">
        <f t="shared" si="1002"/>
        <v>0</v>
      </c>
      <c r="CN299" s="3">
        <f t="shared" si="1002"/>
        <v>0</v>
      </c>
      <c r="CO299" s="3">
        <f t="shared" si="1002"/>
        <v>0</v>
      </c>
      <c r="CP299" s="3">
        <f t="shared" si="1002"/>
        <v>0</v>
      </c>
      <c r="CQ299" s="3">
        <f t="shared" si="1002"/>
        <v>0</v>
      </c>
      <c r="CR299" s="3">
        <f t="shared" si="1002"/>
        <v>0</v>
      </c>
      <c r="CS299" s="3">
        <f t="shared" si="1002"/>
        <v>0</v>
      </c>
      <c r="CT299" s="3">
        <f t="shared" si="1002"/>
        <v>0</v>
      </c>
      <c r="CU299" s="3">
        <f t="shared" si="1002"/>
        <v>0</v>
      </c>
      <c r="CV299" s="3">
        <f t="shared" si="1002"/>
        <v>0</v>
      </c>
      <c r="CW299" s="3">
        <f t="shared" si="1002"/>
        <v>0</v>
      </c>
      <c r="CX299" s="3">
        <f t="shared" si="1002"/>
        <v>0</v>
      </c>
      <c r="CY299" s="3">
        <f t="shared" si="1002"/>
        <v>0</v>
      </c>
      <c r="CZ299" s="3">
        <f t="shared" si="1002"/>
        <v>0</v>
      </c>
      <c r="DA299" s="3">
        <f t="shared" si="1002"/>
        <v>0</v>
      </c>
      <c r="DB299" s="3">
        <f t="shared" si="1002"/>
        <v>0</v>
      </c>
      <c r="DC299" s="3">
        <f t="shared" si="1002"/>
        <v>0</v>
      </c>
      <c r="DD299" s="3">
        <f t="shared" si="1002"/>
        <v>0</v>
      </c>
      <c r="DE299" s="3">
        <f t="shared" si="1002"/>
        <v>0</v>
      </c>
      <c r="DF299" s="3">
        <f t="shared" si="1002"/>
        <v>0</v>
      </c>
      <c r="DG299" s="3">
        <f t="shared" si="1002"/>
        <v>0</v>
      </c>
      <c r="DH299" s="3">
        <f t="shared" si="1002"/>
        <v>0</v>
      </c>
      <c r="DI299" s="3">
        <f t="shared" si="1002"/>
        <v>0</v>
      </c>
      <c r="DJ299" s="3">
        <f t="shared" si="1002"/>
        <v>0</v>
      </c>
      <c r="DK299" s="3">
        <f t="shared" si="1002"/>
        <v>0</v>
      </c>
      <c r="DL299" s="3">
        <f t="shared" ref="DL299:EQ299" si="1003">(DL112+DL205)-DL19</f>
        <v>0</v>
      </c>
      <c r="DM299" s="3">
        <f t="shared" si="1003"/>
        <v>0</v>
      </c>
      <c r="DN299" s="3">
        <f t="shared" si="1003"/>
        <v>0</v>
      </c>
      <c r="DO299" s="3">
        <f t="shared" si="1003"/>
        <v>0</v>
      </c>
      <c r="DP299" s="3">
        <f t="shared" si="1003"/>
        <v>0</v>
      </c>
      <c r="DQ299" s="3">
        <f t="shared" si="1003"/>
        <v>0</v>
      </c>
      <c r="DR299" s="3">
        <f t="shared" si="1003"/>
        <v>0</v>
      </c>
      <c r="DS299" s="3">
        <f t="shared" si="1003"/>
        <v>0</v>
      </c>
      <c r="DT299" s="3">
        <f t="shared" si="1003"/>
        <v>0</v>
      </c>
      <c r="DU299" s="3">
        <f t="shared" si="1003"/>
        <v>0</v>
      </c>
      <c r="DV299" s="3">
        <f t="shared" si="1003"/>
        <v>0</v>
      </c>
      <c r="DW299" s="3">
        <f t="shared" si="1003"/>
        <v>0</v>
      </c>
      <c r="DX299" s="3">
        <f t="shared" si="1003"/>
        <v>0</v>
      </c>
      <c r="DY299" s="3">
        <f t="shared" si="1003"/>
        <v>0</v>
      </c>
      <c r="DZ299" s="3">
        <f t="shared" si="1003"/>
        <v>0</v>
      </c>
      <c r="EA299" s="3">
        <f t="shared" si="1003"/>
        <v>0</v>
      </c>
      <c r="EB299" s="3">
        <f t="shared" si="1003"/>
        <v>0</v>
      </c>
      <c r="EC299" s="3">
        <f t="shared" si="1003"/>
        <v>0</v>
      </c>
      <c r="ED299" s="3">
        <f t="shared" si="1003"/>
        <v>0</v>
      </c>
      <c r="EE299" s="3">
        <f t="shared" si="1003"/>
        <v>0</v>
      </c>
      <c r="EF299" s="3">
        <f t="shared" si="1003"/>
        <v>0</v>
      </c>
      <c r="EG299" s="3">
        <f t="shared" si="1003"/>
        <v>0</v>
      </c>
      <c r="EH299" s="3">
        <f t="shared" si="1003"/>
        <v>0</v>
      </c>
      <c r="EI299" s="3">
        <f t="shared" si="1003"/>
        <v>0</v>
      </c>
      <c r="EJ299" s="3">
        <f t="shared" si="1003"/>
        <v>0</v>
      </c>
      <c r="EK299" s="3">
        <f t="shared" si="1003"/>
        <v>0</v>
      </c>
      <c r="EL299" s="3">
        <f t="shared" si="1003"/>
        <v>0</v>
      </c>
      <c r="EM299" s="3">
        <f t="shared" si="1003"/>
        <v>0</v>
      </c>
      <c r="EN299" s="3">
        <f t="shared" si="1003"/>
        <v>0</v>
      </c>
      <c r="EO299" s="3">
        <f t="shared" si="1003"/>
        <v>0</v>
      </c>
      <c r="EP299" s="3">
        <f t="shared" si="1003"/>
        <v>0</v>
      </c>
      <c r="EQ299" s="3">
        <f t="shared" si="1003"/>
        <v>0</v>
      </c>
      <c r="ER299" s="3">
        <f t="shared" ref="ER299:FB299" si="1004">(ER112+ER205)-ER19</f>
        <v>0</v>
      </c>
      <c r="ES299" s="3">
        <f t="shared" si="1004"/>
        <v>0</v>
      </c>
      <c r="ET299" s="3">
        <f t="shared" si="1004"/>
        <v>0</v>
      </c>
      <c r="EU299" s="3">
        <f t="shared" si="1004"/>
        <v>0</v>
      </c>
      <c r="EV299" s="3">
        <f t="shared" si="1004"/>
        <v>0</v>
      </c>
      <c r="EW299" s="3">
        <f t="shared" si="1004"/>
        <v>0</v>
      </c>
      <c r="EX299" s="3">
        <f t="shared" si="1004"/>
        <v>0</v>
      </c>
      <c r="EY299" s="3">
        <f t="shared" si="1004"/>
        <v>0</v>
      </c>
      <c r="EZ299" s="3">
        <f t="shared" si="1004"/>
        <v>0</v>
      </c>
      <c r="FA299" s="3">
        <f t="shared" si="1004"/>
        <v>0</v>
      </c>
      <c r="FB299" s="3">
        <f t="shared" si="1004"/>
        <v>0</v>
      </c>
    </row>
    <row r="300" spans="2:158" hidden="1" outlineLevel="1">
      <c r="B300" s="25">
        <v>2024</v>
      </c>
      <c r="R300" s="6"/>
      <c r="S300" s="3"/>
      <c r="T300" s="3">
        <f t="shared" ref="T300:AY300" si="1005">(T113+T206)-T20</f>
        <v>0</v>
      </c>
      <c r="U300" s="3">
        <f t="shared" ref="U300" si="1006">(U113+U206)-U20</f>
        <v>0</v>
      </c>
      <c r="V300" s="3">
        <f t="shared" si="1005"/>
        <v>2.9770730723394081</v>
      </c>
      <c r="W300" s="3">
        <f t="shared" si="1005"/>
        <v>2.8761686446378008</v>
      </c>
      <c r="X300" s="3">
        <f t="shared" si="1005"/>
        <v>2.7752642269479111</v>
      </c>
      <c r="Y300" s="3">
        <f t="shared" si="1005"/>
        <v>2.6743598191533238</v>
      </c>
      <c r="Z300" s="3">
        <f t="shared" si="1005"/>
        <v>2.5734554216032848</v>
      </c>
      <c r="AA300" s="3">
        <f t="shared" si="1005"/>
        <v>2.4725510341813788</v>
      </c>
      <c r="AB300" s="3">
        <f t="shared" si="1005"/>
        <v>2.3716466567711905</v>
      </c>
      <c r="AC300" s="3">
        <f t="shared" si="1005"/>
        <v>2.2707422893727198</v>
      </c>
      <c r="AD300" s="3">
        <f t="shared" si="1005"/>
        <v>2.1698379321023822</v>
      </c>
      <c r="AE300" s="3">
        <f t="shared" si="1005"/>
        <v>2.0689335850765929</v>
      </c>
      <c r="AF300" s="3">
        <f t="shared" si="1005"/>
        <v>1.9680292480625212</v>
      </c>
      <c r="AG300" s="3">
        <f t="shared" si="1005"/>
        <v>1.8671249210601673</v>
      </c>
      <c r="AH300" s="3">
        <f t="shared" si="1005"/>
        <v>1.7662206041859463</v>
      </c>
      <c r="AI300" s="3">
        <f t="shared" si="1005"/>
        <v>1.6653162974398583</v>
      </c>
      <c r="AJ300" s="3">
        <f t="shared" si="1005"/>
        <v>1.564412000705488</v>
      </c>
      <c r="AK300" s="3">
        <f t="shared" si="1005"/>
        <v>1.4635077140992507</v>
      </c>
      <c r="AL300" s="3">
        <f t="shared" si="1005"/>
        <v>1.3626034378539771</v>
      </c>
      <c r="AM300" s="3">
        <f t="shared" si="1005"/>
        <v>1.2616991713875905</v>
      </c>
      <c r="AN300" s="3">
        <f t="shared" si="1005"/>
        <v>1.1607949150493369</v>
      </c>
      <c r="AO300" s="3">
        <f t="shared" si="1005"/>
        <v>1.0598906687228009</v>
      </c>
      <c r="AP300" s="3">
        <f t="shared" si="1005"/>
        <v>0.95898643275722861</v>
      </c>
      <c r="AQ300" s="3">
        <f t="shared" si="1005"/>
        <v>0.85808220668695867</v>
      </c>
      <c r="AR300" s="3">
        <f t="shared" si="1005"/>
        <v>0.75717799086123705</v>
      </c>
      <c r="AS300" s="3">
        <f t="shared" si="1005"/>
        <v>0.65627378481440246</v>
      </c>
      <c r="AT300" s="3">
        <f t="shared" si="1005"/>
        <v>0.55536958924494684</v>
      </c>
      <c r="AU300" s="3">
        <f t="shared" si="1005"/>
        <v>0.45446540345437825</v>
      </c>
      <c r="AV300" s="3">
        <f t="shared" si="1005"/>
        <v>0.35356122790835798</v>
      </c>
      <c r="AW300" s="3">
        <f t="shared" si="1005"/>
        <v>0.25265706249047071</v>
      </c>
      <c r="AX300" s="3">
        <f t="shared" si="1005"/>
        <v>0.15175290696788579</v>
      </c>
      <c r="AY300" s="3">
        <f t="shared" si="1005"/>
        <v>5.0848761689849198E-2</v>
      </c>
      <c r="AZ300" s="3">
        <f t="shared" ref="AZ300:CE300" si="1007">(AZ113+AZ206)-AZ20</f>
        <v>-5.0055373692885041E-2</v>
      </c>
      <c r="BA300" s="3">
        <f t="shared" si="1007"/>
        <v>-0.15095949871465564</v>
      </c>
      <c r="BB300" s="3">
        <f t="shared" si="1007"/>
        <v>-0.25186361372470856</v>
      </c>
      <c r="BC300" s="3">
        <f t="shared" si="1007"/>
        <v>-0.35276771860662848</v>
      </c>
      <c r="BD300" s="3">
        <f t="shared" si="1007"/>
        <v>-0.45367181347683072</v>
      </c>
      <c r="BE300" s="3">
        <f t="shared" si="1007"/>
        <v>-0.55457589821889997</v>
      </c>
      <c r="BF300" s="3">
        <f t="shared" si="1007"/>
        <v>-0.65547997294925153</v>
      </c>
      <c r="BG300" s="3">
        <f t="shared" si="1007"/>
        <v>-0.7563840375514701</v>
      </c>
      <c r="BH300" s="3">
        <f t="shared" si="1007"/>
        <v>-0.85728809202555567</v>
      </c>
      <c r="BI300" s="3">
        <f t="shared" si="1007"/>
        <v>-0.95819213648792356</v>
      </c>
      <c r="BJ300" s="3">
        <f t="shared" si="1007"/>
        <v>-1.0590961709385738</v>
      </c>
      <c r="BK300" s="3">
        <f t="shared" si="1007"/>
        <v>-1.1600001950282604</v>
      </c>
      <c r="BL300" s="3">
        <f t="shared" si="1007"/>
        <v>-1.2609042092226446</v>
      </c>
      <c r="BM300" s="3">
        <f t="shared" si="1007"/>
        <v>-1.3618082130560651</v>
      </c>
      <c r="BN300" s="3">
        <f t="shared" si="1007"/>
        <v>-1.4627122071105987</v>
      </c>
      <c r="BO300" s="3">
        <f t="shared" si="1007"/>
        <v>-1.5636161910369992</v>
      </c>
      <c r="BP300" s="3">
        <f t="shared" si="1007"/>
        <v>-1.6645201648352668</v>
      </c>
      <c r="BQ300" s="3">
        <f t="shared" si="1007"/>
        <v>-1.765424128388986</v>
      </c>
      <c r="BR300" s="3">
        <f t="shared" si="1007"/>
        <v>-1.8663280819309875</v>
      </c>
      <c r="BS300" s="3">
        <f t="shared" si="1007"/>
        <v>-1.9672320254612714</v>
      </c>
      <c r="BT300" s="3">
        <f t="shared" si="1007"/>
        <v>-2.0681359589798376</v>
      </c>
      <c r="BU300" s="3">
        <f t="shared" si="1007"/>
        <v>-2.1690398824866861</v>
      </c>
      <c r="BV300" s="3">
        <f t="shared" si="1007"/>
        <v>-2.269943795632571</v>
      </c>
      <c r="BW300" s="3">
        <f t="shared" si="1007"/>
        <v>-2.3708476986503229</v>
      </c>
      <c r="BX300" s="3">
        <f t="shared" si="1007"/>
        <v>-2.471751591656357</v>
      </c>
      <c r="BY300" s="3">
        <f t="shared" si="1007"/>
        <v>-2.5726554747670889</v>
      </c>
      <c r="BZ300" s="3">
        <f t="shared" si="1007"/>
        <v>-2.6735593475168571</v>
      </c>
      <c r="CA300" s="3">
        <f t="shared" si="1007"/>
        <v>-2.7744632104877383</v>
      </c>
      <c r="CB300" s="3">
        <f t="shared" si="1007"/>
        <v>-2.8753670629812405</v>
      </c>
      <c r="CC300" s="3">
        <f t="shared" si="1007"/>
        <v>-2.9762709056958556</v>
      </c>
      <c r="CD300" s="3">
        <f t="shared" si="1007"/>
        <v>0</v>
      </c>
      <c r="CE300" s="3">
        <f t="shared" si="1007"/>
        <v>0</v>
      </c>
      <c r="CF300" s="3">
        <f t="shared" ref="CF300:DK300" si="1008">(CF113+CF206)-CF20</f>
        <v>0</v>
      </c>
      <c r="CG300" s="3">
        <f t="shared" si="1008"/>
        <v>0</v>
      </c>
      <c r="CH300" s="3">
        <f t="shared" si="1008"/>
        <v>0</v>
      </c>
      <c r="CI300" s="3">
        <f t="shared" si="1008"/>
        <v>0</v>
      </c>
      <c r="CJ300" s="3">
        <f t="shared" si="1008"/>
        <v>0</v>
      </c>
      <c r="CK300" s="3">
        <f t="shared" si="1008"/>
        <v>0</v>
      </c>
      <c r="CL300" s="3">
        <f t="shared" si="1008"/>
        <v>0</v>
      </c>
      <c r="CM300" s="3">
        <f t="shared" si="1008"/>
        <v>0</v>
      </c>
      <c r="CN300" s="3">
        <f t="shared" si="1008"/>
        <v>0</v>
      </c>
      <c r="CO300" s="3">
        <f t="shared" si="1008"/>
        <v>0</v>
      </c>
      <c r="CP300" s="3">
        <f t="shared" si="1008"/>
        <v>0</v>
      </c>
      <c r="CQ300" s="3">
        <f t="shared" si="1008"/>
        <v>0</v>
      </c>
      <c r="CR300" s="3">
        <f t="shared" si="1008"/>
        <v>0</v>
      </c>
      <c r="CS300" s="3">
        <f t="shared" si="1008"/>
        <v>0</v>
      </c>
      <c r="CT300" s="3">
        <f t="shared" si="1008"/>
        <v>0</v>
      </c>
      <c r="CU300" s="3">
        <f t="shared" si="1008"/>
        <v>0</v>
      </c>
      <c r="CV300" s="3">
        <f t="shared" si="1008"/>
        <v>0</v>
      </c>
      <c r="CW300" s="3">
        <f t="shared" si="1008"/>
        <v>0</v>
      </c>
      <c r="CX300" s="3">
        <f t="shared" si="1008"/>
        <v>0</v>
      </c>
      <c r="CY300" s="3">
        <f t="shared" si="1008"/>
        <v>0</v>
      </c>
      <c r="CZ300" s="3">
        <f t="shared" si="1008"/>
        <v>0</v>
      </c>
      <c r="DA300" s="3">
        <f t="shared" si="1008"/>
        <v>0</v>
      </c>
      <c r="DB300" s="3">
        <f t="shared" si="1008"/>
        <v>0</v>
      </c>
      <c r="DC300" s="3">
        <f t="shared" si="1008"/>
        <v>0</v>
      </c>
      <c r="DD300" s="3">
        <f t="shared" si="1008"/>
        <v>0</v>
      </c>
      <c r="DE300" s="3">
        <f t="shared" si="1008"/>
        <v>0</v>
      </c>
      <c r="DF300" s="3">
        <f t="shared" si="1008"/>
        <v>0</v>
      </c>
      <c r="DG300" s="3">
        <f t="shared" si="1008"/>
        <v>0</v>
      </c>
      <c r="DH300" s="3">
        <f t="shared" si="1008"/>
        <v>0</v>
      </c>
      <c r="DI300" s="3">
        <f t="shared" si="1008"/>
        <v>0</v>
      </c>
      <c r="DJ300" s="3">
        <f t="shared" si="1008"/>
        <v>0</v>
      </c>
      <c r="DK300" s="3">
        <f t="shared" si="1008"/>
        <v>0</v>
      </c>
      <c r="DL300" s="3">
        <f t="shared" ref="DL300:EQ300" si="1009">(DL113+DL206)-DL20</f>
        <v>0</v>
      </c>
      <c r="DM300" s="3">
        <f t="shared" si="1009"/>
        <v>0</v>
      </c>
      <c r="DN300" s="3">
        <f t="shared" si="1009"/>
        <v>0</v>
      </c>
      <c r="DO300" s="3">
        <f t="shared" si="1009"/>
        <v>0</v>
      </c>
      <c r="DP300" s="3">
        <f t="shared" si="1009"/>
        <v>0</v>
      </c>
      <c r="DQ300" s="3">
        <f t="shared" si="1009"/>
        <v>0</v>
      </c>
      <c r="DR300" s="3">
        <f t="shared" si="1009"/>
        <v>0</v>
      </c>
      <c r="DS300" s="3">
        <f t="shared" si="1009"/>
        <v>0</v>
      </c>
      <c r="DT300" s="3">
        <f t="shared" si="1009"/>
        <v>0</v>
      </c>
      <c r="DU300" s="3">
        <f t="shared" si="1009"/>
        <v>0</v>
      </c>
      <c r="DV300" s="3">
        <f t="shared" si="1009"/>
        <v>0</v>
      </c>
      <c r="DW300" s="3">
        <f t="shared" si="1009"/>
        <v>0</v>
      </c>
      <c r="DX300" s="3">
        <f t="shared" si="1009"/>
        <v>0</v>
      </c>
      <c r="DY300" s="3">
        <f t="shared" si="1009"/>
        <v>0</v>
      </c>
      <c r="DZ300" s="3">
        <f t="shared" si="1009"/>
        <v>0</v>
      </c>
      <c r="EA300" s="3">
        <f t="shared" si="1009"/>
        <v>0</v>
      </c>
      <c r="EB300" s="3">
        <f t="shared" si="1009"/>
        <v>0</v>
      </c>
      <c r="EC300" s="3">
        <f t="shared" si="1009"/>
        <v>0</v>
      </c>
      <c r="ED300" s="3">
        <f t="shared" si="1009"/>
        <v>0</v>
      </c>
      <c r="EE300" s="3">
        <f t="shared" si="1009"/>
        <v>0</v>
      </c>
      <c r="EF300" s="3">
        <f t="shared" si="1009"/>
        <v>0</v>
      </c>
      <c r="EG300" s="3">
        <f t="shared" si="1009"/>
        <v>0</v>
      </c>
      <c r="EH300" s="3">
        <f t="shared" si="1009"/>
        <v>0</v>
      </c>
      <c r="EI300" s="3">
        <f t="shared" si="1009"/>
        <v>0</v>
      </c>
      <c r="EJ300" s="3">
        <f t="shared" si="1009"/>
        <v>0</v>
      </c>
      <c r="EK300" s="3">
        <f t="shared" si="1009"/>
        <v>0</v>
      </c>
      <c r="EL300" s="3">
        <f t="shared" si="1009"/>
        <v>0</v>
      </c>
      <c r="EM300" s="3">
        <f t="shared" si="1009"/>
        <v>0</v>
      </c>
      <c r="EN300" s="3">
        <f t="shared" si="1009"/>
        <v>0</v>
      </c>
      <c r="EO300" s="3">
        <f t="shared" si="1009"/>
        <v>0</v>
      </c>
      <c r="EP300" s="3">
        <f t="shared" si="1009"/>
        <v>0</v>
      </c>
      <c r="EQ300" s="3">
        <f t="shared" si="1009"/>
        <v>0</v>
      </c>
      <c r="ER300" s="3">
        <f t="shared" ref="ER300:FB300" si="1010">(ER113+ER206)-ER20</f>
        <v>0</v>
      </c>
      <c r="ES300" s="3">
        <f t="shared" si="1010"/>
        <v>0</v>
      </c>
      <c r="ET300" s="3">
        <f t="shared" si="1010"/>
        <v>0</v>
      </c>
      <c r="EU300" s="3">
        <f t="shared" si="1010"/>
        <v>0</v>
      </c>
      <c r="EV300" s="3">
        <f t="shared" si="1010"/>
        <v>0</v>
      </c>
      <c r="EW300" s="3">
        <f t="shared" si="1010"/>
        <v>0</v>
      </c>
      <c r="EX300" s="3">
        <f t="shared" si="1010"/>
        <v>0</v>
      </c>
      <c r="EY300" s="3">
        <f t="shared" si="1010"/>
        <v>0</v>
      </c>
      <c r="EZ300" s="3">
        <f t="shared" si="1010"/>
        <v>0</v>
      </c>
      <c r="FA300" s="3">
        <f t="shared" si="1010"/>
        <v>0</v>
      </c>
      <c r="FB300" s="3">
        <f t="shared" si="1010"/>
        <v>0</v>
      </c>
    </row>
    <row r="301" spans="2:158" hidden="1" outlineLevel="1">
      <c r="B301" s="25">
        <v>2025</v>
      </c>
      <c r="R301" s="6"/>
      <c r="S301" s="3"/>
      <c r="T301" s="3">
        <f t="shared" ref="T301:AY301" si="1011">(T114+T207)-T21</f>
        <v>0</v>
      </c>
      <c r="U301" s="3">
        <f t="shared" si="1011"/>
        <v>0</v>
      </c>
      <c r="V301" s="3">
        <f t="shared" si="1011"/>
        <v>0</v>
      </c>
      <c r="W301" s="3">
        <f t="shared" si="1011"/>
        <v>1.8503208598122001</v>
      </c>
      <c r="X301" s="3">
        <f t="shared" si="1011"/>
        <v>1.7876063872827217</v>
      </c>
      <c r="Y301" s="3">
        <f t="shared" si="1011"/>
        <v>1.7248919209232554</v>
      </c>
      <c r="Z301" s="3">
        <f t="shared" si="1011"/>
        <v>1.6621774607338011</v>
      </c>
      <c r="AA301" s="3">
        <f t="shared" si="1011"/>
        <v>1.5994630069471896</v>
      </c>
      <c r="AB301" s="3">
        <f t="shared" si="1011"/>
        <v>1.5367485594470054</v>
      </c>
      <c r="AC301" s="3">
        <f t="shared" si="1011"/>
        <v>1.4740341182332486</v>
      </c>
      <c r="AD301" s="3">
        <f t="shared" si="1011"/>
        <v>1.4113196831895038</v>
      </c>
      <c r="AE301" s="3">
        <f t="shared" si="1011"/>
        <v>1.3486052544321865</v>
      </c>
      <c r="AF301" s="3">
        <f t="shared" si="1011"/>
        <v>1.2858908319612965</v>
      </c>
      <c r="AG301" s="3">
        <f t="shared" si="1011"/>
        <v>1.2231764158932492</v>
      </c>
      <c r="AH301" s="3">
        <f t="shared" si="1011"/>
        <v>1.1604620058787987</v>
      </c>
      <c r="AI301" s="3">
        <f t="shared" si="1011"/>
        <v>1.0977476022671908</v>
      </c>
      <c r="AJ301" s="3">
        <f t="shared" si="1011"/>
        <v>1.0350332049420103</v>
      </c>
      <c r="AK301" s="3">
        <f t="shared" si="1011"/>
        <v>0.97231881378684193</v>
      </c>
      <c r="AL301" s="3">
        <f t="shared" si="1011"/>
        <v>0.90960442891810089</v>
      </c>
      <c r="AM301" s="3">
        <f t="shared" si="1011"/>
        <v>0.84689005056861788</v>
      </c>
      <c r="AN301" s="3">
        <f t="shared" si="1011"/>
        <v>0.7841756782727316</v>
      </c>
      <c r="AO301" s="3">
        <f t="shared" si="1011"/>
        <v>0.72146131214685738</v>
      </c>
      <c r="AP301" s="3">
        <f t="shared" si="1011"/>
        <v>0.65874695242382586</v>
      </c>
      <c r="AQ301" s="3">
        <f t="shared" si="1011"/>
        <v>0.59603259898722172</v>
      </c>
      <c r="AR301" s="3">
        <f t="shared" si="1011"/>
        <v>0.53331825183704495</v>
      </c>
      <c r="AS301" s="3">
        <f t="shared" si="1011"/>
        <v>0.47060391097329557</v>
      </c>
      <c r="AT301" s="3">
        <f t="shared" si="1011"/>
        <v>0.40788957627955824</v>
      </c>
      <c r="AU301" s="3">
        <f t="shared" si="1011"/>
        <v>0.34517524787224829</v>
      </c>
      <c r="AV301" s="3">
        <f t="shared" si="1011"/>
        <v>0.28246092575136572</v>
      </c>
      <c r="AW301" s="3">
        <f t="shared" si="1011"/>
        <v>0.21974660991691053</v>
      </c>
      <c r="AX301" s="3">
        <f t="shared" si="1011"/>
        <v>0.15703230048529804</v>
      </c>
      <c r="AY301" s="3">
        <f t="shared" si="1011"/>
        <v>9.4317997107282281E-2</v>
      </c>
      <c r="AZ301" s="3">
        <f t="shared" ref="AZ301:CE301" si="1012">(AZ114+AZ207)-AZ21</f>
        <v>3.1603700132109225E-2</v>
      </c>
      <c r="BA301" s="3">
        <f t="shared" si="1012"/>
        <v>-3.1110590789467096E-2</v>
      </c>
      <c r="BB301" s="3">
        <f t="shared" si="1012"/>
        <v>-9.3824875191785395E-2</v>
      </c>
      <c r="BC301" s="3">
        <f t="shared" si="1012"/>
        <v>-0.15653915342409164</v>
      </c>
      <c r="BD301" s="3">
        <f t="shared" si="1012"/>
        <v>-0.21925342525355518</v>
      </c>
      <c r="BE301" s="3">
        <f t="shared" si="1012"/>
        <v>-0.28196769091300666</v>
      </c>
      <c r="BF301" s="3">
        <f t="shared" si="1012"/>
        <v>-0.34468195028603077</v>
      </c>
      <c r="BG301" s="3">
        <f t="shared" si="1012"/>
        <v>-0.40739620348904282</v>
      </c>
      <c r="BH301" s="3">
        <f t="shared" si="1012"/>
        <v>-0.47011045028921217</v>
      </c>
      <c r="BI301" s="3">
        <f t="shared" si="1012"/>
        <v>-0.53282469091936946</v>
      </c>
      <c r="BJ301" s="3">
        <f t="shared" si="1012"/>
        <v>-0.59553892514668405</v>
      </c>
      <c r="BK301" s="3">
        <f t="shared" si="1012"/>
        <v>-0.65825315332040191</v>
      </c>
      <c r="BL301" s="3">
        <f t="shared" si="1012"/>
        <v>-0.72096737497486174</v>
      </c>
      <c r="BM301" s="3">
        <f t="shared" si="1012"/>
        <v>-0.78368159057572484</v>
      </c>
      <c r="BN301" s="3">
        <f t="shared" si="1012"/>
        <v>-0.84639579965732992</v>
      </c>
      <c r="BO301" s="3">
        <f t="shared" si="1012"/>
        <v>-0.90911000268533826</v>
      </c>
      <c r="BP301" s="3">
        <f t="shared" si="1012"/>
        <v>-0.9718241993105039</v>
      </c>
      <c r="BQ301" s="3">
        <f t="shared" si="1012"/>
        <v>-1.0345383897656575</v>
      </c>
      <c r="BR301" s="3">
        <f t="shared" si="1012"/>
        <v>-1.0972525738179684</v>
      </c>
      <c r="BS301" s="3">
        <f t="shared" si="1012"/>
        <v>-1.1599667517002672</v>
      </c>
      <c r="BT301" s="3">
        <f t="shared" si="1012"/>
        <v>-1.2226809232961386</v>
      </c>
      <c r="BU301" s="3">
        <f t="shared" si="1012"/>
        <v>-1.285395088721998</v>
      </c>
      <c r="BV301" s="3">
        <f t="shared" si="1012"/>
        <v>-1.34810924786143</v>
      </c>
      <c r="BW301" s="3">
        <f t="shared" si="1012"/>
        <v>-1.410823400481604</v>
      </c>
      <c r="BX301" s="3">
        <f t="shared" si="1012"/>
        <v>-1.4735375470481813</v>
      </c>
      <c r="BY301" s="3">
        <f t="shared" si="1012"/>
        <v>-1.5362516872119159</v>
      </c>
      <c r="BZ301" s="3">
        <f t="shared" si="1012"/>
        <v>-1.5989658212056383</v>
      </c>
      <c r="CA301" s="3">
        <f t="shared" si="1012"/>
        <v>-1.6616799489129335</v>
      </c>
      <c r="CB301" s="3">
        <f t="shared" si="1012"/>
        <v>-1.7243940704502165</v>
      </c>
      <c r="CC301" s="3">
        <f t="shared" si="1012"/>
        <v>-1.7871081853518263</v>
      </c>
      <c r="CD301" s="3">
        <f t="shared" si="1012"/>
        <v>-1.8498222944326699</v>
      </c>
      <c r="CE301" s="3">
        <f t="shared" si="1012"/>
        <v>0</v>
      </c>
      <c r="CF301" s="3">
        <f t="shared" ref="CF301:DK301" si="1013">(CF114+CF207)-CF21</f>
        <v>0</v>
      </c>
      <c r="CG301" s="3">
        <f t="shared" si="1013"/>
        <v>0</v>
      </c>
      <c r="CH301" s="3">
        <f t="shared" si="1013"/>
        <v>0</v>
      </c>
      <c r="CI301" s="3">
        <f t="shared" si="1013"/>
        <v>0</v>
      </c>
      <c r="CJ301" s="3">
        <f t="shared" si="1013"/>
        <v>0</v>
      </c>
      <c r="CK301" s="3">
        <f t="shared" si="1013"/>
        <v>0</v>
      </c>
      <c r="CL301" s="3">
        <f t="shared" si="1013"/>
        <v>0</v>
      </c>
      <c r="CM301" s="3">
        <f t="shared" si="1013"/>
        <v>0</v>
      </c>
      <c r="CN301" s="3">
        <f t="shared" si="1013"/>
        <v>0</v>
      </c>
      <c r="CO301" s="3">
        <f t="shared" si="1013"/>
        <v>0</v>
      </c>
      <c r="CP301" s="3">
        <f t="shared" si="1013"/>
        <v>0</v>
      </c>
      <c r="CQ301" s="3">
        <f t="shared" si="1013"/>
        <v>0</v>
      </c>
      <c r="CR301" s="3">
        <f t="shared" si="1013"/>
        <v>0</v>
      </c>
      <c r="CS301" s="3">
        <f t="shared" si="1013"/>
        <v>0</v>
      </c>
      <c r="CT301" s="3">
        <f t="shared" si="1013"/>
        <v>0</v>
      </c>
      <c r="CU301" s="3">
        <f t="shared" si="1013"/>
        <v>0</v>
      </c>
      <c r="CV301" s="3">
        <f t="shared" si="1013"/>
        <v>0</v>
      </c>
      <c r="CW301" s="3">
        <f t="shared" si="1013"/>
        <v>0</v>
      </c>
      <c r="CX301" s="3">
        <f t="shared" si="1013"/>
        <v>0</v>
      </c>
      <c r="CY301" s="3">
        <f t="shared" si="1013"/>
        <v>0</v>
      </c>
      <c r="CZ301" s="3">
        <f t="shared" si="1013"/>
        <v>0</v>
      </c>
      <c r="DA301" s="3">
        <f t="shared" si="1013"/>
        <v>0</v>
      </c>
      <c r="DB301" s="3">
        <f t="shared" si="1013"/>
        <v>0</v>
      </c>
      <c r="DC301" s="3">
        <f t="shared" si="1013"/>
        <v>0</v>
      </c>
      <c r="DD301" s="3">
        <f t="shared" si="1013"/>
        <v>0</v>
      </c>
      <c r="DE301" s="3">
        <f t="shared" si="1013"/>
        <v>0</v>
      </c>
      <c r="DF301" s="3">
        <f t="shared" si="1013"/>
        <v>0</v>
      </c>
      <c r="DG301" s="3">
        <f t="shared" si="1013"/>
        <v>0</v>
      </c>
      <c r="DH301" s="3">
        <f t="shared" si="1013"/>
        <v>0</v>
      </c>
      <c r="DI301" s="3">
        <f t="shared" si="1013"/>
        <v>0</v>
      </c>
      <c r="DJ301" s="3">
        <f t="shared" si="1013"/>
        <v>0</v>
      </c>
      <c r="DK301" s="3">
        <f t="shared" si="1013"/>
        <v>0</v>
      </c>
      <c r="DL301" s="3">
        <f t="shared" ref="DL301:EQ301" si="1014">(DL114+DL207)-DL21</f>
        <v>0</v>
      </c>
      <c r="DM301" s="3">
        <f t="shared" si="1014"/>
        <v>0</v>
      </c>
      <c r="DN301" s="3">
        <f t="shared" si="1014"/>
        <v>0</v>
      </c>
      <c r="DO301" s="3">
        <f t="shared" si="1014"/>
        <v>0</v>
      </c>
      <c r="DP301" s="3">
        <f t="shared" si="1014"/>
        <v>0</v>
      </c>
      <c r="DQ301" s="3">
        <f t="shared" si="1014"/>
        <v>0</v>
      </c>
      <c r="DR301" s="3">
        <f t="shared" si="1014"/>
        <v>0</v>
      </c>
      <c r="DS301" s="3">
        <f t="shared" si="1014"/>
        <v>0</v>
      </c>
      <c r="DT301" s="3">
        <f t="shared" si="1014"/>
        <v>0</v>
      </c>
      <c r="DU301" s="3">
        <f t="shared" si="1014"/>
        <v>0</v>
      </c>
      <c r="DV301" s="3">
        <f t="shared" si="1014"/>
        <v>0</v>
      </c>
      <c r="DW301" s="3">
        <f t="shared" si="1014"/>
        <v>0</v>
      </c>
      <c r="DX301" s="3">
        <f t="shared" si="1014"/>
        <v>0</v>
      </c>
      <c r="DY301" s="3">
        <f t="shared" si="1014"/>
        <v>0</v>
      </c>
      <c r="DZ301" s="3">
        <f t="shared" si="1014"/>
        <v>0</v>
      </c>
      <c r="EA301" s="3">
        <f t="shared" si="1014"/>
        <v>0</v>
      </c>
      <c r="EB301" s="3">
        <f t="shared" si="1014"/>
        <v>0</v>
      </c>
      <c r="EC301" s="3">
        <f t="shared" si="1014"/>
        <v>0</v>
      </c>
      <c r="ED301" s="3">
        <f t="shared" si="1014"/>
        <v>0</v>
      </c>
      <c r="EE301" s="3">
        <f t="shared" si="1014"/>
        <v>0</v>
      </c>
      <c r="EF301" s="3">
        <f t="shared" si="1014"/>
        <v>0</v>
      </c>
      <c r="EG301" s="3">
        <f t="shared" si="1014"/>
        <v>0</v>
      </c>
      <c r="EH301" s="3">
        <f t="shared" si="1014"/>
        <v>0</v>
      </c>
      <c r="EI301" s="3">
        <f t="shared" si="1014"/>
        <v>0</v>
      </c>
      <c r="EJ301" s="3">
        <f t="shared" si="1014"/>
        <v>0</v>
      </c>
      <c r="EK301" s="3">
        <f t="shared" si="1014"/>
        <v>0</v>
      </c>
      <c r="EL301" s="3">
        <f t="shared" si="1014"/>
        <v>0</v>
      </c>
      <c r="EM301" s="3">
        <f t="shared" si="1014"/>
        <v>0</v>
      </c>
      <c r="EN301" s="3">
        <f t="shared" si="1014"/>
        <v>0</v>
      </c>
      <c r="EO301" s="3">
        <f t="shared" si="1014"/>
        <v>0</v>
      </c>
      <c r="EP301" s="3">
        <f t="shared" si="1014"/>
        <v>0</v>
      </c>
      <c r="EQ301" s="3">
        <f t="shared" si="1014"/>
        <v>0</v>
      </c>
      <c r="ER301" s="3">
        <f t="shared" ref="ER301:FB301" si="1015">(ER114+ER207)-ER21</f>
        <v>0</v>
      </c>
      <c r="ES301" s="3">
        <f t="shared" si="1015"/>
        <v>0</v>
      </c>
      <c r="ET301" s="3">
        <f t="shared" si="1015"/>
        <v>0</v>
      </c>
      <c r="EU301" s="3">
        <f t="shared" si="1015"/>
        <v>0</v>
      </c>
      <c r="EV301" s="3">
        <f t="shared" si="1015"/>
        <v>0</v>
      </c>
      <c r="EW301" s="3">
        <f t="shared" si="1015"/>
        <v>0</v>
      </c>
      <c r="EX301" s="3">
        <f t="shared" si="1015"/>
        <v>0</v>
      </c>
      <c r="EY301" s="3">
        <f t="shared" si="1015"/>
        <v>0</v>
      </c>
      <c r="EZ301" s="3">
        <f t="shared" si="1015"/>
        <v>0</v>
      </c>
      <c r="FA301" s="3">
        <f t="shared" si="1015"/>
        <v>0</v>
      </c>
      <c r="FB301" s="3">
        <f t="shared" si="1015"/>
        <v>0</v>
      </c>
    </row>
    <row r="302" spans="2:158" hidden="1" outlineLevel="1">
      <c r="B302" s="25">
        <v>2026</v>
      </c>
      <c r="R302" s="6"/>
      <c r="S302" s="3"/>
      <c r="T302" s="3">
        <f t="shared" ref="T302:AY302" si="1016">(T115+T208)-T22</f>
        <v>0</v>
      </c>
      <c r="U302" s="3">
        <f t="shared" si="1016"/>
        <v>0</v>
      </c>
      <c r="V302" s="3">
        <f t="shared" si="1016"/>
        <v>0</v>
      </c>
      <c r="W302" s="3">
        <f t="shared" si="1016"/>
        <v>0</v>
      </c>
      <c r="X302" s="3">
        <f t="shared" si="1016"/>
        <v>1.5753295889589936</v>
      </c>
      <c r="Y302" s="3">
        <f t="shared" si="1016"/>
        <v>1.5219356254674494</v>
      </c>
      <c r="Z302" s="3">
        <f t="shared" si="1016"/>
        <v>1.4685416674474254</v>
      </c>
      <c r="AA302" s="3">
        <f t="shared" si="1016"/>
        <v>1.4151477145496756</v>
      </c>
      <c r="AB302" s="3">
        <f t="shared" si="1016"/>
        <v>1.3617537671234459</v>
      </c>
      <c r="AC302" s="3">
        <f t="shared" si="1016"/>
        <v>1.308359825052321</v>
      </c>
      <c r="AD302" s="3">
        <f t="shared" si="1016"/>
        <v>1.2549658883363008</v>
      </c>
      <c r="AE302" s="3">
        <f t="shared" si="1016"/>
        <v>1.2015719568589702</v>
      </c>
      <c r="AF302" s="3">
        <f t="shared" si="1016"/>
        <v>1.1481780307367444</v>
      </c>
      <c r="AG302" s="3">
        <f t="shared" si="1016"/>
        <v>1.0947841100860387</v>
      </c>
      <c r="AH302" s="3">
        <f t="shared" si="1016"/>
        <v>1.0413901946740225</v>
      </c>
      <c r="AI302" s="3">
        <f t="shared" si="1016"/>
        <v>0.98799628461711109</v>
      </c>
      <c r="AJ302" s="3">
        <f t="shared" si="1016"/>
        <v>0.93460237991530448</v>
      </c>
      <c r="AK302" s="3">
        <f t="shared" si="1016"/>
        <v>0.88120848045218736</v>
      </c>
      <c r="AL302" s="3">
        <f t="shared" si="1016"/>
        <v>0.82781458646059036</v>
      </c>
      <c r="AM302" s="3">
        <f t="shared" si="1016"/>
        <v>0.77442069770768285</v>
      </c>
      <c r="AN302" s="3">
        <f t="shared" si="1016"/>
        <v>0.72102681442629546</v>
      </c>
      <c r="AO302" s="3">
        <f t="shared" si="1016"/>
        <v>0.66763293638359755</v>
      </c>
      <c r="AP302" s="3">
        <f t="shared" si="1016"/>
        <v>0.61423906369600445</v>
      </c>
      <c r="AQ302" s="3">
        <f t="shared" si="1016"/>
        <v>0.56084519624710083</v>
      </c>
      <c r="AR302" s="3">
        <f t="shared" si="1016"/>
        <v>0.50745133438613266</v>
      </c>
      <c r="AS302" s="3">
        <f t="shared" si="1016"/>
        <v>0.45405747764743865</v>
      </c>
      <c r="AT302" s="3">
        <f t="shared" si="1016"/>
        <v>0.40066362638026476</v>
      </c>
      <c r="AU302" s="3">
        <f t="shared" si="1016"/>
        <v>0.34726978035178035</v>
      </c>
      <c r="AV302" s="3">
        <f t="shared" si="1016"/>
        <v>0.29387593967840075</v>
      </c>
      <c r="AW302" s="3">
        <f t="shared" si="1016"/>
        <v>0.24048210436012596</v>
      </c>
      <c r="AX302" s="3">
        <f t="shared" si="1016"/>
        <v>0.18708827439695597</v>
      </c>
      <c r="AY302" s="3">
        <f t="shared" si="1016"/>
        <v>0.1336944499053061</v>
      </c>
      <c r="AZ302" s="3">
        <f t="shared" ref="AZ302:CE302" si="1017">(AZ115+AZ208)-AZ22</f>
        <v>8.0300630535930395E-2</v>
      </c>
      <c r="BA302" s="3">
        <f t="shared" si="1017"/>
        <v>2.6906816521659493E-2</v>
      </c>
      <c r="BB302" s="3">
        <f t="shared" si="1017"/>
        <v>-2.6486992137506604E-2</v>
      </c>
      <c r="BC302" s="3">
        <f t="shared" si="1017"/>
        <v>-7.9880795325152576E-2</v>
      </c>
      <c r="BD302" s="3">
        <f t="shared" si="1017"/>
        <v>-0.13327459327410907</v>
      </c>
      <c r="BE302" s="3">
        <f t="shared" si="1017"/>
        <v>-0.18666838586796075</v>
      </c>
      <c r="BF302" s="3">
        <f t="shared" si="1017"/>
        <v>-0.24006217310670763</v>
      </c>
      <c r="BG302" s="3">
        <f t="shared" si="1017"/>
        <v>-0.29345595499034971</v>
      </c>
      <c r="BH302" s="3">
        <f t="shared" si="1017"/>
        <v>-0.34684973163530231</v>
      </c>
      <c r="BI302" s="3">
        <f t="shared" si="1017"/>
        <v>-0.40024350280873477</v>
      </c>
      <c r="BJ302" s="3">
        <f t="shared" si="1017"/>
        <v>-0.45363726874347776</v>
      </c>
      <c r="BK302" s="3">
        <f t="shared" si="1017"/>
        <v>-0.50703102932311594</v>
      </c>
      <c r="BL302" s="3">
        <f t="shared" si="1017"/>
        <v>-0.56042478466406465</v>
      </c>
      <c r="BM302" s="3">
        <f t="shared" si="1017"/>
        <v>-0.6138185344170779</v>
      </c>
      <c r="BN302" s="3">
        <f t="shared" si="1017"/>
        <v>-0.66721227904781699</v>
      </c>
      <c r="BO302" s="3">
        <f t="shared" si="1017"/>
        <v>-0.72060601809062064</v>
      </c>
      <c r="BP302" s="3">
        <f t="shared" si="1017"/>
        <v>-0.77399975201115012</v>
      </c>
      <c r="BQ302" s="3">
        <f t="shared" si="1017"/>
        <v>-0.8273934805765748</v>
      </c>
      <c r="BR302" s="3">
        <f t="shared" si="1017"/>
        <v>-0.88078720378689468</v>
      </c>
      <c r="BS302" s="3">
        <f t="shared" si="1017"/>
        <v>-0.93418092152569443</v>
      </c>
      <c r="BT302" s="3">
        <f t="shared" si="1017"/>
        <v>-0.9875746340258047</v>
      </c>
      <c r="BU302" s="3">
        <f t="shared" si="1017"/>
        <v>-1.0409683411708102</v>
      </c>
      <c r="BV302" s="3">
        <f t="shared" si="1017"/>
        <v>-1.0943620430771261</v>
      </c>
      <c r="BW302" s="3">
        <f t="shared" si="1017"/>
        <v>-1.1477557396283373</v>
      </c>
      <c r="BX302" s="3">
        <f t="shared" si="1017"/>
        <v>-1.2011494307080284</v>
      </c>
      <c r="BY302" s="3">
        <f t="shared" si="1017"/>
        <v>-1.2545431165490299</v>
      </c>
      <c r="BZ302" s="3">
        <f t="shared" si="1017"/>
        <v>-1.3079367969185114</v>
      </c>
      <c r="CA302" s="3">
        <f t="shared" si="1017"/>
        <v>-1.3613304721657187</v>
      </c>
      <c r="CB302" s="3">
        <f t="shared" si="1017"/>
        <v>-1.4147241419414058</v>
      </c>
      <c r="CC302" s="3">
        <f t="shared" si="1017"/>
        <v>-1.4681178064784035</v>
      </c>
      <c r="CD302" s="3">
        <f t="shared" si="1017"/>
        <v>-1.5215114654274657</v>
      </c>
      <c r="CE302" s="3">
        <f t="shared" si="1017"/>
        <v>-1.5749051192542538</v>
      </c>
      <c r="CF302" s="3">
        <f t="shared" ref="CF302:DK302" si="1018">(CF115+CF208)-CF22</f>
        <v>0</v>
      </c>
      <c r="CG302" s="3">
        <f t="shared" si="1018"/>
        <v>0</v>
      </c>
      <c r="CH302" s="3">
        <f t="shared" si="1018"/>
        <v>0</v>
      </c>
      <c r="CI302" s="3">
        <f t="shared" si="1018"/>
        <v>0</v>
      </c>
      <c r="CJ302" s="3">
        <f t="shared" si="1018"/>
        <v>0</v>
      </c>
      <c r="CK302" s="3">
        <f t="shared" si="1018"/>
        <v>0</v>
      </c>
      <c r="CL302" s="3">
        <f t="shared" si="1018"/>
        <v>0</v>
      </c>
      <c r="CM302" s="3">
        <f t="shared" si="1018"/>
        <v>0</v>
      </c>
      <c r="CN302" s="3">
        <f t="shared" si="1018"/>
        <v>0</v>
      </c>
      <c r="CO302" s="3">
        <f t="shared" si="1018"/>
        <v>0</v>
      </c>
      <c r="CP302" s="3">
        <f t="shared" si="1018"/>
        <v>0</v>
      </c>
      <c r="CQ302" s="3">
        <f t="shared" si="1018"/>
        <v>0</v>
      </c>
      <c r="CR302" s="3">
        <f t="shared" si="1018"/>
        <v>0</v>
      </c>
      <c r="CS302" s="3">
        <f t="shared" si="1018"/>
        <v>0</v>
      </c>
      <c r="CT302" s="3">
        <f t="shared" si="1018"/>
        <v>0</v>
      </c>
      <c r="CU302" s="3">
        <f t="shared" si="1018"/>
        <v>0</v>
      </c>
      <c r="CV302" s="3">
        <f t="shared" si="1018"/>
        <v>0</v>
      </c>
      <c r="CW302" s="3">
        <f t="shared" si="1018"/>
        <v>0</v>
      </c>
      <c r="CX302" s="3">
        <f t="shared" si="1018"/>
        <v>0</v>
      </c>
      <c r="CY302" s="3">
        <f t="shared" si="1018"/>
        <v>0</v>
      </c>
      <c r="CZ302" s="3">
        <f t="shared" si="1018"/>
        <v>0</v>
      </c>
      <c r="DA302" s="3">
        <f t="shared" si="1018"/>
        <v>0</v>
      </c>
      <c r="DB302" s="3">
        <f t="shared" si="1018"/>
        <v>0</v>
      </c>
      <c r="DC302" s="3">
        <f t="shared" si="1018"/>
        <v>0</v>
      </c>
      <c r="DD302" s="3">
        <f t="shared" si="1018"/>
        <v>0</v>
      </c>
      <c r="DE302" s="3">
        <f t="shared" si="1018"/>
        <v>0</v>
      </c>
      <c r="DF302" s="3">
        <f t="shared" si="1018"/>
        <v>0</v>
      </c>
      <c r="DG302" s="3">
        <f t="shared" si="1018"/>
        <v>0</v>
      </c>
      <c r="DH302" s="3">
        <f t="shared" si="1018"/>
        <v>0</v>
      </c>
      <c r="DI302" s="3">
        <f t="shared" si="1018"/>
        <v>0</v>
      </c>
      <c r="DJ302" s="3">
        <f t="shared" si="1018"/>
        <v>0</v>
      </c>
      <c r="DK302" s="3">
        <f t="shared" si="1018"/>
        <v>0</v>
      </c>
      <c r="DL302" s="3">
        <f t="shared" ref="DL302:EQ302" si="1019">(DL115+DL208)-DL22</f>
        <v>0</v>
      </c>
      <c r="DM302" s="3">
        <f t="shared" si="1019"/>
        <v>0</v>
      </c>
      <c r="DN302" s="3">
        <f t="shared" si="1019"/>
        <v>0</v>
      </c>
      <c r="DO302" s="3">
        <f t="shared" si="1019"/>
        <v>0</v>
      </c>
      <c r="DP302" s="3">
        <f t="shared" si="1019"/>
        <v>0</v>
      </c>
      <c r="DQ302" s="3">
        <f t="shared" si="1019"/>
        <v>0</v>
      </c>
      <c r="DR302" s="3">
        <f t="shared" si="1019"/>
        <v>0</v>
      </c>
      <c r="DS302" s="3">
        <f t="shared" si="1019"/>
        <v>0</v>
      </c>
      <c r="DT302" s="3">
        <f t="shared" si="1019"/>
        <v>0</v>
      </c>
      <c r="DU302" s="3">
        <f t="shared" si="1019"/>
        <v>0</v>
      </c>
      <c r="DV302" s="3">
        <f t="shared" si="1019"/>
        <v>0</v>
      </c>
      <c r="DW302" s="3">
        <f t="shared" si="1019"/>
        <v>0</v>
      </c>
      <c r="DX302" s="3">
        <f t="shared" si="1019"/>
        <v>0</v>
      </c>
      <c r="DY302" s="3">
        <f t="shared" si="1019"/>
        <v>0</v>
      </c>
      <c r="DZ302" s="3">
        <f t="shared" si="1019"/>
        <v>0</v>
      </c>
      <c r="EA302" s="3">
        <f t="shared" si="1019"/>
        <v>0</v>
      </c>
      <c r="EB302" s="3">
        <f t="shared" si="1019"/>
        <v>0</v>
      </c>
      <c r="EC302" s="3">
        <f t="shared" si="1019"/>
        <v>0</v>
      </c>
      <c r="ED302" s="3">
        <f t="shared" si="1019"/>
        <v>0</v>
      </c>
      <c r="EE302" s="3">
        <f t="shared" si="1019"/>
        <v>0</v>
      </c>
      <c r="EF302" s="3">
        <f t="shared" si="1019"/>
        <v>0</v>
      </c>
      <c r="EG302" s="3">
        <f t="shared" si="1019"/>
        <v>0</v>
      </c>
      <c r="EH302" s="3">
        <f t="shared" si="1019"/>
        <v>0</v>
      </c>
      <c r="EI302" s="3">
        <f t="shared" si="1019"/>
        <v>0</v>
      </c>
      <c r="EJ302" s="3">
        <f t="shared" si="1019"/>
        <v>0</v>
      </c>
      <c r="EK302" s="3">
        <f t="shared" si="1019"/>
        <v>0</v>
      </c>
      <c r="EL302" s="3">
        <f t="shared" si="1019"/>
        <v>0</v>
      </c>
      <c r="EM302" s="3">
        <f t="shared" si="1019"/>
        <v>0</v>
      </c>
      <c r="EN302" s="3">
        <f t="shared" si="1019"/>
        <v>0</v>
      </c>
      <c r="EO302" s="3">
        <f t="shared" si="1019"/>
        <v>0</v>
      </c>
      <c r="EP302" s="3">
        <f t="shared" si="1019"/>
        <v>0</v>
      </c>
      <c r="EQ302" s="3">
        <f t="shared" si="1019"/>
        <v>0</v>
      </c>
      <c r="ER302" s="3">
        <f t="shared" ref="ER302:FB302" si="1020">(ER115+ER208)-ER22</f>
        <v>0</v>
      </c>
      <c r="ES302" s="3">
        <f t="shared" si="1020"/>
        <v>0</v>
      </c>
      <c r="ET302" s="3">
        <f t="shared" si="1020"/>
        <v>0</v>
      </c>
      <c r="EU302" s="3">
        <f t="shared" si="1020"/>
        <v>0</v>
      </c>
      <c r="EV302" s="3">
        <f t="shared" si="1020"/>
        <v>0</v>
      </c>
      <c r="EW302" s="3">
        <f t="shared" si="1020"/>
        <v>0</v>
      </c>
      <c r="EX302" s="3">
        <f t="shared" si="1020"/>
        <v>0</v>
      </c>
      <c r="EY302" s="3">
        <f t="shared" si="1020"/>
        <v>0</v>
      </c>
      <c r="EZ302" s="3">
        <f t="shared" si="1020"/>
        <v>0</v>
      </c>
      <c r="FA302" s="3">
        <f t="shared" si="1020"/>
        <v>0</v>
      </c>
      <c r="FB302" s="3">
        <f t="shared" si="1020"/>
        <v>0</v>
      </c>
    </row>
    <row r="303" spans="2:158" s="43" customFormat="1" ht="12" hidden="1" customHeight="1" outlineLevel="1">
      <c r="B303" s="44">
        <v>2027</v>
      </c>
      <c r="E303" s="31"/>
      <c r="R303" s="31"/>
      <c r="S303" s="35"/>
      <c r="T303" s="3">
        <f t="shared" ref="T303:AY303" si="1021">(T116+T209)-T23</f>
        <v>0</v>
      </c>
      <c r="U303" s="3">
        <f t="shared" si="1021"/>
        <v>0</v>
      </c>
      <c r="V303" s="3">
        <f t="shared" si="1021"/>
        <v>0</v>
      </c>
      <c r="W303" s="3">
        <f t="shared" si="1021"/>
        <v>0</v>
      </c>
      <c r="X303" s="3">
        <f t="shared" si="1021"/>
        <v>0</v>
      </c>
      <c r="Y303" s="3">
        <f t="shared" si="1021"/>
        <v>1.6420652626547962</v>
      </c>
      <c r="Z303" s="3">
        <f t="shared" si="1021"/>
        <v>1.58640937122982</v>
      </c>
      <c r="AA303" s="3">
        <f t="shared" si="1021"/>
        <v>1.5307534853927791</v>
      </c>
      <c r="AB303" s="3">
        <f t="shared" si="1021"/>
        <v>1.4750976049108431</v>
      </c>
      <c r="AC303" s="3">
        <f t="shared" si="1021"/>
        <v>1.4194417301332578</v>
      </c>
      <c r="AD303" s="3">
        <f t="shared" si="1021"/>
        <v>1.363785860943608</v>
      </c>
      <c r="AE303" s="3">
        <f t="shared" si="1021"/>
        <v>1.3081299973418936</v>
      </c>
      <c r="AF303" s="3">
        <f t="shared" si="1021"/>
        <v>1.2524741392116994</v>
      </c>
      <c r="AG303" s="3">
        <f t="shared" si="1021"/>
        <v>1.1968182866694406</v>
      </c>
      <c r="AH303" s="3">
        <f t="shared" si="1021"/>
        <v>1.1411624398315325</v>
      </c>
      <c r="AI303" s="3">
        <f t="shared" si="1021"/>
        <v>1.0855065983487293</v>
      </c>
      <c r="AJ303" s="3">
        <f t="shared" si="1021"/>
        <v>1.0298507625702769</v>
      </c>
      <c r="AK303" s="3">
        <f t="shared" si="1021"/>
        <v>0.97419493237975985</v>
      </c>
      <c r="AL303" s="3">
        <f t="shared" si="1021"/>
        <v>0.91853910766076297</v>
      </c>
      <c r="AM303" s="3">
        <f t="shared" si="1021"/>
        <v>0.86288328852970153</v>
      </c>
      <c r="AN303" s="3">
        <f t="shared" si="1021"/>
        <v>0.80722747498657554</v>
      </c>
      <c r="AO303" s="3">
        <f t="shared" si="1021"/>
        <v>0.751571667031385</v>
      </c>
      <c r="AP303" s="3">
        <f t="shared" si="1021"/>
        <v>0.69591586466412991</v>
      </c>
      <c r="AQ303" s="3">
        <f t="shared" si="1021"/>
        <v>0.64026006776839495</v>
      </c>
      <c r="AR303" s="3">
        <f t="shared" si="1021"/>
        <v>0.58460427646059543</v>
      </c>
      <c r="AS303" s="3">
        <f t="shared" si="1021"/>
        <v>0.52894849074073136</v>
      </c>
      <c r="AT303" s="3">
        <f t="shared" si="1021"/>
        <v>0.47329271060880274</v>
      </c>
      <c r="AU303" s="3">
        <f t="shared" si="1021"/>
        <v>0.41763693606480956</v>
      </c>
      <c r="AV303" s="3">
        <f t="shared" si="1021"/>
        <v>0.36198116699233651</v>
      </c>
      <c r="AW303" s="3">
        <f t="shared" si="1021"/>
        <v>0.30632540350779891</v>
      </c>
      <c r="AX303" s="3">
        <f t="shared" si="1021"/>
        <v>0.25066964561119676</v>
      </c>
      <c r="AY303" s="3">
        <f t="shared" si="1021"/>
        <v>0.19501389330253005</v>
      </c>
      <c r="AZ303" s="3">
        <f t="shared" ref="AZ303:CE303" si="1022">(AZ116+AZ209)-AZ23</f>
        <v>0.13935814658179879</v>
      </c>
      <c r="BA303" s="3">
        <f t="shared" si="1022"/>
        <v>8.3702405332587659E-2</v>
      </c>
      <c r="BB303" s="3">
        <f t="shared" si="1022"/>
        <v>2.8046669671311975E-2</v>
      </c>
      <c r="BC303" s="3">
        <f t="shared" si="1022"/>
        <v>-2.7609060402028263E-2</v>
      </c>
      <c r="BD303" s="3">
        <f t="shared" si="1022"/>
        <v>-8.3264784887433052E-2</v>
      </c>
      <c r="BE303" s="3">
        <f t="shared" si="1022"/>
        <v>-0.13892050378490239</v>
      </c>
      <c r="BF303" s="3">
        <f t="shared" si="1022"/>
        <v>-0.19457621721085161</v>
      </c>
      <c r="BG303" s="3">
        <f t="shared" si="1022"/>
        <v>-0.25023192493245006</v>
      </c>
      <c r="BH303" s="3">
        <f t="shared" si="1022"/>
        <v>-0.30588762718252838</v>
      </c>
      <c r="BI303" s="3">
        <f t="shared" si="1022"/>
        <v>-0.36154332384467125</v>
      </c>
      <c r="BJ303" s="3">
        <f t="shared" si="1022"/>
        <v>-0.41719901491887867</v>
      </c>
      <c r="BK303" s="3">
        <f t="shared" si="1022"/>
        <v>-0.47285470052156597</v>
      </c>
      <c r="BL303" s="3">
        <f t="shared" si="1022"/>
        <v>-0.52851038053631783</v>
      </c>
      <c r="BM303" s="3">
        <f t="shared" si="1022"/>
        <v>-0.58416605507954955</v>
      </c>
      <c r="BN303" s="3">
        <f t="shared" si="1022"/>
        <v>-0.63982172380201519</v>
      </c>
      <c r="BO303" s="3">
        <f t="shared" si="1022"/>
        <v>-0.69547738705296069</v>
      </c>
      <c r="BP303" s="3">
        <f t="shared" si="1022"/>
        <v>-0.75113304471597075</v>
      </c>
      <c r="BQ303" s="3">
        <f t="shared" si="1022"/>
        <v>-0.80678869690746069</v>
      </c>
      <c r="BR303" s="3">
        <f t="shared" si="1022"/>
        <v>-0.86244434351101518</v>
      </c>
      <c r="BS303" s="3">
        <f t="shared" si="1022"/>
        <v>-0.91809998452663422</v>
      </c>
      <c r="BT303" s="3">
        <f t="shared" si="1022"/>
        <v>-0.97375561995431781</v>
      </c>
      <c r="BU303" s="3">
        <f t="shared" si="1022"/>
        <v>-1.029411249794066</v>
      </c>
      <c r="BV303" s="3">
        <f t="shared" si="1022"/>
        <v>-1.085066874162294</v>
      </c>
      <c r="BW303" s="3">
        <f t="shared" si="1022"/>
        <v>-1.1407224929425865</v>
      </c>
      <c r="BX303" s="3">
        <f t="shared" si="1022"/>
        <v>-1.196378106251359</v>
      </c>
      <c r="BY303" s="3">
        <f t="shared" si="1022"/>
        <v>-1.2520337137393653</v>
      </c>
      <c r="BZ303" s="3">
        <f t="shared" si="1022"/>
        <v>-1.3076893157558516</v>
      </c>
      <c r="CA303" s="3">
        <f t="shared" si="1022"/>
        <v>-1.3633449123008177</v>
      </c>
      <c r="CB303" s="3">
        <f t="shared" si="1022"/>
        <v>-1.4190005032578483</v>
      </c>
      <c r="CC303" s="3">
        <f t="shared" si="1022"/>
        <v>-1.4746560886269435</v>
      </c>
      <c r="CD303" s="3">
        <f t="shared" si="1022"/>
        <v>-1.5303116685245186</v>
      </c>
      <c r="CE303" s="3">
        <f t="shared" si="1022"/>
        <v>-1.5859672426013276</v>
      </c>
      <c r="CF303" s="3">
        <f t="shared" ref="CF303:DK303" si="1023">(CF116+CF209)-CF23</f>
        <v>-1.6416228113230318</v>
      </c>
      <c r="CG303" s="3">
        <f t="shared" si="1023"/>
        <v>0</v>
      </c>
      <c r="CH303" s="3">
        <f t="shared" si="1023"/>
        <v>0</v>
      </c>
      <c r="CI303" s="3">
        <f t="shared" si="1023"/>
        <v>0</v>
      </c>
      <c r="CJ303" s="3">
        <f t="shared" si="1023"/>
        <v>0</v>
      </c>
      <c r="CK303" s="3">
        <f t="shared" si="1023"/>
        <v>0</v>
      </c>
      <c r="CL303" s="3">
        <f t="shared" si="1023"/>
        <v>0</v>
      </c>
      <c r="CM303" s="3">
        <f t="shared" si="1023"/>
        <v>0</v>
      </c>
      <c r="CN303" s="3">
        <f t="shared" si="1023"/>
        <v>0</v>
      </c>
      <c r="CO303" s="3">
        <f t="shared" si="1023"/>
        <v>0</v>
      </c>
      <c r="CP303" s="3">
        <f t="shared" si="1023"/>
        <v>0</v>
      </c>
      <c r="CQ303" s="3">
        <f t="shared" si="1023"/>
        <v>0</v>
      </c>
      <c r="CR303" s="3">
        <f t="shared" si="1023"/>
        <v>0</v>
      </c>
      <c r="CS303" s="3">
        <f t="shared" si="1023"/>
        <v>0</v>
      </c>
      <c r="CT303" s="3">
        <f t="shared" si="1023"/>
        <v>0</v>
      </c>
      <c r="CU303" s="3">
        <f t="shared" si="1023"/>
        <v>0</v>
      </c>
      <c r="CV303" s="3">
        <f t="shared" si="1023"/>
        <v>0</v>
      </c>
      <c r="CW303" s="3">
        <f t="shared" si="1023"/>
        <v>0</v>
      </c>
      <c r="CX303" s="3">
        <f t="shared" si="1023"/>
        <v>0</v>
      </c>
      <c r="CY303" s="3">
        <f t="shared" si="1023"/>
        <v>0</v>
      </c>
      <c r="CZ303" s="3">
        <f t="shared" si="1023"/>
        <v>0</v>
      </c>
      <c r="DA303" s="3">
        <f t="shared" si="1023"/>
        <v>0</v>
      </c>
      <c r="DB303" s="3">
        <f t="shared" si="1023"/>
        <v>0</v>
      </c>
      <c r="DC303" s="3">
        <f t="shared" si="1023"/>
        <v>0</v>
      </c>
      <c r="DD303" s="3">
        <f t="shared" si="1023"/>
        <v>0</v>
      </c>
      <c r="DE303" s="3">
        <f t="shared" si="1023"/>
        <v>0</v>
      </c>
      <c r="DF303" s="3">
        <f t="shared" si="1023"/>
        <v>0</v>
      </c>
      <c r="DG303" s="3">
        <f t="shared" si="1023"/>
        <v>0</v>
      </c>
      <c r="DH303" s="3">
        <f t="shared" si="1023"/>
        <v>0</v>
      </c>
      <c r="DI303" s="3">
        <f t="shared" si="1023"/>
        <v>0</v>
      </c>
      <c r="DJ303" s="3">
        <f t="shared" si="1023"/>
        <v>0</v>
      </c>
      <c r="DK303" s="3">
        <f t="shared" si="1023"/>
        <v>0</v>
      </c>
      <c r="DL303" s="3">
        <f t="shared" ref="DL303:EQ303" si="1024">(DL116+DL209)-DL23</f>
        <v>0</v>
      </c>
      <c r="DM303" s="3">
        <f t="shared" si="1024"/>
        <v>0</v>
      </c>
      <c r="DN303" s="3">
        <f t="shared" si="1024"/>
        <v>0</v>
      </c>
      <c r="DO303" s="3">
        <f t="shared" si="1024"/>
        <v>0</v>
      </c>
      <c r="DP303" s="3">
        <f t="shared" si="1024"/>
        <v>0</v>
      </c>
      <c r="DQ303" s="3">
        <f t="shared" si="1024"/>
        <v>0</v>
      </c>
      <c r="DR303" s="3">
        <f t="shared" si="1024"/>
        <v>0</v>
      </c>
      <c r="DS303" s="3">
        <f t="shared" si="1024"/>
        <v>0</v>
      </c>
      <c r="DT303" s="3">
        <f t="shared" si="1024"/>
        <v>0</v>
      </c>
      <c r="DU303" s="3">
        <f t="shared" si="1024"/>
        <v>0</v>
      </c>
      <c r="DV303" s="3">
        <f t="shared" si="1024"/>
        <v>0</v>
      </c>
      <c r="DW303" s="3">
        <f t="shared" si="1024"/>
        <v>0</v>
      </c>
      <c r="DX303" s="3">
        <f t="shared" si="1024"/>
        <v>0</v>
      </c>
      <c r="DY303" s="3">
        <f t="shared" si="1024"/>
        <v>0</v>
      </c>
      <c r="DZ303" s="3">
        <f t="shared" si="1024"/>
        <v>0</v>
      </c>
      <c r="EA303" s="3">
        <f t="shared" si="1024"/>
        <v>0</v>
      </c>
      <c r="EB303" s="3">
        <f t="shared" si="1024"/>
        <v>0</v>
      </c>
      <c r="EC303" s="3">
        <f t="shared" si="1024"/>
        <v>0</v>
      </c>
      <c r="ED303" s="3">
        <f t="shared" si="1024"/>
        <v>0</v>
      </c>
      <c r="EE303" s="3">
        <f t="shared" si="1024"/>
        <v>0</v>
      </c>
      <c r="EF303" s="3">
        <f t="shared" si="1024"/>
        <v>0</v>
      </c>
      <c r="EG303" s="3">
        <f t="shared" si="1024"/>
        <v>0</v>
      </c>
      <c r="EH303" s="3">
        <f t="shared" si="1024"/>
        <v>0</v>
      </c>
      <c r="EI303" s="3">
        <f t="shared" si="1024"/>
        <v>0</v>
      </c>
      <c r="EJ303" s="3">
        <f t="shared" si="1024"/>
        <v>0</v>
      </c>
      <c r="EK303" s="3">
        <f t="shared" si="1024"/>
        <v>0</v>
      </c>
      <c r="EL303" s="3">
        <f t="shared" si="1024"/>
        <v>0</v>
      </c>
      <c r="EM303" s="3">
        <f t="shared" si="1024"/>
        <v>0</v>
      </c>
      <c r="EN303" s="3">
        <f t="shared" si="1024"/>
        <v>0</v>
      </c>
      <c r="EO303" s="3">
        <f t="shared" si="1024"/>
        <v>0</v>
      </c>
      <c r="EP303" s="3">
        <f t="shared" si="1024"/>
        <v>0</v>
      </c>
      <c r="EQ303" s="3">
        <f t="shared" si="1024"/>
        <v>0</v>
      </c>
      <c r="ER303" s="3">
        <f t="shared" ref="ER303:FB303" si="1025">(ER116+ER209)-ER23</f>
        <v>0</v>
      </c>
      <c r="ES303" s="3">
        <f t="shared" si="1025"/>
        <v>0</v>
      </c>
      <c r="ET303" s="3">
        <f t="shared" si="1025"/>
        <v>0</v>
      </c>
      <c r="EU303" s="3">
        <f t="shared" si="1025"/>
        <v>0</v>
      </c>
      <c r="EV303" s="3">
        <f t="shared" si="1025"/>
        <v>0</v>
      </c>
      <c r="EW303" s="3">
        <f t="shared" si="1025"/>
        <v>0</v>
      </c>
      <c r="EX303" s="3">
        <f t="shared" si="1025"/>
        <v>0</v>
      </c>
      <c r="EY303" s="3">
        <f t="shared" si="1025"/>
        <v>0</v>
      </c>
      <c r="EZ303" s="3">
        <f t="shared" si="1025"/>
        <v>0</v>
      </c>
      <c r="FA303" s="3">
        <f t="shared" si="1025"/>
        <v>0</v>
      </c>
      <c r="FB303" s="3">
        <f t="shared" si="1025"/>
        <v>0</v>
      </c>
    </row>
    <row r="304" spans="2:158" s="38" customFormat="1" ht="11.25" hidden="1" customHeight="1" outlineLevel="1">
      <c r="B304" s="37">
        <v>2028</v>
      </c>
      <c r="D304" s="36"/>
      <c r="E304" s="49"/>
      <c r="J304" s="39"/>
      <c r="K304" s="39"/>
      <c r="L304" s="39"/>
      <c r="M304" s="39"/>
      <c r="N304" s="39"/>
      <c r="O304" s="39"/>
      <c r="P304" s="39"/>
      <c r="R304" s="41"/>
      <c r="S304" s="40"/>
      <c r="T304" s="3">
        <f t="shared" ref="T304:AY304" si="1026">(T117+T210)-T24</f>
        <v>0</v>
      </c>
      <c r="U304" s="3">
        <f t="shared" si="1026"/>
        <v>0</v>
      </c>
      <c r="V304" s="3">
        <f t="shared" si="1026"/>
        <v>0</v>
      </c>
      <c r="W304" s="3">
        <f t="shared" si="1026"/>
        <v>0</v>
      </c>
      <c r="X304" s="3">
        <f t="shared" si="1026"/>
        <v>0</v>
      </c>
      <c r="Y304" s="3">
        <f t="shared" si="1026"/>
        <v>0</v>
      </c>
      <c r="Z304" s="3">
        <f t="shared" si="1026"/>
        <v>0</v>
      </c>
      <c r="AA304" s="3">
        <f t="shared" si="1026"/>
        <v>0</v>
      </c>
      <c r="AB304" s="3">
        <f t="shared" si="1026"/>
        <v>0</v>
      </c>
      <c r="AC304" s="3">
        <f t="shared" si="1026"/>
        <v>0</v>
      </c>
      <c r="AD304" s="3">
        <f t="shared" si="1026"/>
        <v>0</v>
      </c>
      <c r="AE304" s="3">
        <f t="shared" si="1026"/>
        <v>0</v>
      </c>
      <c r="AF304" s="3">
        <f t="shared" si="1026"/>
        <v>0</v>
      </c>
      <c r="AG304" s="3">
        <f t="shared" si="1026"/>
        <v>0</v>
      </c>
      <c r="AH304" s="3">
        <f t="shared" si="1026"/>
        <v>0</v>
      </c>
      <c r="AI304" s="3">
        <f t="shared" si="1026"/>
        <v>0</v>
      </c>
      <c r="AJ304" s="3">
        <f t="shared" si="1026"/>
        <v>0</v>
      </c>
      <c r="AK304" s="3">
        <f t="shared" si="1026"/>
        <v>0</v>
      </c>
      <c r="AL304" s="3">
        <f t="shared" si="1026"/>
        <v>0</v>
      </c>
      <c r="AM304" s="3">
        <f t="shared" si="1026"/>
        <v>0</v>
      </c>
      <c r="AN304" s="3">
        <f t="shared" si="1026"/>
        <v>0</v>
      </c>
      <c r="AO304" s="3">
        <f t="shared" si="1026"/>
        <v>0</v>
      </c>
      <c r="AP304" s="3">
        <f t="shared" si="1026"/>
        <v>0</v>
      </c>
      <c r="AQ304" s="3">
        <f t="shared" si="1026"/>
        <v>0</v>
      </c>
      <c r="AR304" s="3">
        <f t="shared" si="1026"/>
        <v>0</v>
      </c>
      <c r="AS304" s="3">
        <f t="shared" si="1026"/>
        <v>0</v>
      </c>
      <c r="AT304" s="3">
        <f t="shared" si="1026"/>
        <v>0</v>
      </c>
      <c r="AU304" s="3">
        <f t="shared" si="1026"/>
        <v>0</v>
      </c>
      <c r="AV304" s="3">
        <f t="shared" si="1026"/>
        <v>0</v>
      </c>
      <c r="AW304" s="3">
        <f t="shared" si="1026"/>
        <v>0</v>
      </c>
      <c r="AX304" s="3">
        <f t="shared" si="1026"/>
        <v>0</v>
      </c>
      <c r="AY304" s="3">
        <f t="shared" si="1026"/>
        <v>0</v>
      </c>
      <c r="AZ304" s="3">
        <f t="shared" ref="AZ304:CE304" si="1027">(AZ117+AZ210)-AZ24</f>
        <v>0</v>
      </c>
      <c r="BA304" s="3">
        <f t="shared" si="1027"/>
        <v>0</v>
      </c>
      <c r="BB304" s="3">
        <f t="shared" si="1027"/>
        <v>0</v>
      </c>
      <c r="BC304" s="3">
        <f t="shared" si="1027"/>
        <v>0</v>
      </c>
      <c r="BD304" s="3">
        <f t="shared" si="1027"/>
        <v>0</v>
      </c>
      <c r="BE304" s="3">
        <f t="shared" si="1027"/>
        <v>0</v>
      </c>
      <c r="BF304" s="3">
        <f t="shared" si="1027"/>
        <v>0</v>
      </c>
      <c r="BG304" s="3">
        <f t="shared" si="1027"/>
        <v>0</v>
      </c>
      <c r="BH304" s="3">
        <f t="shared" si="1027"/>
        <v>0</v>
      </c>
      <c r="BI304" s="3">
        <f t="shared" si="1027"/>
        <v>0</v>
      </c>
      <c r="BJ304" s="3">
        <f t="shared" si="1027"/>
        <v>0</v>
      </c>
      <c r="BK304" s="3">
        <f t="shared" si="1027"/>
        <v>0</v>
      </c>
      <c r="BL304" s="3">
        <f t="shared" si="1027"/>
        <v>0</v>
      </c>
      <c r="BM304" s="3">
        <f t="shared" si="1027"/>
        <v>0</v>
      </c>
      <c r="BN304" s="3">
        <f t="shared" si="1027"/>
        <v>0</v>
      </c>
      <c r="BO304" s="3">
        <f t="shared" si="1027"/>
        <v>0</v>
      </c>
      <c r="BP304" s="3">
        <f t="shared" si="1027"/>
        <v>0</v>
      </c>
      <c r="BQ304" s="3">
        <f t="shared" si="1027"/>
        <v>0</v>
      </c>
      <c r="BR304" s="3">
        <f t="shared" si="1027"/>
        <v>0</v>
      </c>
      <c r="BS304" s="3">
        <f t="shared" si="1027"/>
        <v>0</v>
      </c>
      <c r="BT304" s="3">
        <f t="shared" si="1027"/>
        <v>0</v>
      </c>
      <c r="BU304" s="3">
        <f t="shared" si="1027"/>
        <v>0</v>
      </c>
      <c r="BV304" s="3">
        <f t="shared" si="1027"/>
        <v>0</v>
      </c>
      <c r="BW304" s="3">
        <f t="shared" si="1027"/>
        <v>0</v>
      </c>
      <c r="BX304" s="3">
        <f t="shared" si="1027"/>
        <v>0</v>
      </c>
      <c r="BY304" s="3">
        <f t="shared" si="1027"/>
        <v>0</v>
      </c>
      <c r="BZ304" s="3">
        <f t="shared" si="1027"/>
        <v>0</v>
      </c>
      <c r="CA304" s="3">
        <f t="shared" si="1027"/>
        <v>0</v>
      </c>
      <c r="CB304" s="3">
        <f t="shared" si="1027"/>
        <v>0</v>
      </c>
      <c r="CC304" s="3">
        <f t="shared" si="1027"/>
        <v>0</v>
      </c>
      <c r="CD304" s="3">
        <f t="shared" si="1027"/>
        <v>0</v>
      </c>
      <c r="CE304" s="3">
        <f t="shared" si="1027"/>
        <v>0</v>
      </c>
      <c r="CF304" s="3">
        <f t="shared" ref="CF304:DK304" si="1028">(CF117+CF210)-CF24</f>
        <v>0</v>
      </c>
      <c r="CG304" s="3">
        <f t="shared" si="1028"/>
        <v>0</v>
      </c>
      <c r="CH304" s="3">
        <f t="shared" si="1028"/>
        <v>0</v>
      </c>
      <c r="CI304" s="3">
        <f t="shared" si="1028"/>
        <v>0</v>
      </c>
      <c r="CJ304" s="3">
        <f t="shared" si="1028"/>
        <v>0</v>
      </c>
      <c r="CK304" s="3">
        <f t="shared" si="1028"/>
        <v>0</v>
      </c>
      <c r="CL304" s="3">
        <f t="shared" si="1028"/>
        <v>0</v>
      </c>
      <c r="CM304" s="3">
        <f t="shared" si="1028"/>
        <v>0</v>
      </c>
      <c r="CN304" s="3">
        <f t="shared" si="1028"/>
        <v>0</v>
      </c>
      <c r="CO304" s="3">
        <f t="shared" si="1028"/>
        <v>0</v>
      </c>
      <c r="CP304" s="3">
        <f t="shared" si="1028"/>
        <v>0</v>
      </c>
      <c r="CQ304" s="3">
        <f t="shared" si="1028"/>
        <v>0</v>
      </c>
      <c r="CR304" s="3">
        <f t="shared" si="1028"/>
        <v>0</v>
      </c>
      <c r="CS304" s="3">
        <f t="shared" si="1028"/>
        <v>0</v>
      </c>
      <c r="CT304" s="3">
        <f t="shared" si="1028"/>
        <v>0</v>
      </c>
      <c r="CU304" s="3">
        <f t="shared" si="1028"/>
        <v>0</v>
      </c>
      <c r="CV304" s="3">
        <f t="shared" si="1028"/>
        <v>0</v>
      </c>
      <c r="CW304" s="3">
        <f t="shared" si="1028"/>
        <v>0</v>
      </c>
      <c r="CX304" s="3">
        <f t="shared" si="1028"/>
        <v>0</v>
      </c>
      <c r="CY304" s="3">
        <f t="shared" si="1028"/>
        <v>0</v>
      </c>
      <c r="CZ304" s="3">
        <f t="shared" si="1028"/>
        <v>0</v>
      </c>
      <c r="DA304" s="3">
        <f t="shared" si="1028"/>
        <v>0</v>
      </c>
      <c r="DB304" s="3">
        <f t="shared" si="1028"/>
        <v>0</v>
      </c>
      <c r="DC304" s="3">
        <f t="shared" si="1028"/>
        <v>0</v>
      </c>
      <c r="DD304" s="3">
        <f t="shared" si="1028"/>
        <v>0</v>
      </c>
      <c r="DE304" s="3">
        <f t="shared" si="1028"/>
        <v>0</v>
      </c>
      <c r="DF304" s="3">
        <f t="shared" si="1028"/>
        <v>0</v>
      </c>
      <c r="DG304" s="3">
        <f t="shared" si="1028"/>
        <v>0</v>
      </c>
      <c r="DH304" s="3">
        <f t="shared" si="1028"/>
        <v>0</v>
      </c>
      <c r="DI304" s="3">
        <f t="shared" si="1028"/>
        <v>0</v>
      </c>
      <c r="DJ304" s="3">
        <f t="shared" si="1028"/>
        <v>0</v>
      </c>
      <c r="DK304" s="3">
        <f t="shared" si="1028"/>
        <v>0</v>
      </c>
      <c r="DL304" s="3">
        <f t="shared" ref="DL304:EQ304" si="1029">(DL117+DL210)-DL24</f>
        <v>0</v>
      </c>
      <c r="DM304" s="3">
        <f t="shared" si="1029"/>
        <v>0</v>
      </c>
      <c r="DN304" s="3">
        <f t="shared" si="1029"/>
        <v>0</v>
      </c>
      <c r="DO304" s="3">
        <f t="shared" si="1029"/>
        <v>0</v>
      </c>
      <c r="DP304" s="3">
        <f t="shared" si="1029"/>
        <v>0</v>
      </c>
      <c r="DQ304" s="3">
        <f t="shared" si="1029"/>
        <v>0</v>
      </c>
      <c r="DR304" s="3">
        <f t="shared" si="1029"/>
        <v>0</v>
      </c>
      <c r="DS304" s="3">
        <f t="shared" si="1029"/>
        <v>0</v>
      </c>
      <c r="DT304" s="3">
        <f t="shared" si="1029"/>
        <v>0</v>
      </c>
      <c r="DU304" s="3">
        <f t="shared" si="1029"/>
        <v>0</v>
      </c>
      <c r="DV304" s="3">
        <f t="shared" si="1029"/>
        <v>0</v>
      </c>
      <c r="DW304" s="3">
        <f t="shared" si="1029"/>
        <v>0</v>
      </c>
      <c r="DX304" s="3">
        <f t="shared" si="1029"/>
        <v>0</v>
      </c>
      <c r="DY304" s="3">
        <f t="shared" si="1029"/>
        <v>0</v>
      </c>
      <c r="DZ304" s="3">
        <f t="shared" si="1029"/>
        <v>0</v>
      </c>
      <c r="EA304" s="3">
        <f t="shared" si="1029"/>
        <v>0</v>
      </c>
      <c r="EB304" s="3">
        <f t="shared" si="1029"/>
        <v>0</v>
      </c>
      <c r="EC304" s="3">
        <f t="shared" si="1029"/>
        <v>0</v>
      </c>
      <c r="ED304" s="3">
        <f t="shared" si="1029"/>
        <v>0</v>
      </c>
      <c r="EE304" s="3">
        <f t="shared" si="1029"/>
        <v>0</v>
      </c>
      <c r="EF304" s="3">
        <f t="shared" si="1029"/>
        <v>0</v>
      </c>
      <c r="EG304" s="3">
        <f t="shared" si="1029"/>
        <v>0</v>
      </c>
      <c r="EH304" s="3">
        <f t="shared" si="1029"/>
        <v>0</v>
      </c>
      <c r="EI304" s="3">
        <f t="shared" si="1029"/>
        <v>0</v>
      </c>
      <c r="EJ304" s="3">
        <f t="shared" si="1029"/>
        <v>0</v>
      </c>
      <c r="EK304" s="3">
        <f t="shared" si="1029"/>
        <v>0</v>
      </c>
      <c r="EL304" s="3">
        <f t="shared" si="1029"/>
        <v>0</v>
      </c>
      <c r="EM304" s="3">
        <f t="shared" si="1029"/>
        <v>0</v>
      </c>
      <c r="EN304" s="3">
        <f t="shared" si="1029"/>
        <v>0</v>
      </c>
      <c r="EO304" s="3">
        <f t="shared" si="1029"/>
        <v>0</v>
      </c>
      <c r="EP304" s="3">
        <f t="shared" si="1029"/>
        <v>0</v>
      </c>
      <c r="EQ304" s="3">
        <f t="shared" si="1029"/>
        <v>0</v>
      </c>
      <c r="ER304" s="3">
        <f t="shared" ref="ER304:FB304" si="1030">(ER117+ER210)-ER24</f>
        <v>0</v>
      </c>
      <c r="ES304" s="3">
        <f t="shared" si="1030"/>
        <v>0</v>
      </c>
      <c r="ET304" s="3">
        <f t="shared" si="1030"/>
        <v>0</v>
      </c>
      <c r="EU304" s="3">
        <f t="shared" si="1030"/>
        <v>0</v>
      </c>
      <c r="EV304" s="3">
        <f t="shared" si="1030"/>
        <v>0</v>
      </c>
      <c r="EW304" s="3">
        <f t="shared" si="1030"/>
        <v>0</v>
      </c>
      <c r="EX304" s="3">
        <f t="shared" si="1030"/>
        <v>0</v>
      </c>
      <c r="EY304" s="3">
        <f t="shared" si="1030"/>
        <v>0</v>
      </c>
      <c r="EZ304" s="3">
        <f t="shared" si="1030"/>
        <v>0</v>
      </c>
      <c r="FA304" s="3">
        <f t="shared" si="1030"/>
        <v>0</v>
      </c>
      <c r="FB304" s="3">
        <f t="shared" si="1030"/>
        <v>0</v>
      </c>
    </row>
    <row r="305" spans="2:158" s="38" customFormat="1" ht="11.25" hidden="1" customHeight="1" outlineLevel="1">
      <c r="B305" s="37">
        <v>2029</v>
      </c>
      <c r="D305" s="36"/>
      <c r="E305" s="49"/>
      <c r="J305" s="39"/>
      <c r="K305" s="39"/>
      <c r="L305" s="39"/>
      <c r="M305" s="39"/>
      <c r="N305" s="39"/>
      <c r="O305" s="39"/>
      <c r="P305" s="39"/>
      <c r="R305" s="41"/>
      <c r="S305" s="40"/>
      <c r="T305" s="3">
        <f t="shared" ref="T305:AY305" si="1031">(T118+T211)-T25</f>
        <v>0</v>
      </c>
      <c r="U305" s="3">
        <f t="shared" si="1031"/>
        <v>0</v>
      </c>
      <c r="V305" s="3">
        <f t="shared" si="1031"/>
        <v>0</v>
      </c>
      <c r="W305" s="3">
        <f t="shared" si="1031"/>
        <v>0</v>
      </c>
      <c r="X305" s="3">
        <f t="shared" si="1031"/>
        <v>0</v>
      </c>
      <c r="Y305" s="3">
        <f t="shared" si="1031"/>
        <v>0</v>
      </c>
      <c r="Z305" s="3">
        <f t="shared" si="1031"/>
        <v>0</v>
      </c>
      <c r="AA305" s="3">
        <f t="shared" si="1031"/>
        <v>0</v>
      </c>
      <c r="AB305" s="3">
        <f t="shared" si="1031"/>
        <v>0</v>
      </c>
      <c r="AC305" s="3">
        <f t="shared" si="1031"/>
        <v>0</v>
      </c>
      <c r="AD305" s="3">
        <f t="shared" si="1031"/>
        <v>0</v>
      </c>
      <c r="AE305" s="3">
        <f t="shared" si="1031"/>
        <v>0</v>
      </c>
      <c r="AF305" s="3">
        <f t="shared" si="1031"/>
        <v>0</v>
      </c>
      <c r="AG305" s="3">
        <f t="shared" si="1031"/>
        <v>0</v>
      </c>
      <c r="AH305" s="3">
        <f t="shared" si="1031"/>
        <v>0</v>
      </c>
      <c r="AI305" s="3">
        <f t="shared" si="1031"/>
        <v>0</v>
      </c>
      <c r="AJ305" s="3">
        <f t="shared" si="1031"/>
        <v>0</v>
      </c>
      <c r="AK305" s="3">
        <f t="shared" si="1031"/>
        <v>0</v>
      </c>
      <c r="AL305" s="3">
        <f t="shared" si="1031"/>
        <v>0</v>
      </c>
      <c r="AM305" s="3">
        <f t="shared" si="1031"/>
        <v>0</v>
      </c>
      <c r="AN305" s="3">
        <f t="shared" si="1031"/>
        <v>0</v>
      </c>
      <c r="AO305" s="3">
        <f t="shared" si="1031"/>
        <v>0</v>
      </c>
      <c r="AP305" s="3">
        <f t="shared" si="1031"/>
        <v>0</v>
      </c>
      <c r="AQ305" s="3">
        <f t="shared" si="1031"/>
        <v>0</v>
      </c>
      <c r="AR305" s="3">
        <f t="shared" si="1031"/>
        <v>0</v>
      </c>
      <c r="AS305" s="3">
        <f t="shared" si="1031"/>
        <v>0</v>
      </c>
      <c r="AT305" s="3">
        <f t="shared" si="1031"/>
        <v>0</v>
      </c>
      <c r="AU305" s="3">
        <f t="shared" si="1031"/>
        <v>0</v>
      </c>
      <c r="AV305" s="3">
        <f t="shared" si="1031"/>
        <v>0</v>
      </c>
      <c r="AW305" s="3">
        <f t="shared" si="1031"/>
        <v>0</v>
      </c>
      <c r="AX305" s="3">
        <f t="shared" si="1031"/>
        <v>0</v>
      </c>
      <c r="AY305" s="3">
        <f t="shared" si="1031"/>
        <v>0</v>
      </c>
      <c r="AZ305" s="3">
        <f t="shared" ref="AZ305:CE305" si="1032">(AZ118+AZ211)-AZ25</f>
        <v>0</v>
      </c>
      <c r="BA305" s="3">
        <f t="shared" si="1032"/>
        <v>0</v>
      </c>
      <c r="BB305" s="3">
        <f t="shared" si="1032"/>
        <v>0</v>
      </c>
      <c r="BC305" s="3">
        <f t="shared" si="1032"/>
        <v>0</v>
      </c>
      <c r="BD305" s="3">
        <f t="shared" si="1032"/>
        <v>0</v>
      </c>
      <c r="BE305" s="3">
        <f t="shared" si="1032"/>
        <v>0</v>
      </c>
      <c r="BF305" s="3">
        <f t="shared" si="1032"/>
        <v>0</v>
      </c>
      <c r="BG305" s="3">
        <f t="shared" si="1032"/>
        <v>0</v>
      </c>
      <c r="BH305" s="3">
        <f t="shared" si="1032"/>
        <v>0</v>
      </c>
      <c r="BI305" s="3">
        <f t="shared" si="1032"/>
        <v>0</v>
      </c>
      <c r="BJ305" s="3">
        <f t="shared" si="1032"/>
        <v>0</v>
      </c>
      <c r="BK305" s="3">
        <f t="shared" si="1032"/>
        <v>0</v>
      </c>
      <c r="BL305" s="3">
        <f t="shared" si="1032"/>
        <v>0</v>
      </c>
      <c r="BM305" s="3">
        <f t="shared" si="1032"/>
        <v>0</v>
      </c>
      <c r="BN305" s="3">
        <f t="shared" si="1032"/>
        <v>0</v>
      </c>
      <c r="BO305" s="3">
        <f t="shared" si="1032"/>
        <v>0</v>
      </c>
      <c r="BP305" s="3">
        <f t="shared" si="1032"/>
        <v>0</v>
      </c>
      <c r="BQ305" s="3">
        <f t="shared" si="1032"/>
        <v>0</v>
      </c>
      <c r="BR305" s="3">
        <f t="shared" si="1032"/>
        <v>0</v>
      </c>
      <c r="BS305" s="3">
        <f t="shared" si="1032"/>
        <v>0</v>
      </c>
      <c r="BT305" s="3">
        <f t="shared" si="1032"/>
        <v>0</v>
      </c>
      <c r="BU305" s="3">
        <f t="shared" si="1032"/>
        <v>0</v>
      </c>
      <c r="BV305" s="3">
        <f t="shared" si="1032"/>
        <v>0</v>
      </c>
      <c r="BW305" s="3">
        <f t="shared" si="1032"/>
        <v>0</v>
      </c>
      <c r="BX305" s="3">
        <f t="shared" si="1032"/>
        <v>0</v>
      </c>
      <c r="BY305" s="3">
        <f t="shared" si="1032"/>
        <v>0</v>
      </c>
      <c r="BZ305" s="3">
        <f t="shared" si="1032"/>
        <v>0</v>
      </c>
      <c r="CA305" s="3">
        <f t="shared" si="1032"/>
        <v>0</v>
      </c>
      <c r="CB305" s="3">
        <f t="shared" si="1032"/>
        <v>0</v>
      </c>
      <c r="CC305" s="3">
        <f t="shared" si="1032"/>
        <v>0</v>
      </c>
      <c r="CD305" s="3">
        <f t="shared" si="1032"/>
        <v>0</v>
      </c>
      <c r="CE305" s="3">
        <f t="shared" si="1032"/>
        <v>0</v>
      </c>
      <c r="CF305" s="3">
        <f t="shared" ref="CF305:DK305" si="1033">(CF118+CF211)-CF25</f>
        <v>0</v>
      </c>
      <c r="CG305" s="3">
        <f t="shared" si="1033"/>
        <v>0</v>
      </c>
      <c r="CH305" s="3">
        <f t="shared" si="1033"/>
        <v>0</v>
      </c>
      <c r="CI305" s="3">
        <f t="shared" si="1033"/>
        <v>0</v>
      </c>
      <c r="CJ305" s="3">
        <f t="shared" si="1033"/>
        <v>0</v>
      </c>
      <c r="CK305" s="3">
        <f t="shared" si="1033"/>
        <v>0</v>
      </c>
      <c r="CL305" s="3">
        <f t="shared" si="1033"/>
        <v>0</v>
      </c>
      <c r="CM305" s="3">
        <f t="shared" si="1033"/>
        <v>0</v>
      </c>
      <c r="CN305" s="3">
        <f t="shared" si="1033"/>
        <v>0</v>
      </c>
      <c r="CO305" s="3">
        <f t="shared" si="1033"/>
        <v>0</v>
      </c>
      <c r="CP305" s="3">
        <f t="shared" si="1033"/>
        <v>0</v>
      </c>
      <c r="CQ305" s="3">
        <f t="shared" si="1033"/>
        <v>0</v>
      </c>
      <c r="CR305" s="3">
        <f t="shared" si="1033"/>
        <v>0</v>
      </c>
      <c r="CS305" s="3">
        <f t="shared" si="1033"/>
        <v>0</v>
      </c>
      <c r="CT305" s="3">
        <f t="shared" si="1033"/>
        <v>0</v>
      </c>
      <c r="CU305" s="3">
        <f t="shared" si="1033"/>
        <v>0</v>
      </c>
      <c r="CV305" s="3">
        <f t="shared" si="1033"/>
        <v>0</v>
      </c>
      <c r="CW305" s="3">
        <f t="shared" si="1033"/>
        <v>0</v>
      </c>
      <c r="CX305" s="3">
        <f t="shared" si="1033"/>
        <v>0</v>
      </c>
      <c r="CY305" s="3">
        <f t="shared" si="1033"/>
        <v>0</v>
      </c>
      <c r="CZ305" s="3">
        <f t="shared" si="1033"/>
        <v>0</v>
      </c>
      <c r="DA305" s="3">
        <f t="shared" si="1033"/>
        <v>0</v>
      </c>
      <c r="DB305" s="3">
        <f t="shared" si="1033"/>
        <v>0</v>
      </c>
      <c r="DC305" s="3">
        <f t="shared" si="1033"/>
        <v>0</v>
      </c>
      <c r="DD305" s="3">
        <f t="shared" si="1033"/>
        <v>0</v>
      </c>
      <c r="DE305" s="3">
        <f t="shared" si="1033"/>
        <v>0</v>
      </c>
      <c r="DF305" s="3">
        <f t="shared" si="1033"/>
        <v>0</v>
      </c>
      <c r="DG305" s="3">
        <f t="shared" si="1033"/>
        <v>0</v>
      </c>
      <c r="DH305" s="3">
        <f t="shared" si="1033"/>
        <v>0</v>
      </c>
      <c r="DI305" s="3">
        <f t="shared" si="1033"/>
        <v>0</v>
      </c>
      <c r="DJ305" s="3">
        <f t="shared" si="1033"/>
        <v>0</v>
      </c>
      <c r="DK305" s="3">
        <f t="shared" si="1033"/>
        <v>0</v>
      </c>
      <c r="DL305" s="3">
        <f t="shared" ref="DL305:EQ305" si="1034">(DL118+DL211)-DL25</f>
        <v>0</v>
      </c>
      <c r="DM305" s="3">
        <f t="shared" si="1034"/>
        <v>0</v>
      </c>
      <c r="DN305" s="3">
        <f t="shared" si="1034"/>
        <v>0</v>
      </c>
      <c r="DO305" s="3">
        <f t="shared" si="1034"/>
        <v>0</v>
      </c>
      <c r="DP305" s="3">
        <f t="shared" si="1034"/>
        <v>0</v>
      </c>
      <c r="DQ305" s="3">
        <f t="shared" si="1034"/>
        <v>0</v>
      </c>
      <c r="DR305" s="3">
        <f t="shared" si="1034"/>
        <v>0</v>
      </c>
      <c r="DS305" s="3">
        <f t="shared" si="1034"/>
        <v>0</v>
      </c>
      <c r="DT305" s="3">
        <f t="shared" si="1034"/>
        <v>0</v>
      </c>
      <c r="DU305" s="3">
        <f t="shared" si="1034"/>
        <v>0</v>
      </c>
      <c r="DV305" s="3">
        <f t="shared" si="1034"/>
        <v>0</v>
      </c>
      <c r="DW305" s="3">
        <f t="shared" si="1034"/>
        <v>0</v>
      </c>
      <c r="DX305" s="3">
        <f t="shared" si="1034"/>
        <v>0</v>
      </c>
      <c r="DY305" s="3">
        <f t="shared" si="1034"/>
        <v>0</v>
      </c>
      <c r="DZ305" s="3">
        <f t="shared" si="1034"/>
        <v>0</v>
      </c>
      <c r="EA305" s="3">
        <f t="shared" si="1034"/>
        <v>0</v>
      </c>
      <c r="EB305" s="3">
        <f t="shared" si="1034"/>
        <v>0</v>
      </c>
      <c r="EC305" s="3">
        <f t="shared" si="1034"/>
        <v>0</v>
      </c>
      <c r="ED305" s="3">
        <f t="shared" si="1034"/>
        <v>0</v>
      </c>
      <c r="EE305" s="3">
        <f t="shared" si="1034"/>
        <v>0</v>
      </c>
      <c r="EF305" s="3">
        <f t="shared" si="1034"/>
        <v>0</v>
      </c>
      <c r="EG305" s="3">
        <f t="shared" si="1034"/>
        <v>0</v>
      </c>
      <c r="EH305" s="3">
        <f t="shared" si="1034"/>
        <v>0</v>
      </c>
      <c r="EI305" s="3">
        <f t="shared" si="1034"/>
        <v>0</v>
      </c>
      <c r="EJ305" s="3">
        <f t="shared" si="1034"/>
        <v>0</v>
      </c>
      <c r="EK305" s="3">
        <f t="shared" si="1034"/>
        <v>0</v>
      </c>
      <c r="EL305" s="3">
        <f t="shared" si="1034"/>
        <v>0</v>
      </c>
      <c r="EM305" s="3">
        <f t="shared" si="1034"/>
        <v>0</v>
      </c>
      <c r="EN305" s="3">
        <f t="shared" si="1034"/>
        <v>0</v>
      </c>
      <c r="EO305" s="3">
        <f t="shared" si="1034"/>
        <v>0</v>
      </c>
      <c r="EP305" s="3">
        <f t="shared" si="1034"/>
        <v>0</v>
      </c>
      <c r="EQ305" s="3">
        <f t="shared" si="1034"/>
        <v>0</v>
      </c>
      <c r="ER305" s="3">
        <f t="shared" ref="ER305:FB305" si="1035">(ER118+ER211)-ER25</f>
        <v>0</v>
      </c>
      <c r="ES305" s="3">
        <f t="shared" si="1035"/>
        <v>0</v>
      </c>
      <c r="ET305" s="3">
        <f t="shared" si="1035"/>
        <v>0</v>
      </c>
      <c r="EU305" s="3">
        <f t="shared" si="1035"/>
        <v>0</v>
      </c>
      <c r="EV305" s="3">
        <f t="shared" si="1035"/>
        <v>0</v>
      </c>
      <c r="EW305" s="3">
        <f t="shared" si="1035"/>
        <v>0</v>
      </c>
      <c r="EX305" s="3">
        <f t="shared" si="1035"/>
        <v>0</v>
      </c>
      <c r="EY305" s="3">
        <f t="shared" si="1035"/>
        <v>0</v>
      </c>
      <c r="EZ305" s="3">
        <f t="shared" si="1035"/>
        <v>0</v>
      </c>
      <c r="FA305" s="3">
        <f t="shared" si="1035"/>
        <v>0</v>
      </c>
      <c r="FB305" s="3">
        <f t="shared" si="1035"/>
        <v>0</v>
      </c>
    </row>
    <row r="306" spans="2:158" s="38" customFormat="1" ht="11.25" hidden="1" customHeight="1" outlineLevel="1">
      <c r="B306" s="37">
        <v>2030</v>
      </c>
      <c r="D306" s="36"/>
      <c r="E306" s="49"/>
      <c r="J306" s="39"/>
      <c r="K306" s="39"/>
      <c r="L306" s="39"/>
      <c r="M306" s="39"/>
      <c r="N306" s="39"/>
      <c r="O306" s="39"/>
      <c r="P306" s="39"/>
      <c r="R306" s="41"/>
      <c r="S306" s="40"/>
      <c r="T306" s="3">
        <f t="shared" ref="T306:AY306" si="1036">(T119+T212)-T26</f>
        <v>0</v>
      </c>
      <c r="U306" s="3">
        <f t="shared" si="1036"/>
        <v>0</v>
      </c>
      <c r="V306" s="3">
        <f t="shared" si="1036"/>
        <v>0</v>
      </c>
      <c r="W306" s="3">
        <f t="shared" si="1036"/>
        <v>0</v>
      </c>
      <c r="X306" s="3">
        <f t="shared" si="1036"/>
        <v>0</v>
      </c>
      <c r="Y306" s="3">
        <f t="shared" si="1036"/>
        <v>0</v>
      </c>
      <c r="Z306" s="3">
        <f t="shared" si="1036"/>
        <v>0</v>
      </c>
      <c r="AA306" s="3">
        <f t="shared" si="1036"/>
        <v>0</v>
      </c>
      <c r="AB306" s="3">
        <f t="shared" si="1036"/>
        <v>0</v>
      </c>
      <c r="AC306" s="3">
        <f t="shared" si="1036"/>
        <v>0</v>
      </c>
      <c r="AD306" s="3">
        <f t="shared" si="1036"/>
        <v>0</v>
      </c>
      <c r="AE306" s="3">
        <f t="shared" si="1036"/>
        <v>0</v>
      </c>
      <c r="AF306" s="3">
        <f t="shared" si="1036"/>
        <v>0</v>
      </c>
      <c r="AG306" s="3">
        <f t="shared" si="1036"/>
        <v>0</v>
      </c>
      <c r="AH306" s="3">
        <f t="shared" si="1036"/>
        <v>0</v>
      </c>
      <c r="AI306" s="3">
        <f t="shared" si="1036"/>
        <v>0</v>
      </c>
      <c r="AJ306" s="3">
        <f t="shared" si="1036"/>
        <v>0</v>
      </c>
      <c r="AK306" s="3">
        <f t="shared" si="1036"/>
        <v>0</v>
      </c>
      <c r="AL306" s="3">
        <f t="shared" si="1036"/>
        <v>0</v>
      </c>
      <c r="AM306" s="3">
        <f t="shared" si="1036"/>
        <v>0</v>
      </c>
      <c r="AN306" s="3">
        <f t="shared" si="1036"/>
        <v>0</v>
      </c>
      <c r="AO306" s="3">
        <f t="shared" si="1036"/>
        <v>0</v>
      </c>
      <c r="AP306" s="3">
        <f t="shared" si="1036"/>
        <v>0</v>
      </c>
      <c r="AQ306" s="3">
        <f t="shared" si="1036"/>
        <v>0</v>
      </c>
      <c r="AR306" s="3">
        <f t="shared" si="1036"/>
        <v>0</v>
      </c>
      <c r="AS306" s="3">
        <f t="shared" si="1036"/>
        <v>0</v>
      </c>
      <c r="AT306" s="3">
        <f t="shared" si="1036"/>
        <v>0</v>
      </c>
      <c r="AU306" s="3">
        <f t="shared" si="1036"/>
        <v>0</v>
      </c>
      <c r="AV306" s="3">
        <f t="shared" si="1036"/>
        <v>0</v>
      </c>
      <c r="AW306" s="3">
        <f t="shared" si="1036"/>
        <v>0</v>
      </c>
      <c r="AX306" s="3">
        <f t="shared" si="1036"/>
        <v>0</v>
      </c>
      <c r="AY306" s="3">
        <f t="shared" si="1036"/>
        <v>0</v>
      </c>
      <c r="AZ306" s="3">
        <f t="shared" ref="AZ306:CE306" si="1037">(AZ119+AZ212)-AZ26</f>
        <v>0</v>
      </c>
      <c r="BA306" s="3">
        <f t="shared" si="1037"/>
        <v>0</v>
      </c>
      <c r="BB306" s="3">
        <f t="shared" si="1037"/>
        <v>0</v>
      </c>
      <c r="BC306" s="3">
        <f t="shared" si="1037"/>
        <v>0</v>
      </c>
      <c r="BD306" s="3">
        <f t="shared" si="1037"/>
        <v>0</v>
      </c>
      <c r="BE306" s="3">
        <f t="shared" si="1037"/>
        <v>0</v>
      </c>
      <c r="BF306" s="3">
        <f t="shared" si="1037"/>
        <v>0</v>
      </c>
      <c r="BG306" s="3">
        <f t="shared" si="1037"/>
        <v>0</v>
      </c>
      <c r="BH306" s="3">
        <f t="shared" si="1037"/>
        <v>0</v>
      </c>
      <c r="BI306" s="3">
        <f t="shared" si="1037"/>
        <v>0</v>
      </c>
      <c r="BJ306" s="3">
        <f t="shared" si="1037"/>
        <v>0</v>
      </c>
      <c r="BK306" s="3">
        <f t="shared" si="1037"/>
        <v>0</v>
      </c>
      <c r="BL306" s="3">
        <f t="shared" si="1037"/>
        <v>0</v>
      </c>
      <c r="BM306" s="3">
        <f t="shared" si="1037"/>
        <v>0</v>
      </c>
      <c r="BN306" s="3">
        <f t="shared" si="1037"/>
        <v>0</v>
      </c>
      <c r="BO306" s="3">
        <f t="shared" si="1037"/>
        <v>0</v>
      </c>
      <c r="BP306" s="3">
        <f t="shared" si="1037"/>
        <v>0</v>
      </c>
      <c r="BQ306" s="3">
        <f t="shared" si="1037"/>
        <v>0</v>
      </c>
      <c r="BR306" s="3">
        <f t="shared" si="1037"/>
        <v>0</v>
      </c>
      <c r="BS306" s="3">
        <f t="shared" si="1037"/>
        <v>0</v>
      </c>
      <c r="BT306" s="3">
        <f t="shared" si="1037"/>
        <v>0</v>
      </c>
      <c r="BU306" s="3">
        <f t="shared" si="1037"/>
        <v>0</v>
      </c>
      <c r="BV306" s="3">
        <f t="shared" si="1037"/>
        <v>0</v>
      </c>
      <c r="BW306" s="3">
        <f t="shared" si="1037"/>
        <v>0</v>
      </c>
      <c r="BX306" s="3">
        <f t="shared" si="1037"/>
        <v>0</v>
      </c>
      <c r="BY306" s="3">
        <f t="shared" si="1037"/>
        <v>0</v>
      </c>
      <c r="BZ306" s="3">
        <f t="shared" si="1037"/>
        <v>0</v>
      </c>
      <c r="CA306" s="3">
        <f t="shared" si="1037"/>
        <v>0</v>
      </c>
      <c r="CB306" s="3">
        <f t="shared" si="1037"/>
        <v>0</v>
      </c>
      <c r="CC306" s="3">
        <f t="shared" si="1037"/>
        <v>0</v>
      </c>
      <c r="CD306" s="3">
        <f t="shared" si="1037"/>
        <v>0</v>
      </c>
      <c r="CE306" s="3">
        <f t="shared" si="1037"/>
        <v>0</v>
      </c>
      <c r="CF306" s="3">
        <f t="shared" ref="CF306:DK306" si="1038">(CF119+CF212)-CF26</f>
        <v>0</v>
      </c>
      <c r="CG306" s="3">
        <f t="shared" si="1038"/>
        <v>0</v>
      </c>
      <c r="CH306" s="3">
        <f t="shared" si="1038"/>
        <v>0</v>
      </c>
      <c r="CI306" s="3">
        <f t="shared" si="1038"/>
        <v>0</v>
      </c>
      <c r="CJ306" s="3">
        <f t="shared" si="1038"/>
        <v>0</v>
      </c>
      <c r="CK306" s="3">
        <f t="shared" si="1038"/>
        <v>0</v>
      </c>
      <c r="CL306" s="3">
        <f t="shared" si="1038"/>
        <v>0</v>
      </c>
      <c r="CM306" s="3">
        <f t="shared" si="1038"/>
        <v>0</v>
      </c>
      <c r="CN306" s="3">
        <f t="shared" si="1038"/>
        <v>0</v>
      </c>
      <c r="CO306" s="3">
        <f t="shared" si="1038"/>
        <v>0</v>
      </c>
      <c r="CP306" s="3">
        <f t="shared" si="1038"/>
        <v>0</v>
      </c>
      <c r="CQ306" s="3">
        <f t="shared" si="1038"/>
        <v>0</v>
      </c>
      <c r="CR306" s="3">
        <f t="shared" si="1038"/>
        <v>0</v>
      </c>
      <c r="CS306" s="3">
        <f t="shared" si="1038"/>
        <v>0</v>
      </c>
      <c r="CT306" s="3">
        <f t="shared" si="1038"/>
        <v>0</v>
      </c>
      <c r="CU306" s="3">
        <f t="shared" si="1038"/>
        <v>0</v>
      </c>
      <c r="CV306" s="3">
        <f t="shared" si="1038"/>
        <v>0</v>
      </c>
      <c r="CW306" s="3">
        <f t="shared" si="1038"/>
        <v>0</v>
      </c>
      <c r="CX306" s="3">
        <f t="shared" si="1038"/>
        <v>0</v>
      </c>
      <c r="CY306" s="3">
        <f t="shared" si="1038"/>
        <v>0</v>
      </c>
      <c r="CZ306" s="3">
        <f t="shared" si="1038"/>
        <v>0</v>
      </c>
      <c r="DA306" s="3">
        <f t="shared" si="1038"/>
        <v>0</v>
      </c>
      <c r="DB306" s="3">
        <f t="shared" si="1038"/>
        <v>0</v>
      </c>
      <c r="DC306" s="3">
        <f t="shared" si="1038"/>
        <v>0</v>
      </c>
      <c r="DD306" s="3">
        <f t="shared" si="1038"/>
        <v>0</v>
      </c>
      <c r="DE306" s="3">
        <f t="shared" si="1038"/>
        <v>0</v>
      </c>
      <c r="DF306" s="3">
        <f t="shared" si="1038"/>
        <v>0</v>
      </c>
      <c r="DG306" s="3">
        <f t="shared" si="1038"/>
        <v>0</v>
      </c>
      <c r="DH306" s="3">
        <f t="shared" si="1038"/>
        <v>0</v>
      </c>
      <c r="DI306" s="3">
        <f t="shared" si="1038"/>
        <v>0</v>
      </c>
      <c r="DJ306" s="3">
        <f t="shared" si="1038"/>
        <v>0</v>
      </c>
      <c r="DK306" s="3">
        <f t="shared" si="1038"/>
        <v>0</v>
      </c>
      <c r="DL306" s="3">
        <f t="shared" ref="DL306:EQ306" si="1039">(DL119+DL212)-DL26</f>
        <v>0</v>
      </c>
      <c r="DM306" s="3">
        <f t="shared" si="1039"/>
        <v>0</v>
      </c>
      <c r="DN306" s="3">
        <f t="shared" si="1039"/>
        <v>0</v>
      </c>
      <c r="DO306" s="3">
        <f t="shared" si="1039"/>
        <v>0</v>
      </c>
      <c r="DP306" s="3">
        <f t="shared" si="1039"/>
        <v>0</v>
      </c>
      <c r="DQ306" s="3">
        <f t="shared" si="1039"/>
        <v>0</v>
      </c>
      <c r="DR306" s="3">
        <f t="shared" si="1039"/>
        <v>0</v>
      </c>
      <c r="DS306" s="3">
        <f t="shared" si="1039"/>
        <v>0</v>
      </c>
      <c r="DT306" s="3">
        <f t="shared" si="1039"/>
        <v>0</v>
      </c>
      <c r="DU306" s="3">
        <f t="shared" si="1039"/>
        <v>0</v>
      </c>
      <c r="DV306" s="3">
        <f t="shared" si="1039"/>
        <v>0</v>
      </c>
      <c r="DW306" s="3">
        <f t="shared" si="1039"/>
        <v>0</v>
      </c>
      <c r="DX306" s="3">
        <f t="shared" si="1039"/>
        <v>0</v>
      </c>
      <c r="DY306" s="3">
        <f t="shared" si="1039"/>
        <v>0</v>
      </c>
      <c r="DZ306" s="3">
        <f t="shared" si="1039"/>
        <v>0</v>
      </c>
      <c r="EA306" s="3">
        <f t="shared" si="1039"/>
        <v>0</v>
      </c>
      <c r="EB306" s="3">
        <f t="shared" si="1039"/>
        <v>0</v>
      </c>
      <c r="EC306" s="3">
        <f t="shared" si="1039"/>
        <v>0</v>
      </c>
      <c r="ED306" s="3">
        <f t="shared" si="1039"/>
        <v>0</v>
      </c>
      <c r="EE306" s="3">
        <f t="shared" si="1039"/>
        <v>0</v>
      </c>
      <c r="EF306" s="3">
        <f t="shared" si="1039"/>
        <v>0</v>
      </c>
      <c r="EG306" s="3">
        <f t="shared" si="1039"/>
        <v>0</v>
      </c>
      <c r="EH306" s="3">
        <f t="shared" si="1039"/>
        <v>0</v>
      </c>
      <c r="EI306" s="3">
        <f t="shared" si="1039"/>
        <v>0</v>
      </c>
      <c r="EJ306" s="3">
        <f t="shared" si="1039"/>
        <v>0</v>
      </c>
      <c r="EK306" s="3">
        <f t="shared" si="1039"/>
        <v>0</v>
      </c>
      <c r="EL306" s="3">
        <f t="shared" si="1039"/>
        <v>0</v>
      </c>
      <c r="EM306" s="3">
        <f t="shared" si="1039"/>
        <v>0</v>
      </c>
      <c r="EN306" s="3">
        <f t="shared" si="1039"/>
        <v>0</v>
      </c>
      <c r="EO306" s="3">
        <f t="shared" si="1039"/>
        <v>0</v>
      </c>
      <c r="EP306" s="3">
        <f t="shared" si="1039"/>
        <v>0</v>
      </c>
      <c r="EQ306" s="3">
        <f t="shared" si="1039"/>
        <v>0</v>
      </c>
      <c r="ER306" s="3">
        <f t="shared" ref="ER306:FB306" si="1040">(ER119+ER212)-ER26</f>
        <v>0</v>
      </c>
      <c r="ES306" s="3">
        <f t="shared" si="1040"/>
        <v>0</v>
      </c>
      <c r="ET306" s="3">
        <f t="shared" si="1040"/>
        <v>0</v>
      </c>
      <c r="EU306" s="3">
        <f t="shared" si="1040"/>
        <v>0</v>
      </c>
      <c r="EV306" s="3">
        <f t="shared" si="1040"/>
        <v>0</v>
      </c>
      <c r="EW306" s="3">
        <f t="shared" si="1040"/>
        <v>0</v>
      </c>
      <c r="EX306" s="3">
        <f t="shared" si="1040"/>
        <v>0</v>
      </c>
      <c r="EY306" s="3">
        <f t="shared" si="1040"/>
        <v>0</v>
      </c>
      <c r="EZ306" s="3">
        <f t="shared" si="1040"/>
        <v>0</v>
      </c>
      <c r="FA306" s="3">
        <f t="shared" si="1040"/>
        <v>0</v>
      </c>
      <c r="FB306" s="3">
        <f t="shared" si="1040"/>
        <v>0</v>
      </c>
    </row>
    <row r="307" spans="2:158" s="38" customFormat="1" ht="11.25" hidden="1" customHeight="1" outlineLevel="1">
      <c r="B307" s="37">
        <v>2031</v>
      </c>
      <c r="D307" s="36"/>
      <c r="E307" s="49"/>
      <c r="J307" s="39"/>
      <c r="K307" s="39"/>
      <c r="L307" s="39"/>
      <c r="M307" s="39"/>
      <c r="N307" s="39"/>
      <c r="O307" s="39"/>
      <c r="P307" s="39"/>
      <c r="R307" s="41"/>
      <c r="S307" s="40"/>
      <c r="T307" s="3">
        <f t="shared" ref="T307:AY307" si="1041">(T120+T213)-T27</f>
        <v>0</v>
      </c>
      <c r="U307" s="3">
        <f t="shared" si="1041"/>
        <v>0</v>
      </c>
      <c r="V307" s="3">
        <f t="shared" si="1041"/>
        <v>0</v>
      </c>
      <c r="W307" s="3">
        <f t="shared" si="1041"/>
        <v>0</v>
      </c>
      <c r="X307" s="3">
        <f t="shared" si="1041"/>
        <v>0</v>
      </c>
      <c r="Y307" s="3">
        <f t="shared" si="1041"/>
        <v>0</v>
      </c>
      <c r="Z307" s="3">
        <f t="shared" si="1041"/>
        <v>0</v>
      </c>
      <c r="AA307" s="3">
        <f t="shared" si="1041"/>
        <v>0</v>
      </c>
      <c r="AB307" s="3">
        <f t="shared" si="1041"/>
        <v>0</v>
      </c>
      <c r="AC307" s="3">
        <f t="shared" si="1041"/>
        <v>0</v>
      </c>
      <c r="AD307" s="3">
        <f t="shared" si="1041"/>
        <v>0</v>
      </c>
      <c r="AE307" s="3">
        <f t="shared" si="1041"/>
        <v>0</v>
      </c>
      <c r="AF307" s="3">
        <f t="shared" si="1041"/>
        <v>0</v>
      </c>
      <c r="AG307" s="3">
        <f t="shared" si="1041"/>
        <v>0</v>
      </c>
      <c r="AH307" s="3">
        <f t="shared" si="1041"/>
        <v>0</v>
      </c>
      <c r="AI307" s="3">
        <f t="shared" si="1041"/>
        <v>0</v>
      </c>
      <c r="AJ307" s="3">
        <f t="shared" si="1041"/>
        <v>0</v>
      </c>
      <c r="AK307" s="3">
        <f t="shared" si="1041"/>
        <v>0</v>
      </c>
      <c r="AL307" s="3">
        <f t="shared" si="1041"/>
        <v>0</v>
      </c>
      <c r="AM307" s="3">
        <f t="shared" si="1041"/>
        <v>0</v>
      </c>
      <c r="AN307" s="3">
        <f t="shared" si="1041"/>
        <v>0</v>
      </c>
      <c r="AO307" s="3">
        <f t="shared" si="1041"/>
        <v>0</v>
      </c>
      <c r="AP307" s="3">
        <f t="shared" si="1041"/>
        <v>0</v>
      </c>
      <c r="AQ307" s="3">
        <f t="shared" si="1041"/>
        <v>0</v>
      </c>
      <c r="AR307" s="3">
        <f t="shared" si="1041"/>
        <v>0</v>
      </c>
      <c r="AS307" s="3">
        <f t="shared" si="1041"/>
        <v>0</v>
      </c>
      <c r="AT307" s="3">
        <f t="shared" si="1041"/>
        <v>0</v>
      </c>
      <c r="AU307" s="3">
        <f t="shared" si="1041"/>
        <v>0</v>
      </c>
      <c r="AV307" s="3">
        <f t="shared" si="1041"/>
        <v>0</v>
      </c>
      <c r="AW307" s="3">
        <f t="shared" si="1041"/>
        <v>0</v>
      </c>
      <c r="AX307" s="3">
        <f t="shared" si="1041"/>
        <v>0</v>
      </c>
      <c r="AY307" s="3">
        <f t="shared" si="1041"/>
        <v>0</v>
      </c>
      <c r="AZ307" s="3">
        <f t="shared" ref="AZ307:CE307" si="1042">(AZ120+AZ213)-AZ27</f>
        <v>0</v>
      </c>
      <c r="BA307" s="3">
        <f t="shared" si="1042"/>
        <v>0</v>
      </c>
      <c r="BB307" s="3">
        <f t="shared" si="1042"/>
        <v>0</v>
      </c>
      <c r="BC307" s="3">
        <f t="shared" si="1042"/>
        <v>0</v>
      </c>
      <c r="BD307" s="3">
        <f t="shared" si="1042"/>
        <v>0</v>
      </c>
      <c r="BE307" s="3">
        <f t="shared" si="1042"/>
        <v>0</v>
      </c>
      <c r="BF307" s="3">
        <f t="shared" si="1042"/>
        <v>0</v>
      </c>
      <c r="BG307" s="3">
        <f t="shared" si="1042"/>
        <v>0</v>
      </c>
      <c r="BH307" s="3">
        <f t="shared" si="1042"/>
        <v>0</v>
      </c>
      <c r="BI307" s="3">
        <f t="shared" si="1042"/>
        <v>0</v>
      </c>
      <c r="BJ307" s="3">
        <f t="shared" si="1042"/>
        <v>0</v>
      </c>
      <c r="BK307" s="3">
        <f t="shared" si="1042"/>
        <v>0</v>
      </c>
      <c r="BL307" s="3">
        <f t="shared" si="1042"/>
        <v>0</v>
      </c>
      <c r="BM307" s="3">
        <f t="shared" si="1042"/>
        <v>0</v>
      </c>
      <c r="BN307" s="3">
        <f t="shared" si="1042"/>
        <v>0</v>
      </c>
      <c r="BO307" s="3">
        <f t="shared" si="1042"/>
        <v>0</v>
      </c>
      <c r="BP307" s="3">
        <f t="shared" si="1042"/>
        <v>0</v>
      </c>
      <c r="BQ307" s="3">
        <f t="shared" si="1042"/>
        <v>0</v>
      </c>
      <c r="BR307" s="3">
        <f t="shared" si="1042"/>
        <v>0</v>
      </c>
      <c r="BS307" s="3">
        <f t="shared" si="1042"/>
        <v>0</v>
      </c>
      <c r="BT307" s="3">
        <f t="shared" si="1042"/>
        <v>0</v>
      </c>
      <c r="BU307" s="3">
        <f t="shared" si="1042"/>
        <v>0</v>
      </c>
      <c r="BV307" s="3">
        <f t="shared" si="1042"/>
        <v>0</v>
      </c>
      <c r="BW307" s="3">
        <f t="shared" si="1042"/>
        <v>0</v>
      </c>
      <c r="BX307" s="3">
        <f t="shared" si="1042"/>
        <v>0</v>
      </c>
      <c r="BY307" s="3">
        <f t="shared" si="1042"/>
        <v>0</v>
      </c>
      <c r="BZ307" s="3">
        <f t="shared" si="1042"/>
        <v>0</v>
      </c>
      <c r="CA307" s="3">
        <f t="shared" si="1042"/>
        <v>0</v>
      </c>
      <c r="CB307" s="3">
        <f t="shared" si="1042"/>
        <v>0</v>
      </c>
      <c r="CC307" s="3">
        <f t="shared" si="1042"/>
        <v>0</v>
      </c>
      <c r="CD307" s="3">
        <f t="shared" si="1042"/>
        <v>0</v>
      </c>
      <c r="CE307" s="3">
        <f t="shared" si="1042"/>
        <v>0</v>
      </c>
      <c r="CF307" s="3">
        <f t="shared" ref="CF307:DK307" si="1043">(CF120+CF213)-CF27</f>
        <v>0</v>
      </c>
      <c r="CG307" s="3">
        <f t="shared" si="1043"/>
        <v>0</v>
      </c>
      <c r="CH307" s="3">
        <f t="shared" si="1043"/>
        <v>0</v>
      </c>
      <c r="CI307" s="3">
        <f t="shared" si="1043"/>
        <v>0</v>
      </c>
      <c r="CJ307" s="3">
        <f t="shared" si="1043"/>
        <v>0</v>
      </c>
      <c r="CK307" s="3">
        <f t="shared" si="1043"/>
        <v>0</v>
      </c>
      <c r="CL307" s="3">
        <f t="shared" si="1043"/>
        <v>0</v>
      </c>
      <c r="CM307" s="3">
        <f t="shared" si="1043"/>
        <v>0</v>
      </c>
      <c r="CN307" s="3">
        <f t="shared" si="1043"/>
        <v>0</v>
      </c>
      <c r="CO307" s="3">
        <f t="shared" si="1043"/>
        <v>0</v>
      </c>
      <c r="CP307" s="3">
        <f t="shared" si="1043"/>
        <v>0</v>
      </c>
      <c r="CQ307" s="3">
        <f t="shared" si="1043"/>
        <v>0</v>
      </c>
      <c r="CR307" s="3">
        <f t="shared" si="1043"/>
        <v>0</v>
      </c>
      <c r="CS307" s="3">
        <f t="shared" si="1043"/>
        <v>0</v>
      </c>
      <c r="CT307" s="3">
        <f t="shared" si="1043"/>
        <v>0</v>
      </c>
      <c r="CU307" s="3">
        <f t="shared" si="1043"/>
        <v>0</v>
      </c>
      <c r="CV307" s="3">
        <f t="shared" si="1043"/>
        <v>0</v>
      </c>
      <c r="CW307" s="3">
        <f t="shared" si="1043"/>
        <v>0</v>
      </c>
      <c r="CX307" s="3">
        <f t="shared" si="1043"/>
        <v>0</v>
      </c>
      <c r="CY307" s="3">
        <f t="shared" si="1043"/>
        <v>0</v>
      </c>
      <c r="CZ307" s="3">
        <f t="shared" si="1043"/>
        <v>0</v>
      </c>
      <c r="DA307" s="3">
        <f t="shared" si="1043"/>
        <v>0</v>
      </c>
      <c r="DB307" s="3">
        <f t="shared" si="1043"/>
        <v>0</v>
      </c>
      <c r="DC307" s="3">
        <f t="shared" si="1043"/>
        <v>0</v>
      </c>
      <c r="DD307" s="3">
        <f t="shared" si="1043"/>
        <v>0</v>
      </c>
      <c r="DE307" s="3">
        <f t="shared" si="1043"/>
        <v>0</v>
      </c>
      <c r="DF307" s="3">
        <f t="shared" si="1043"/>
        <v>0</v>
      </c>
      <c r="DG307" s="3">
        <f t="shared" si="1043"/>
        <v>0</v>
      </c>
      <c r="DH307" s="3">
        <f t="shared" si="1043"/>
        <v>0</v>
      </c>
      <c r="DI307" s="3">
        <f t="shared" si="1043"/>
        <v>0</v>
      </c>
      <c r="DJ307" s="3">
        <f t="shared" si="1043"/>
        <v>0</v>
      </c>
      <c r="DK307" s="3">
        <f t="shared" si="1043"/>
        <v>0</v>
      </c>
      <c r="DL307" s="3">
        <f t="shared" ref="DL307:EQ307" si="1044">(DL120+DL213)-DL27</f>
        <v>0</v>
      </c>
      <c r="DM307" s="3">
        <f t="shared" si="1044"/>
        <v>0</v>
      </c>
      <c r="DN307" s="3">
        <f t="shared" si="1044"/>
        <v>0</v>
      </c>
      <c r="DO307" s="3">
        <f t="shared" si="1044"/>
        <v>0</v>
      </c>
      <c r="DP307" s="3">
        <f t="shared" si="1044"/>
        <v>0</v>
      </c>
      <c r="DQ307" s="3">
        <f t="shared" si="1044"/>
        <v>0</v>
      </c>
      <c r="DR307" s="3">
        <f t="shared" si="1044"/>
        <v>0</v>
      </c>
      <c r="DS307" s="3">
        <f t="shared" si="1044"/>
        <v>0</v>
      </c>
      <c r="DT307" s="3">
        <f t="shared" si="1044"/>
        <v>0</v>
      </c>
      <c r="DU307" s="3">
        <f t="shared" si="1044"/>
        <v>0</v>
      </c>
      <c r="DV307" s="3">
        <f t="shared" si="1044"/>
        <v>0</v>
      </c>
      <c r="DW307" s="3">
        <f t="shared" si="1044"/>
        <v>0</v>
      </c>
      <c r="DX307" s="3">
        <f t="shared" si="1044"/>
        <v>0</v>
      </c>
      <c r="DY307" s="3">
        <f t="shared" si="1044"/>
        <v>0</v>
      </c>
      <c r="DZ307" s="3">
        <f t="shared" si="1044"/>
        <v>0</v>
      </c>
      <c r="EA307" s="3">
        <f t="shared" si="1044"/>
        <v>0</v>
      </c>
      <c r="EB307" s="3">
        <f t="shared" si="1044"/>
        <v>0</v>
      </c>
      <c r="EC307" s="3">
        <f t="shared" si="1044"/>
        <v>0</v>
      </c>
      <c r="ED307" s="3">
        <f t="shared" si="1044"/>
        <v>0</v>
      </c>
      <c r="EE307" s="3">
        <f t="shared" si="1044"/>
        <v>0</v>
      </c>
      <c r="EF307" s="3">
        <f t="shared" si="1044"/>
        <v>0</v>
      </c>
      <c r="EG307" s="3">
        <f t="shared" si="1044"/>
        <v>0</v>
      </c>
      <c r="EH307" s="3">
        <f t="shared" si="1044"/>
        <v>0</v>
      </c>
      <c r="EI307" s="3">
        <f t="shared" si="1044"/>
        <v>0</v>
      </c>
      <c r="EJ307" s="3">
        <f t="shared" si="1044"/>
        <v>0</v>
      </c>
      <c r="EK307" s="3">
        <f t="shared" si="1044"/>
        <v>0</v>
      </c>
      <c r="EL307" s="3">
        <f t="shared" si="1044"/>
        <v>0</v>
      </c>
      <c r="EM307" s="3">
        <f t="shared" si="1044"/>
        <v>0</v>
      </c>
      <c r="EN307" s="3">
        <f t="shared" si="1044"/>
        <v>0</v>
      </c>
      <c r="EO307" s="3">
        <f t="shared" si="1044"/>
        <v>0</v>
      </c>
      <c r="EP307" s="3">
        <f t="shared" si="1044"/>
        <v>0</v>
      </c>
      <c r="EQ307" s="3">
        <f t="shared" si="1044"/>
        <v>0</v>
      </c>
      <c r="ER307" s="3">
        <f t="shared" ref="ER307:FB307" si="1045">(ER120+ER213)-ER27</f>
        <v>0</v>
      </c>
      <c r="ES307" s="3">
        <f t="shared" si="1045"/>
        <v>0</v>
      </c>
      <c r="ET307" s="3">
        <f t="shared" si="1045"/>
        <v>0</v>
      </c>
      <c r="EU307" s="3">
        <f t="shared" si="1045"/>
        <v>0</v>
      </c>
      <c r="EV307" s="3">
        <f t="shared" si="1045"/>
        <v>0</v>
      </c>
      <c r="EW307" s="3">
        <f t="shared" si="1045"/>
        <v>0</v>
      </c>
      <c r="EX307" s="3">
        <f t="shared" si="1045"/>
        <v>0</v>
      </c>
      <c r="EY307" s="3">
        <f t="shared" si="1045"/>
        <v>0</v>
      </c>
      <c r="EZ307" s="3">
        <f t="shared" si="1045"/>
        <v>0</v>
      </c>
      <c r="FA307" s="3">
        <f t="shared" si="1045"/>
        <v>0</v>
      </c>
      <c r="FB307" s="3">
        <f t="shared" si="1045"/>
        <v>0</v>
      </c>
    </row>
    <row r="308" spans="2:158" s="38" customFormat="1" ht="11.25" hidden="1" customHeight="1" outlineLevel="1">
      <c r="B308" s="37">
        <v>2032</v>
      </c>
      <c r="D308" s="36"/>
      <c r="E308" s="49"/>
      <c r="J308" s="39"/>
      <c r="K308" s="39"/>
      <c r="L308" s="39"/>
      <c r="M308" s="39"/>
      <c r="N308" s="39"/>
      <c r="O308" s="39"/>
      <c r="P308" s="39"/>
      <c r="R308" s="41"/>
      <c r="S308" s="40"/>
      <c r="T308" s="3">
        <f t="shared" ref="T308:AY308" si="1046">(T121+T214)-T28</f>
        <v>0</v>
      </c>
      <c r="U308" s="3">
        <f t="shared" si="1046"/>
        <v>0</v>
      </c>
      <c r="V308" s="3">
        <f t="shared" si="1046"/>
        <v>0</v>
      </c>
      <c r="W308" s="3">
        <f t="shared" si="1046"/>
        <v>0</v>
      </c>
      <c r="X308" s="3">
        <f t="shared" si="1046"/>
        <v>0</v>
      </c>
      <c r="Y308" s="3">
        <f t="shared" si="1046"/>
        <v>0</v>
      </c>
      <c r="Z308" s="3">
        <f t="shared" si="1046"/>
        <v>0</v>
      </c>
      <c r="AA308" s="3">
        <f t="shared" si="1046"/>
        <v>0</v>
      </c>
      <c r="AB308" s="3">
        <f t="shared" si="1046"/>
        <v>0</v>
      </c>
      <c r="AC308" s="3">
        <f t="shared" si="1046"/>
        <v>0</v>
      </c>
      <c r="AD308" s="3">
        <f t="shared" si="1046"/>
        <v>0</v>
      </c>
      <c r="AE308" s="3">
        <f t="shared" si="1046"/>
        <v>0</v>
      </c>
      <c r="AF308" s="3">
        <f t="shared" si="1046"/>
        <v>0</v>
      </c>
      <c r="AG308" s="3">
        <f t="shared" si="1046"/>
        <v>0</v>
      </c>
      <c r="AH308" s="3">
        <f t="shared" si="1046"/>
        <v>0</v>
      </c>
      <c r="AI308" s="3">
        <f t="shared" si="1046"/>
        <v>0</v>
      </c>
      <c r="AJ308" s="3">
        <f t="shared" si="1046"/>
        <v>0</v>
      </c>
      <c r="AK308" s="3">
        <f t="shared" si="1046"/>
        <v>0</v>
      </c>
      <c r="AL308" s="3">
        <f t="shared" si="1046"/>
        <v>0</v>
      </c>
      <c r="AM308" s="3">
        <f t="shared" si="1046"/>
        <v>0</v>
      </c>
      <c r="AN308" s="3">
        <f t="shared" si="1046"/>
        <v>0</v>
      </c>
      <c r="AO308" s="3">
        <f t="shared" si="1046"/>
        <v>0</v>
      </c>
      <c r="AP308" s="3">
        <f t="shared" si="1046"/>
        <v>0</v>
      </c>
      <c r="AQ308" s="3">
        <f t="shared" si="1046"/>
        <v>0</v>
      </c>
      <c r="AR308" s="3">
        <f t="shared" si="1046"/>
        <v>0</v>
      </c>
      <c r="AS308" s="3">
        <f t="shared" si="1046"/>
        <v>0</v>
      </c>
      <c r="AT308" s="3">
        <f t="shared" si="1046"/>
        <v>0</v>
      </c>
      <c r="AU308" s="3">
        <f t="shared" si="1046"/>
        <v>0</v>
      </c>
      <c r="AV308" s="3">
        <f t="shared" si="1046"/>
        <v>0</v>
      </c>
      <c r="AW308" s="3">
        <f t="shared" si="1046"/>
        <v>0</v>
      </c>
      <c r="AX308" s="3">
        <f t="shared" si="1046"/>
        <v>0</v>
      </c>
      <c r="AY308" s="3">
        <f t="shared" si="1046"/>
        <v>0</v>
      </c>
      <c r="AZ308" s="3">
        <f t="shared" ref="AZ308:CE308" si="1047">(AZ121+AZ214)-AZ28</f>
        <v>0</v>
      </c>
      <c r="BA308" s="3">
        <f t="shared" si="1047"/>
        <v>0</v>
      </c>
      <c r="BB308" s="3">
        <f t="shared" si="1047"/>
        <v>0</v>
      </c>
      <c r="BC308" s="3">
        <f t="shared" si="1047"/>
        <v>0</v>
      </c>
      <c r="BD308" s="3">
        <f t="shared" si="1047"/>
        <v>0</v>
      </c>
      <c r="BE308" s="3">
        <f t="shared" si="1047"/>
        <v>0</v>
      </c>
      <c r="BF308" s="3">
        <f t="shared" si="1047"/>
        <v>0</v>
      </c>
      <c r="BG308" s="3">
        <f t="shared" si="1047"/>
        <v>0</v>
      </c>
      <c r="BH308" s="3">
        <f t="shared" si="1047"/>
        <v>0</v>
      </c>
      <c r="BI308" s="3">
        <f t="shared" si="1047"/>
        <v>0</v>
      </c>
      <c r="BJ308" s="3">
        <f t="shared" si="1047"/>
        <v>0</v>
      </c>
      <c r="BK308" s="3">
        <f t="shared" si="1047"/>
        <v>0</v>
      </c>
      <c r="BL308" s="3">
        <f t="shared" si="1047"/>
        <v>0</v>
      </c>
      <c r="BM308" s="3">
        <f t="shared" si="1047"/>
        <v>0</v>
      </c>
      <c r="BN308" s="3">
        <f t="shared" si="1047"/>
        <v>0</v>
      </c>
      <c r="BO308" s="3">
        <f t="shared" si="1047"/>
        <v>0</v>
      </c>
      <c r="BP308" s="3">
        <f t="shared" si="1047"/>
        <v>0</v>
      </c>
      <c r="BQ308" s="3">
        <f t="shared" si="1047"/>
        <v>0</v>
      </c>
      <c r="BR308" s="3">
        <f t="shared" si="1047"/>
        <v>0</v>
      </c>
      <c r="BS308" s="3">
        <f t="shared" si="1047"/>
        <v>0</v>
      </c>
      <c r="BT308" s="3">
        <f t="shared" si="1047"/>
        <v>0</v>
      </c>
      <c r="BU308" s="3">
        <f t="shared" si="1047"/>
        <v>0</v>
      </c>
      <c r="BV308" s="3">
        <f t="shared" si="1047"/>
        <v>0</v>
      </c>
      <c r="BW308" s="3">
        <f t="shared" si="1047"/>
        <v>0</v>
      </c>
      <c r="BX308" s="3">
        <f t="shared" si="1047"/>
        <v>0</v>
      </c>
      <c r="BY308" s="3">
        <f t="shared" si="1047"/>
        <v>0</v>
      </c>
      <c r="BZ308" s="3">
        <f t="shared" si="1047"/>
        <v>0</v>
      </c>
      <c r="CA308" s="3">
        <f t="shared" si="1047"/>
        <v>0</v>
      </c>
      <c r="CB308" s="3">
        <f t="shared" si="1047"/>
        <v>0</v>
      </c>
      <c r="CC308" s="3">
        <f t="shared" si="1047"/>
        <v>0</v>
      </c>
      <c r="CD308" s="3">
        <f t="shared" si="1047"/>
        <v>0</v>
      </c>
      <c r="CE308" s="3">
        <f t="shared" si="1047"/>
        <v>0</v>
      </c>
      <c r="CF308" s="3">
        <f t="shared" ref="CF308:DK308" si="1048">(CF121+CF214)-CF28</f>
        <v>0</v>
      </c>
      <c r="CG308" s="3">
        <f t="shared" si="1048"/>
        <v>0</v>
      </c>
      <c r="CH308" s="3">
        <f t="shared" si="1048"/>
        <v>0</v>
      </c>
      <c r="CI308" s="3">
        <f t="shared" si="1048"/>
        <v>0</v>
      </c>
      <c r="CJ308" s="3">
        <f t="shared" si="1048"/>
        <v>0</v>
      </c>
      <c r="CK308" s="3">
        <f t="shared" si="1048"/>
        <v>0</v>
      </c>
      <c r="CL308" s="3">
        <f t="shared" si="1048"/>
        <v>0</v>
      </c>
      <c r="CM308" s="3">
        <f t="shared" si="1048"/>
        <v>0</v>
      </c>
      <c r="CN308" s="3">
        <f t="shared" si="1048"/>
        <v>0</v>
      </c>
      <c r="CO308" s="3">
        <f t="shared" si="1048"/>
        <v>0</v>
      </c>
      <c r="CP308" s="3">
        <f t="shared" si="1048"/>
        <v>0</v>
      </c>
      <c r="CQ308" s="3">
        <f t="shared" si="1048"/>
        <v>0</v>
      </c>
      <c r="CR308" s="3">
        <f t="shared" si="1048"/>
        <v>0</v>
      </c>
      <c r="CS308" s="3">
        <f t="shared" si="1048"/>
        <v>0</v>
      </c>
      <c r="CT308" s="3">
        <f t="shared" si="1048"/>
        <v>0</v>
      </c>
      <c r="CU308" s="3">
        <f t="shared" si="1048"/>
        <v>0</v>
      </c>
      <c r="CV308" s="3">
        <f t="shared" si="1048"/>
        <v>0</v>
      </c>
      <c r="CW308" s="3">
        <f t="shared" si="1048"/>
        <v>0</v>
      </c>
      <c r="CX308" s="3">
        <f t="shared" si="1048"/>
        <v>0</v>
      </c>
      <c r="CY308" s="3">
        <f t="shared" si="1048"/>
        <v>0</v>
      </c>
      <c r="CZ308" s="3">
        <f t="shared" si="1048"/>
        <v>0</v>
      </c>
      <c r="DA308" s="3">
        <f t="shared" si="1048"/>
        <v>0</v>
      </c>
      <c r="DB308" s="3">
        <f t="shared" si="1048"/>
        <v>0</v>
      </c>
      <c r="DC308" s="3">
        <f t="shared" si="1048"/>
        <v>0</v>
      </c>
      <c r="DD308" s="3">
        <f t="shared" si="1048"/>
        <v>0</v>
      </c>
      <c r="DE308" s="3">
        <f t="shared" si="1048"/>
        <v>0</v>
      </c>
      <c r="DF308" s="3">
        <f t="shared" si="1048"/>
        <v>0</v>
      </c>
      <c r="DG308" s="3">
        <f t="shared" si="1048"/>
        <v>0</v>
      </c>
      <c r="DH308" s="3">
        <f t="shared" si="1048"/>
        <v>0</v>
      </c>
      <c r="DI308" s="3">
        <f t="shared" si="1048"/>
        <v>0</v>
      </c>
      <c r="DJ308" s="3">
        <f t="shared" si="1048"/>
        <v>0</v>
      </c>
      <c r="DK308" s="3">
        <f t="shared" si="1048"/>
        <v>0</v>
      </c>
      <c r="DL308" s="3">
        <f t="shared" ref="DL308:EQ308" si="1049">(DL121+DL214)-DL28</f>
        <v>0</v>
      </c>
      <c r="DM308" s="3">
        <f t="shared" si="1049"/>
        <v>0</v>
      </c>
      <c r="DN308" s="3">
        <f t="shared" si="1049"/>
        <v>0</v>
      </c>
      <c r="DO308" s="3">
        <f t="shared" si="1049"/>
        <v>0</v>
      </c>
      <c r="DP308" s="3">
        <f t="shared" si="1049"/>
        <v>0</v>
      </c>
      <c r="DQ308" s="3">
        <f t="shared" si="1049"/>
        <v>0</v>
      </c>
      <c r="DR308" s="3">
        <f t="shared" si="1049"/>
        <v>0</v>
      </c>
      <c r="DS308" s="3">
        <f t="shared" si="1049"/>
        <v>0</v>
      </c>
      <c r="DT308" s="3">
        <f t="shared" si="1049"/>
        <v>0</v>
      </c>
      <c r="DU308" s="3">
        <f t="shared" si="1049"/>
        <v>0</v>
      </c>
      <c r="DV308" s="3">
        <f t="shared" si="1049"/>
        <v>0</v>
      </c>
      <c r="DW308" s="3">
        <f t="shared" si="1049"/>
        <v>0</v>
      </c>
      <c r="DX308" s="3">
        <f t="shared" si="1049"/>
        <v>0</v>
      </c>
      <c r="DY308" s="3">
        <f t="shared" si="1049"/>
        <v>0</v>
      </c>
      <c r="DZ308" s="3">
        <f t="shared" si="1049"/>
        <v>0</v>
      </c>
      <c r="EA308" s="3">
        <f t="shared" si="1049"/>
        <v>0</v>
      </c>
      <c r="EB308" s="3">
        <f t="shared" si="1049"/>
        <v>0</v>
      </c>
      <c r="EC308" s="3">
        <f t="shared" si="1049"/>
        <v>0</v>
      </c>
      <c r="ED308" s="3">
        <f t="shared" si="1049"/>
        <v>0</v>
      </c>
      <c r="EE308" s="3">
        <f t="shared" si="1049"/>
        <v>0</v>
      </c>
      <c r="EF308" s="3">
        <f t="shared" si="1049"/>
        <v>0</v>
      </c>
      <c r="EG308" s="3">
        <f t="shared" si="1049"/>
        <v>0</v>
      </c>
      <c r="EH308" s="3">
        <f t="shared" si="1049"/>
        <v>0</v>
      </c>
      <c r="EI308" s="3">
        <f t="shared" si="1049"/>
        <v>0</v>
      </c>
      <c r="EJ308" s="3">
        <f t="shared" si="1049"/>
        <v>0</v>
      </c>
      <c r="EK308" s="3">
        <f t="shared" si="1049"/>
        <v>0</v>
      </c>
      <c r="EL308" s="3">
        <f t="shared" si="1049"/>
        <v>0</v>
      </c>
      <c r="EM308" s="3">
        <f t="shared" si="1049"/>
        <v>0</v>
      </c>
      <c r="EN308" s="3">
        <f t="shared" si="1049"/>
        <v>0</v>
      </c>
      <c r="EO308" s="3">
        <f t="shared" si="1049"/>
        <v>0</v>
      </c>
      <c r="EP308" s="3">
        <f t="shared" si="1049"/>
        <v>0</v>
      </c>
      <c r="EQ308" s="3">
        <f t="shared" si="1049"/>
        <v>0</v>
      </c>
      <c r="ER308" s="3">
        <f t="shared" ref="ER308:FB308" si="1050">(ER121+ER214)-ER28</f>
        <v>0</v>
      </c>
      <c r="ES308" s="3">
        <f t="shared" si="1050"/>
        <v>0</v>
      </c>
      <c r="ET308" s="3">
        <f t="shared" si="1050"/>
        <v>0</v>
      </c>
      <c r="EU308" s="3">
        <f t="shared" si="1050"/>
        <v>0</v>
      </c>
      <c r="EV308" s="3">
        <f t="shared" si="1050"/>
        <v>0</v>
      </c>
      <c r="EW308" s="3">
        <f t="shared" si="1050"/>
        <v>0</v>
      </c>
      <c r="EX308" s="3">
        <f t="shared" si="1050"/>
        <v>0</v>
      </c>
      <c r="EY308" s="3">
        <f t="shared" si="1050"/>
        <v>0</v>
      </c>
      <c r="EZ308" s="3">
        <f t="shared" si="1050"/>
        <v>0</v>
      </c>
      <c r="FA308" s="3">
        <f t="shared" si="1050"/>
        <v>0</v>
      </c>
      <c r="FB308" s="3">
        <f t="shared" si="1050"/>
        <v>0</v>
      </c>
    </row>
    <row r="309" spans="2:158" s="38" customFormat="1" ht="11.25" hidden="1" customHeight="1" outlineLevel="1">
      <c r="B309" s="37">
        <v>2033</v>
      </c>
      <c r="D309" s="36"/>
      <c r="E309" s="49"/>
      <c r="J309" s="39"/>
      <c r="K309" s="39"/>
      <c r="L309" s="39"/>
      <c r="M309" s="39"/>
      <c r="N309" s="39"/>
      <c r="O309" s="39"/>
      <c r="P309" s="39"/>
      <c r="R309" s="41"/>
      <c r="S309" s="40"/>
      <c r="T309" s="3">
        <f t="shared" ref="T309:AY309" si="1051">(T122+T215)-T29</f>
        <v>0</v>
      </c>
      <c r="U309" s="3">
        <f t="shared" si="1051"/>
        <v>0</v>
      </c>
      <c r="V309" s="3">
        <f t="shared" si="1051"/>
        <v>0</v>
      </c>
      <c r="W309" s="3">
        <f t="shared" si="1051"/>
        <v>0</v>
      </c>
      <c r="X309" s="3">
        <f t="shared" si="1051"/>
        <v>0</v>
      </c>
      <c r="Y309" s="3">
        <f t="shared" si="1051"/>
        <v>0</v>
      </c>
      <c r="Z309" s="3">
        <f t="shared" si="1051"/>
        <v>0</v>
      </c>
      <c r="AA309" s="3">
        <f t="shared" si="1051"/>
        <v>0</v>
      </c>
      <c r="AB309" s="3">
        <f t="shared" si="1051"/>
        <v>0</v>
      </c>
      <c r="AC309" s="3">
        <f t="shared" si="1051"/>
        <v>0</v>
      </c>
      <c r="AD309" s="3">
        <f t="shared" si="1051"/>
        <v>0</v>
      </c>
      <c r="AE309" s="3">
        <f t="shared" si="1051"/>
        <v>0</v>
      </c>
      <c r="AF309" s="3">
        <f t="shared" si="1051"/>
        <v>0</v>
      </c>
      <c r="AG309" s="3">
        <f t="shared" si="1051"/>
        <v>0</v>
      </c>
      <c r="AH309" s="3">
        <f t="shared" si="1051"/>
        <v>0</v>
      </c>
      <c r="AI309" s="3">
        <f t="shared" si="1051"/>
        <v>0</v>
      </c>
      <c r="AJ309" s="3">
        <f t="shared" si="1051"/>
        <v>0</v>
      </c>
      <c r="AK309" s="3">
        <f t="shared" si="1051"/>
        <v>0</v>
      </c>
      <c r="AL309" s="3">
        <f t="shared" si="1051"/>
        <v>0</v>
      </c>
      <c r="AM309" s="3">
        <f t="shared" si="1051"/>
        <v>0</v>
      </c>
      <c r="AN309" s="3">
        <f t="shared" si="1051"/>
        <v>0</v>
      </c>
      <c r="AO309" s="3">
        <f t="shared" si="1051"/>
        <v>0</v>
      </c>
      <c r="AP309" s="3">
        <f t="shared" si="1051"/>
        <v>0</v>
      </c>
      <c r="AQ309" s="3">
        <f t="shared" si="1051"/>
        <v>0</v>
      </c>
      <c r="AR309" s="3">
        <f t="shared" si="1051"/>
        <v>0</v>
      </c>
      <c r="AS309" s="3">
        <f t="shared" si="1051"/>
        <v>0</v>
      </c>
      <c r="AT309" s="3">
        <f t="shared" si="1051"/>
        <v>0</v>
      </c>
      <c r="AU309" s="3">
        <f t="shared" si="1051"/>
        <v>0</v>
      </c>
      <c r="AV309" s="3">
        <f t="shared" si="1051"/>
        <v>0</v>
      </c>
      <c r="AW309" s="3">
        <f t="shared" si="1051"/>
        <v>0</v>
      </c>
      <c r="AX309" s="3">
        <f t="shared" si="1051"/>
        <v>0</v>
      </c>
      <c r="AY309" s="3">
        <f t="shared" si="1051"/>
        <v>0</v>
      </c>
      <c r="AZ309" s="3">
        <f t="shared" ref="AZ309:CE309" si="1052">(AZ122+AZ215)-AZ29</f>
        <v>0</v>
      </c>
      <c r="BA309" s="3">
        <f t="shared" si="1052"/>
        <v>0</v>
      </c>
      <c r="BB309" s="3">
        <f t="shared" si="1052"/>
        <v>0</v>
      </c>
      <c r="BC309" s="3">
        <f t="shared" si="1052"/>
        <v>0</v>
      </c>
      <c r="BD309" s="3">
        <f t="shared" si="1052"/>
        <v>0</v>
      </c>
      <c r="BE309" s="3">
        <f t="shared" si="1052"/>
        <v>0</v>
      </c>
      <c r="BF309" s="3">
        <f t="shared" si="1052"/>
        <v>0</v>
      </c>
      <c r="BG309" s="3">
        <f t="shared" si="1052"/>
        <v>0</v>
      </c>
      <c r="BH309" s="3">
        <f t="shared" si="1052"/>
        <v>0</v>
      </c>
      <c r="BI309" s="3">
        <f t="shared" si="1052"/>
        <v>0</v>
      </c>
      <c r="BJ309" s="3">
        <f t="shared" si="1052"/>
        <v>0</v>
      </c>
      <c r="BK309" s="3">
        <f t="shared" si="1052"/>
        <v>0</v>
      </c>
      <c r="BL309" s="3">
        <f t="shared" si="1052"/>
        <v>0</v>
      </c>
      <c r="BM309" s="3">
        <f t="shared" si="1052"/>
        <v>0</v>
      </c>
      <c r="BN309" s="3">
        <f t="shared" si="1052"/>
        <v>0</v>
      </c>
      <c r="BO309" s="3">
        <f t="shared" si="1052"/>
        <v>0</v>
      </c>
      <c r="BP309" s="3">
        <f t="shared" si="1052"/>
        <v>0</v>
      </c>
      <c r="BQ309" s="3">
        <f t="shared" si="1052"/>
        <v>0</v>
      </c>
      <c r="BR309" s="3">
        <f t="shared" si="1052"/>
        <v>0</v>
      </c>
      <c r="BS309" s="3">
        <f t="shared" si="1052"/>
        <v>0</v>
      </c>
      <c r="BT309" s="3">
        <f t="shared" si="1052"/>
        <v>0</v>
      </c>
      <c r="BU309" s="3">
        <f t="shared" si="1052"/>
        <v>0</v>
      </c>
      <c r="BV309" s="3">
        <f t="shared" si="1052"/>
        <v>0</v>
      </c>
      <c r="BW309" s="3">
        <f t="shared" si="1052"/>
        <v>0</v>
      </c>
      <c r="BX309" s="3">
        <f t="shared" si="1052"/>
        <v>0</v>
      </c>
      <c r="BY309" s="3">
        <f t="shared" si="1052"/>
        <v>0</v>
      </c>
      <c r="BZ309" s="3">
        <f t="shared" si="1052"/>
        <v>0</v>
      </c>
      <c r="CA309" s="3">
        <f t="shared" si="1052"/>
        <v>0</v>
      </c>
      <c r="CB309" s="3">
        <f t="shared" si="1052"/>
        <v>0</v>
      </c>
      <c r="CC309" s="3">
        <f t="shared" si="1052"/>
        <v>0</v>
      </c>
      <c r="CD309" s="3">
        <f t="shared" si="1052"/>
        <v>0</v>
      </c>
      <c r="CE309" s="3">
        <f t="shared" si="1052"/>
        <v>0</v>
      </c>
      <c r="CF309" s="3">
        <f t="shared" ref="CF309:DK309" si="1053">(CF122+CF215)-CF29</f>
        <v>0</v>
      </c>
      <c r="CG309" s="3">
        <f t="shared" si="1053"/>
        <v>0</v>
      </c>
      <c r="CH309" s="3">
        <f t="shared" si="1053"/>
        <v>0</v>
      </c>
      <c r="CI309" s="3">
        <f t="shared" si="1053"/>
        <v>0</v>
      </c>
      <c r="CJ309" s="3">
        <f t="shared" si="1053"/>
        <v>0</v>
      </c>
      <c r="CK309" s="3">
        <f t="shared" si="1053"/>
        <v>0</v>
      </c>
      <c r="CL309" s="3">
        <f t="shared" si="1053"/>
        <v>0</v>
      </c>
      <c r="CM309" s="3">
        <f t="shared" si="1053"/>
        <v>0</v>
      </c>
      <c r="CN309" s="3">
        <f t="shared" si="1053"/>
        <v>0</v>
      </c>
      <c r="CO309" s="3">
        <f t="shared" si="1053"/>
        <v>0</v>
      </c>
      <c r="CP309" s="3">
        <f t="shared" si="1053"/>
        <v>0</v>
      </c>
      <c r="CQ309" s="3">
        <f t="shared" si="1053"/>
        <v>0</v>
      </c>
      <c r="CR309" s="3">
        <f t="shared" si="1053"/>
        <v>0</v>
      </c>
      <c r="CS309" s="3">
        <f t="shared" si="1053"/>
        <v>0</v>
      </c>
      <c r="CT309" s="3">
        <f t="shared" si="1053"/>
        <v>0</v>
      </c>
      <c r="CU309" s="3">
        <f t="shared" si="1053"/>
        <v>0</v>
      </c>
      <c r="CV309" s="3">
        <f t="shared" si="1053"/>
        <v>0</v>
      </c>
      <c r="CW309" s="3">
        <f t="shared" si="1053"/>
        <v>0</v>
      </c>
      <c r="CX309" s="3">
        <f t="shared" si="1053"/>
        <v>0</v>
      </c>
      <c r="CY309" s="3">
        <f t="shared" si="1053"/>
        <v>0</v>
      </c>
      <c r="CZ309" s="3">
        <f t="shared" si="1053"/>
        <v>0</v>
      </c>
      <c r="DA309" s="3">
        <f t="shared" si="1053"/>
        <v>0</v>
      </c>
      <c r="DB309" s="3">
        <f t="shared" si="1053"/>
        <v>0</v>
      </c>
      <c r="DC309" s="3">
        <f t="shared" si="1053"/>
        <v>0</v>
      </c>
      <c r="DD309" s="3">
        <f t="shared" si="1053"/>
        <v>0</v>
      </c>
      <c r="DE309" s="3">
        <f t="shared" si="1053"/>
        <v>0</v>
      </c>
      <c r="DF309" s="3">
        <f t="shared" si="1053"/>
        <v>0</v>
      </c>
      <c r="DG309" s="3">
        <f t="shared" si="1053"/>
        <v>0</v>
      </c>
      <c r="DH309" s="3">
        <f t="shared" si="1053"/>
        <v>0</v>
      </c>
      <c r="DI309" s="3">
        <f t="shared" si="1053"/>
        <v>0</v>
      </c>
      <c r="DJ309" s="3">
        <f t="shared" si="1053"/>
        <v>0</v>
      </c>
      <c r="DK309" s="3">
        <f t="shared" si="1053"/>
        <v>0</v>
      </c>
      <c r="DL309" s="3">
        <f t="shared" ref="DL309:EQ309" si="1054">(DL122+DL215)-DL29</f>
        <v>0</v>
      </c>
      <c r="DM309" s="3">
        <f t="shared" si="1054"/>
        <v>0</v>
      </c>
      <c r="DN309" s="3">
        <f t="shared" si="1054"/>
        <v>0</v>
      </c>
      <c r="DO309" s="3">
        <f t="shared" si="1054"/>
        <v>0</v>
      </c>
      <c r="DP309" s="3">
        <f t="shared" si="1054"/>
        <v>0</v>
      </c>
      <c r="DQ309" s="3">
        <f t="shared" si="1054"/>
        <v>0</v>
      </c>
      <c r="DR309" s="3">
        <f t="shared" si="1054"/>
        <v>0</v>
      </c>
      <c r="DS309" s="3">
        <f t="shared" si="1054"/>
        <v>0</v>
      </c>
      <c r="DT309" s="3">
        <f t="shared" si="1054"/>
        <v>0</v>
      </c>
      <c r="DU309" s="3">
        <f t="shared" si="1054"/>
        <v>0</v>
      </c>
      <c r="DV309" s="3">
        <f t="shared" si="1054"/>
        <v>0</v>
      </c>
      <c r="DW309" s="3">
        <f t="shared" si="1054"/>
        <v>0</v>
      </c>
      <c r="DX309" s="3">
        <f t="shared" si="1054"/>
        <v>0</v>
      </c>
      <c r="DY309" s="3">
        <f t="shared" si="1054"/>
        <v>0</v>
      </c>
      <c r="DZ309" s="3">
        <f t="shared" si="1054"/>
        <v>0</v>
      </c>
      <c r="EA309" s="3">
        <f t="shared" si="1054"/>
        <v>0</v>
      </c>
      <c r="EB309" s="3">
        <f t="shared" si="1054"/>
        <v>0</v>
      </c>
      <c r="EC309" s="3">
        <f t="shared" si="1054"/>
        <v>0</v>
      </c>
      <c r="ED309" s="3">
        <f t="shared" si="1054"/>
        <v>0</v>
      </c>
      <c r="EE309" s="3">
        <f t="shared" si="1054"/>
        <v>0</v>
      </c>
      <c r="EF309" s="3">
        <f t="shared" si="1054"/>
        <v>0</v>
      </c>
      <c r="EG309" s="3">
        <f t="shared" si="1054"/>
        <v>0</v>
      </c>
      <c r="EH309" s="3">
        <f t="shared" si="1054"/>
        <v>0</v>
      </c>
      <c r="EI309" s="3">
        <f t="shared" si="1054"/>
        <v>0</v>
      </c>
      <c r="EJ309" s="3">
        <f t="shared" si="1054"/>
        <v>0</v>
      </c>
      <c r="EK309" s="3">
        <f t="shared" si="1054"/>
        <v>0</v>
      </c>
      <c r="EL309" s="3">
        <f t="shared" si="1054"/>
        <v>0</v>
      </c>
      <c r="EM309" s="3">
        <f t="shared" si="1054"/>
        <v>0</v>
      </c>
      <c r="EN309" s="3">
        <f t="shared" si="1054"/>
        <v>0</v>
      </c>
      <c r="EO309" s="3">
        <f t="shared" si="1054"/>
        <v>0</v>
      </c>
      <c r="EP309" s="3">
        <f t="shared" si="1054"/>
        <v>0</v>
      </c>
      <c r="EQ309" s="3">
        <f t="shared" si="1054"/>
        <v>0</v>
      </c>
      <c r="ER309" s="3">
        <f t="shared" ref="ER309:FB309" si="1055">(ER122+ER215)-ER29</f>
        <v>0</v>
      </c>
      <c r="ES309" s="3">
        <f t="shared" si="1055"/>
        <v>0</v>
      </c>
      <c r="ET309" s="3">
        <f t="shared" si="1055"/>
        <v>0</v>
      </c>
      <c r="EU309" s="3">
        <f t="shared" si="1055"/>
        <v>0</v>
      </c>
      <c r="EV309" s="3">
        <f t="shared" si="1055"/>
        <v>0</v>
      </c>
      <c r="EW309" s="3">
        <f t="shared" si="1055"/>
        <v>0</v>
      </c>
      <c r="EX309" s="3">
        <f t="shared" si="1055"/>
        <v>0</v>
      </c>
      <c r="EY309" s="3">
        <f t="shared" si="1055"/>
        <v>0</v>
      </c>
      <c r="EZ309" s="3">
        <f t="shared" si="1055"/>
        <v>0</v>
      </c>
      <c r="FA309" s="3">
        <f t="shared" si="1055"/>
        <v>0</v>
      </c>
      <c r="FB309" s="3">
        <f t="shared" si="1055"/>
        <v>0</v>
      </c>
    </row>
    <row r="310" spans="2:158" s="38" customFormat="1" ht="11.25" hidden="1" customHeight="1" outlineLevel="1">
      <c r="B310" s="37">
        <v>2034</v>
      </c>
      <c r="D310" s="36"/>
      <c r="E310" s="49"/>
      <c r="J310" s="39"/>
      <c r="K310" s="39"/>
      <c r="L310" s="39"/>
      <c r="M310" s="39"/>
      <c r="N310" s="39"/>
      <c r="O310" s="39"/>
      <c r="P310" s="39"/>
      <c r="R310" s="41"/>
      <c r="S310" s="40"/>
      <c r="T310" s="3">
        <f t="shared" ref="T310:AY310" si="1056">(T123+T216)-T30</f>
        <v>0</v>
      </c>
      <c r="U310" s="3">
        <f t="shared" si="1056"/>
        <v>0</v>
      </c>
      <c r="V310" s="3">
        <f t="shared" si="1056"/>
        <v>0</v>
      </c>
      <c r="W310" s="3">
        <f t="shared" si="1056"/>
        <v>0</v>
      </c>
      <c r="X310" s="3">
        <f t="shared" si="1056"/>
        <v>0</v>
      </c>
      <c r="Y310" s="3">
        <f t="shared" si="1056"/>
        <v>0</v>
      </c>
      <c r="Z310" s="3">
        <f t="shared" si="1056"/>
        <v>0</v>
      </c>
      <c r="AA310" s="3">
        <f t="shared" si="1056"/>
        <v>0</v>
      </c>
      <c r="AB310" s="3">
        <f t="shared" si="1056"/>
        <v>0</v>
      </c>
      <c r="AC310" s="3">
        <f t="shared" si="1056"/>
        <v>0</v>
      </c>
      <c r="AD310" s="3">
        <f t="shared" si="1056"/>
        <v>0</v>
      </c>
      <c r="AE310" s="3">
        <f t="shared" si="1056"/>
        <v>0</v>
      </c>
      <c r="AF310" s="3">
        <f t="shared" si="1056"/>
        <v>0</v>
      </c>
      <c r="AG310" s="3">
        <f t="shared" si="1056"/>
        <v>0</v>
      </c>
      <c r="AH310" s="3">
        <f t="shared" si="1056"/>
        <v>0</v>
      </c>
      <c r="AI310" s="3">
        <f t="shared" si="1056"/>
        <v>0</v>
      </c>
      <c r="AJ310" s="3">
        <f t="shared" si="1056"/>
        <v>0</v>
      </c>
      <c r="AK310" s="3">
        <f t="shared" si="1056"/>
        <v>0</v>
      </c>
      <c r="AL310" s="3">
        <f t="shared" si="1056"/>
        <v>0</v>
      </c>
      <c r="AM310" s="3">
        <f t="shared" si="1056"/>
        <v>0</v>
      </c>
      <c r="AN310" s="3">
        <f t="shared" si="1056"/>
        <v>0</v>
      </c>
      <c r="AO310" s="3">
        <f t="shared" si="1056"/>
        <v>0</v>
      </c>
      <c r="AP310" s="3">
        <f t="shared" si="1056"/>
        <v>0</v>
      </c>
      <c r="AQ310" s="3">
        <f t="shared" si="1056"/>
        <v>0</v>
      </c>
      <c r="AR310" s="3">
        <f t="shared" si="1056"/>
        <v>0</v>
      </c>
      <c r="AS310" s="3">
        <f t="shared" si="1056"/>
        <v>0</v>
      </c>
      <c r="AT310" s="3">
        <f t="shared" si="1056"/>
        <v>0</v>
      </c>
      <c r="AU310" s="3">
        <f t="shared" si="1056"/>
        <v>0</v>
      </c>
      <c r="AV310" s="3">
        <f t="shared" si="1056"/>
        <v>0</v>
      </c>
      <c r="AW310" s="3">
        <f t="shared" si="1056"/>
        <v>0</v>
      </c>
      <c r="AX310" s="3">
        <f t="shared" si="1056"/>
        <v>0</v>
      </c>
      <c r="AY310" s="3">
        <f t="shared" si="1056"/>
        <v>0</v>
      </c>
      <c r="AZ310" s="3">
        <f t="shared" ref="AZ310:CE310" si="1057">(AZ123+AZ216)-AZ30</f>
        <v>0</v>
      </c>
      <c r="BA310" s="3">
        <f t="shared" si="1057"/>
        <v>0</v>
      </c>
      <c r="BB310" s="3">
        <f t="shared" si="1057"/>
        <v>0</v>
      </c>
      <c r="BC310" s="3">
        <f t="shared" si="1057"/>
        <v>0</v>
      </c>
      <c r="BD310" s="3">
        <f t="shared" si="1057"/>
        <v>0</v>
      </c>
      <c r="BE310" s="3">
        <f t="shared" si="1057"/>
        <v>0</v>
      </c>
      <c r="BF310" s="3">
        <f t="shared" si="1057"/>
        <v>0</v>
      </c>
      <c r="BG310" s="3">
        <f t="shared" si="1057"/>
        <v>0</v>
      </c>
      <c r="BH310" s="3">
        <f t="shared" si="1057"/>
        <v>0</v>
      </c>
      <c r="BI310" s="3">
        <f t="shared" si="1057"/>
        <v>0</v>
      </c>
      <c r="BJ310" s="3">
        <f t="shared" si="1057"/>
        <v>0</v>
      </c>
      <c r="BK310" s="3">
        <f t="shared" si="1057"/>
        <v>0</v>
      </c>
      <c r="BL310" s="3">
        <f t="shared" si="1057"/>
        <v>0</v>
      </c>
      <c r="BM310" s="3">
        <f t="shared" si="1057"/>
        <v>0</v>
      </c>
      <c r="BN310" s="3">
        <f t="shared" si="1057"/>
        <v>0</v>
      </c>
      <c r="BO310" s="3">
        <f t="shared" si="1057"/>
        <v>0</v>
      </c>
      <c r="BP310" s="3">
        <f t="shared" si="1057"/>
        <v>0</v>
      </c>
      <c r="BQ310" s="3">
        <f t="shared" si="1057"/>
        <v>0</v>
      </c>
      <c r="BR310" s="3">
        <f t="shared" si="1057"/>
        <v>0</v>
      </c>
      <c r="BS310" s="3">
        <f t="shared" si="1057"/>
        <v>0</v>
      </c>
      <c r="BT310" s="3">
        <f t="shared" si="1057"/>
        <v>0</v>
      </c>
      <c r="BU310" s="3">
        <f t="shared" si="1057"/>
        <v>0</v>
      </c>
      <c r="BV310" s="3">
        <f t="shared" si="1057"/>
        <v>0</v>
      </c>
      <c r="BW310" s="3">
        <f t="shared" si="1057"/>
        <v>0</v>
      </c>
      <c r="BX310" s="3">
        <f t="shared" si="1057"/>
        <v>0</v>
      </c>
      <c r="BY310" s="3">
        <f t="shared" si="1057"/>
        <v>0</v>
      </c>
      <c r="BZ310" s="3">
        <f t="shared" si="1057"/>
        <v>0</v>
      </c>
      <c r="CA310" s="3">
        <f t="shared" si="1057"/>
        <v>0</v>
      </c>
      <c r="CB310" s="3">
        <f t="shared" si="1057"/>
        <v>0</v>
      </c>
      <c r="CC310" s="3">
        <f t="shared" si="1057"/>
        <v>0</v>
      </c>
      <c r="CD310" s="3">
        <f t="shared" si="1057"/>
        <v>0</v>
      </c>
      <c r="CE310" s="3">
        <f t="shared" si="1057"/>
        <v>0</v>
      </c>
      <c r="CF310" s="3">
        <f t="shared" ref="CF310:DK310" si="1058">(CF123+CF216)-CF30</f>
        <v>0</v>
      </c>
      <c r="CG310" s="3">
        <f t="shared" si="1058"/>
        <v>0</v>
      </c>
      <c r="CH310" s="3">
        <f t="shared" si="1058"/>
        <v>0</v>
      </c>
      <c r="CI310" s="3">
        <f t="shared" si="1058"/>
        <v>0</v>
      </c>
      <c r="CJ310" s="3">
        <f t="shared" si="1058"/>
        <v>0</v>
      </c>
      <c r="CK310" s="3">
        <f t="shared" si="1058"/>
        <v>0</v>
      </c>
      <c r="CL310" s="3">
        <f t="shared" si="1058"/>
        <v>0</v>
      </c>
      <c r="CM310" s="3">
        <f t="shared" si="1058"/>
        <v>0</v>
      </c>
      <c r="CN310" s="3">
        <f t="shared" si="1058"/>
        <v>0</v>
      </c>
      <c r="CO310" s="3">
        <f t="shared" si="1058"/>
        <v>0</v>
      </c>
      <c r="CP310" s="3">
        <f t="shared" si="1058"/>
        <v>0</v>
      </c>
      <c r="CQ310" s="3">
        <f t="shared" si="1058"/>
        <v>0</v>
      </c>
      <c r="CR310" s="3">
        <f t="shared" si="1058"/>
        <v>0</v>
      </c>
      <c r="CS310" s="3">
        <f t="shared" si="1058"/>
        <v>0</v>
      </c>
      <c r="CT310" s="3">
        <f t="shared" si="1058"/>
        <v>0</v>
      </c>
      <c r="CU310" s="3">
        <f t="shared" si="1058"/>
        <v>0</v>
      </c>
      <c r="CV310" s="3">
        <f t="shared" si="1058"/>
        <v>0</v>
      </c>
      <c r="CW310" s="3">
        <f t="shared" si="1058"/>
        <v>0</v>
      </c>
      <c r="CX310" s="3">
        <f t="shared" si="1058"/>
        <v>0</v>
      </c>
      <c r="CY310" s="3">
        <f t="shared" si="1058"/>
        <v>0</v>
      </c>
      <c r="CZ310" s="3">
        <f t="shared" si="1058"/>
        <v>0</v>
      </c>
      <c r="DA310" s="3">
        <f t="shared" si="1058"/>
        <v>0</v>
      </c>
      <c r="DB310" s="3">
        <f t="shared" si="1058"/>
        <v>0</v>
      </c>
      <c r="DC310" s="3">
        <f t="shared" si="1058"/>
        <v>0</v>
      </c>
      <c r="DD310" s="3">
        <f t="shared" si="1058"/>
        <v>0</v>
      </c>
      <c r="DE310" s="3">
        <f t="shared" si="1058"/>
        <v>0</v>
      </c>
      <c r="DF310" s="3">
        <f t="shared" si="1058"/>
        <v>0</v>
      </c>
      <c r="DG310" s="3">
        <f t="shared" si="1058"/>
        <v>0</v>
      </c>
      <c r="DH310" s="3">
        <f t="shared" si="1058"/>
        <v>0</v>
      </c>
      <c r="DI310" s="3">
        <f t="shared" si="1058"/>
        <v>0</v>
      </c>
      <c r="DJ310" s="3">
        <f t="shared" si="1058"/>
        <v>0</v>
      </c>
      <c r="DK310" s="3">
        <f t="shared" si="1058"/>
        <v>0</v>
      </c>
      <c r="DL310" s="3">
        <f t="shared" ref="DL310:EQ310" si="1059">(DL123+DL216)-DL30</f>
        <v>0</v>
      </c>
      <c r="DM310" s="3">
        <f t="shared" si="1059"/>
        <v>0</v>
      </c>
      <c r="DN310" s="3">
        <f t="shared" si="1059"/>
        <v>0</v>
      </c>
      <c r="DO310" s="3">
        <f t="shared" si="1059"/>
        <v>0</v>
      </c>
      <c r="DP310" s="3">
        <f t="shared" si="1059"/>
        <v>0</v>
      </c>
      <c r="DQ310" s="3">
        <f t="shared" si="1059"/>
        <v>0</v>
      </c>
      <c r="DR310" s="3">
        <f t="shared" si="1059"/>
        <v>0</v>
      </c>
      <c r="DS310" s="3">
        <f t="shared" si="1059"/>
        <v>0</v>
      </c>
      <c r="DT310" s="3">
        <f t="shared" si="1059"/>
        <v>0</v>
      </c>
      <c r="DU310" s="3">
        <f t="shared" si="1059"/>
        <v>0</v>
      </c>
      <c r="DV310" s="3">
        <f t="shared" si="1059"/>
        <v>0</v>
      </c>
      <c r="DW310" s="3">
        <f t="shared" si="1059"/>
        <v>0</v>
      </c>
      <c r="DX310" s="3">
        <f t="shared" si="1059"/>
        <v>0</v>
      </c>
      <c r="DY310" s="3">
        <f t="shared" si="1059"/>
        <v>0</v>
      </c>
      <c r="DZ310" s="3">
        <f t="shared" si="1059"/>
        <v>0</v>
      </c>
      <c r="EA310" s="3">
        <f t="shared" si="1059"/>
        <v>0</v>
      </c>
      <c r="EB310" s="3">
        <f t="shared" si="1059"/>
        <v>0</v>
      </c>
      <c r="EC310" s="3">
        <f t="shared" si="1059"/>
        <v>0</v>
      </c>
      <c r="ED310" s="3">
        <f t="shared" si="1059"/>
        <v>0</v>
      </c>
      <c r="EE310" s="3">
        <f t="shared" si="1059"/>
        <v>0</v>
      </c>
      <c r="EF310" s="3">
        <f t="shared" si="1059"/>
        <v>0</v>
      </c>
      <c r="EG310" s="3">
        <f t="shared" si="1059"/>
        <v>0</v>
      </c>
      <c r="EH310" s="3">
        <f t="shared" si="1059"/>
        <v>0</v>
      </c>
      <c r="EI310" s="3">
        <f t="shared" si="1059"/>
        <v>0</v>
      </c>
      <c r="EJ310" s="3">
        <f t="shared" si="1059"/>
        <v>0</v>
      </c>
      <c r="EK310" s="3">
        <f t="shared" si="1059"/>
        <v>0</v>
      </c>
      <c r="EL310" s="3">
        <f t="shared" si="1059"/>
        <v>0</v>
      </c>
      <c r="EM310" s="3">
        <f t="shared" si="1059"/>
        <v>0</v>
      </c>
      <c r="EN310" s="3">
        <f t="shared" si="1059"/>
        <v>0</v>
      </c>
      <c r="EO310" s="3">
        <f t="shared" si="1059"/>
        <v>0</v>
      </c>
      <c r="EP310" s="3">
        <f t="shared" si="1059"/>
        <v>0</v>
      </c>
      <c r="EQ310" s="3">
        <f t="shared" si="1059"/>
        <v>0</v>
      </c>
      <c r="ER310" s="3">
        <f t="shared" ref="ER310:FB310" si="1060">(ER123+ER216)-ER30</f>
        <v>0</v>
      </c>
      <c r="ES310" s="3">
        <f t="shared" si="1060"/>
        <v>0</v>
      </c>
      <c r="ET310" s="3">
        <f t="shared" si="1060"/>
        <v>0</v>
      </c>
      <c r="EU310" s="3">
        <f t="shared" si="1060"/>
        <v>0</v>
      </c>
      <c r="EV310" s="3">
        <f t="shared" si="1060"/>
        <v>0</v>
      </c>
      <c r="EW310" s="3">
        <f t="shared" si="1060"/>
        <v>0</v>
      </c>
      <c r="EX310" s="3">
        <f t="shared" si="1060"/>
        <v>0</v>
      </c>
      <c r="EY310" s="3">
        <f t="shared" si="1060"/>
        <v>0</v>
      </c>
      <c r="EZ310" s="3">
        <f t="shared" si="1060"/>
        <v>0</v>
      </c>
      <c r="FA310" s="3">
        <f t="shared" si="1060"/>
        <v>0</v>
      </c>
      <c r="FB310" s="3">
        <f t="shared" si="1060"/>
        <v>0</v>
      </c>
    </row>
    <row r="311" spans="2:158" s="38" customFormat="1" ht="11.25" hidden="1" customHeight="1" outlineLevel="1">
      <c r="B311" s="37">
        <v>2035</v>
      </c>
      <c r="D311" s="36"/>
      <c r="E311" s="49"/>
      <c r="J311" s="39"/>
      <c r="K311" s="39"/>
      <c r="L311" s="39"/>
      <c r="M311" s="39"/>
      <c r="N311" s="39"/>
      <c r="O311" s="39"/>
      <c r="P311" s="39"/>
      <c r="R311" s="41"/>
      <c r="S311" s="40"/>
      <c r="T311" s="3">
        <f t="shared" ref="T311:AY311" si="1061">(T124+T217)-T31</f>
        <v>0</v>
      </c>
      <c r="U311" s="3">
        <f t="shared" si="1061"/>
        <v>0</v>
      </c>
      <c r="V311" s="3">
        <f t="shared" si="1061"/>
        <v>0</v>
      </c>
      <c r="W311" s="3">
        <f t="shared" si="1061"/>
        <v>0</v>
      </c>
      <c r="X311" s="3">
        <f t="shared" si="1061"/>
        <v>0</v>
      </c>
      <c r="Y311" s="3">
        <f t="shared" si="1061"/>
        <v>0</v>
      </c>
      <c r="Z311" s="3">
        <f t="shared" si="1061"/>
        <v>0</v>
      </c>
      <c r="AA311" s="3">
        <f t="shared" si="1061"/>
        <v>0</v>
      </c>
      <c r="AB311" s="3">
        <f t="shared" si="1061"/>
        <v>0</v>
      </c>
      <c r="AC311" s="3">
        <f t="shared" si="1061"/>
        <v>0</v>
      </c>
      <c r="AD311" s="3">
        <f t="shared" si="1061"/>
        <v>0</v>
      </c>
      <c r="AE311" s="3">
        <f t="shared" si="1061"/>
        <v>0</v>
      </c>
      <c r="AF311" s="3">
        <f t="shared" si="1061"/>
        <v>0</v>
      </c>
      <c r="AG311" s="3">
        <f t="shared" si="1061"/>
        <v>0</v>
      </c>
      <c r="AH311" s="3">
        <f t="shared" si="1061"/>
        <v>0</v>
      </c>
      <c r="AI311" s="3">
        <f t="shared" si="1061"/>
        <v>0</v>
      </c>
      <c r="AJ311" s="3">
        <f t="shared" si="1061"/>
        <v>0</v>
      </c>
      <c r="AK311" s="3">
        <f t="shared" si="1061"/>
        <v>0</v>
      </c>
      <c r="AL311" s="3">
        <f t="shared" si="1061"/>
        <v>0</v>
      </c>
      <c r="AM311" s="3">
        <f t="shared" si="1061"/>
        <v>0</v>
      </c>
      <c r="AN311" s="3">
        <f t="shared" si="1061"/>
        <v>0</v>
      </c>
      <c r="AO311" s="3">
        <f t="shared" si="1061"/>
        <v>0</v>
      </c>
      <c r="AP311" s="3">
        <f t="shared" si="1061"/>
        <v>0</v>
      </c>
      <c r="AQ311" s="3">
        <f t="shared" si="1061"/>
        <v>0</v>
      </c>
      <c r="AR311" s="3">
        <f t="shared" si="1061"/>
        <v>0</v>
      </c>
      <c r="AS311" s="3">
        <f t="shared" si="1061"/>
        <v>0</v>
      </c>
      <c r="AT311" s="3">
        <f t="shared" si="1061"/>
        <v>0</v>
      </c>
      <c r="AU311" s="3">
        <f t="shared" si="1061"/>
        <v>0</v>
      </c>
      <c r="AV311" s="3">
        <f t="shared" si="1061"/>
        <v>0</v>
      </c>
      <c r="AW311" s="3">
        <f t="shared" si="1061"/>
        <v>0</v>
      </c>
      <c r="AX311" s="3">
        <f t="shared" si="1061"/>
        <v>0</v>
      </c>
      <c r="AY311" s="3">
        <f t="shared" si="1061"/>
        <v>0</v>
      </c>
      <c r="AZ311" s="3">
        <f t="shared" ref="AZ311:CE311" si="1062">(AZ124+AZ217)-AZ31</f>
        <v>0</v>
      </c>
      <c r="BA311" s="3">
        <f t="shared" si="1062"/>
        <v>0</v>
      </c>
      <c r="BB311" s="3">
        <f t="shared" si="1062"/>
        <v>0</v>
      </c>
      <c r="BC311" s="3">
        <f t="shared" si="1062"/>
        <v>0</v>
      </c>
      <c r="BD311" s="3">
        <f t="shared" si="1062"/>
        <v>0</v>
      </c>
      <c r="BE311" s="3">
        <f t="shared" si="1062"/>
        <v>0</v>
      </c>
      <c r="BF311" s="3">
        <f t="shared" si="1062"/>
        <v>0</v>
      </c>
      <c r="BG311" s="3">
        <f t="shared" si="1062"/>
        <v>0</v>
      </c>
      <c r="BH311" s="3">
        <f t="shared" si="1062"/>
        <v>0</v>
      </c>
      <c r="BI311" s="3">
        <f t="shared" si="1062"/>
        <v>0</v>
      </c>
      <c r="BJ311" s="3">
        <f t="shared" si="1062"/>
        <v>0</v>
      </c>
      <c r="BK311" s="3">
        <f t="shared" si="1062"/>
        <v>0</v>
      </c>
      <c r="BL311" s="3">
        <f t="shared" si="1062"/>
        <v>0</v>
      </c>
      <c r="BM311" s="3">
        <f t="shared" si="1062"/>
        <v>0</v>
      </c>
      <c r="BN311" s="3">
        <f t="shared" si="1062"/>
        <v>0</v>
      </c>
      <c r="BO311" s="3">
        <f t="shared" si="1062"/>
        <v>0</v>
      </c>
      <c r="BP311" s="3">
        <f t="shared" si="1062"/>
        <v>0</v>
      </c>
      <c r="BQ311" s="3">
        <f t="shared" si="1062"/>
        <v>0</v>
      </c>
      <c r="BR311" s="3">
        <f t="shared" si="1062"/>
        <v>0</v>
      </c>
      <c r="BS311" s="3">
        <f t="shared" si="1062"/>
        <v>0</v>
      </c>
      <c r="BT311" s="3">
        <f t="shared" si="1062"/>
        <v>0</v>
      </c>
      <c r="BU311" s="3">
        <f t="shared" si="1062"/>
        <v>0</v>
      </c>
      <c r="BV311" s="3">
        <f t="shared" si="1062"/>
        <v>0</v>
      </c>
      <c r="BW311" s="3">
        <f t="shared" si="1062"/>
        <v>0</v>
      </c>
      <c r="BX311" s="3">
        <f t="shared" si="1062"/>
        <v>0</v>
      </c>
      <c r="BY311" s="3">
        <f t="shared" si="1062"/>
        <v>0</v>
      </c>
      <c r="BZ311" s="3">
        <f t="shared" si="1062"/>
        <v>0</v>
      </c>
      <c r="CA311" s="3">
        <f t="shared" si="1062"/>
        <v>0</v>
      </c>
      <c r="CB311" s="3">
        <f t="shared" si="1062"/>
        <v>0</v>
      </c>
      <c r="CC311" s="3">
        <f t="shared" si="1062"/>
        <v>0</v>
      </c>
      <c r="CD311" s="3">
        <f t="shared" si="1062"/>
        <v>0</v>
      </c>
      <c r="CE311" s="3">
        <f t="shared" si="1062"/>
        <v>0</v>
      </c>
      <c r="CF311" s="3">
        <f t="shared" ref="CF311:DK311" si="1063">(CF124+CF217)-CF31</f>
        <v>0</v>
      </c>
      <c r="CG311" s="3">
        <f t="shared" si="1063"/>
        <v>0</v>
      </c>
      <c r="CH311" s="3">
        <f t="shared" si="1063"/>
        <v>0</v>
      </c>
      <c r="CI311" s="3">
        <f t="shared" si="1063"/>
        <v>0</v>
      </c>
      <c r="CJ311" s="3">
        <f t="shared" si="1063"/>
        <v>0</v>
      </c>
      <c r="CK311" s="3">
        <f t="shared" si="1063"/>
        <v>0</v>
      </c>
      <c r="CL311" s="3">
        <f t="shared" si="1063"/>
        <v>0</v>
      </c>
      <c r="CM311" s="3">
        <f t="shared" si="1063"/>
        <v>0</v>
      </c>
      <c r="CN311" s="3">
        <f t="shared" si="1063"/>
        <v>0</v>
      </c>
      <c r="CO311" s="3">
        <f t="shared" si="1063"/>
        <v>0</v>
      </c>
      <c r="CP311" s="3">
        <f t="shared" si="1063"/>
        <v>0</v>
      </c>
      <c r="CQ311" s="3">
        <f t="shared" si="1063"/>
        <v>0</v>
      </c>
      <c r="CR311" s="3">
        <f t="shared" si="1063"/>
        <v>0</v>
      </c>
      <c r="CS311" s="3">
        <f t="shared" si="1063"/>
        <v>0</v>
      </c>
      <c r="CT311" s="3">
        <f t="shared" si="1063"/>
        <v>0</v>
      </c>
      <c r="CU311" s="3">
        <f t="shared" si="1063"/>
        <v>0</v>
      </c>
      <c r="CV311" s="3">
        <f t="shared" si="1063"/>
        <v>0</v>
      </c>
      <c r="CW311" s="3">
        <f t="shared" si="1063"/>
        <v>0</v>
      </c>
      <c r="CX311" s="3">
        <f t="shared" si="1063"/>
        <v>0</v>
      </c>
      <c r="CY311" s="3">
        <f t="shared" si="1063"/>
        <v>0</v>
      </c>
      <c r="CZ311" s="3">
        <f t="shared" si="1063"/>
        <v>0</v>
      </c>
      <c r="DA311" s="3">
        <f t="shared" si="1063"/>
        <v>0</v>
      </c>
      <c r="DB311" s="3">
        <f t="shared" si="1063"/>
        <v>0</v>
      </c>
      <c r="DC311" s="3">
        <f t="shared" si="1063"/>
        <v>0</v>
      </c>
      <c r="DD311" s="3">
        <f t="shared" si="1063"/>
        <v>0</v>
      </c>
      <c r="DE311" s="3">
        <f t="shared" si="1063"/>
        <v>0</v>
      </c>
      <c r="DF311" s="3">
        <f t="shared" si="1063"/>
        <v>0</v>
      </c>
      <c r="DG311" s="3">
        <f t="shared" si="1063"/>
        <v>0</v>
      </c>
      <c r="DH311" s="3">
        <f t="shared" si="1063"/>
        <v>0</v>
      </c>
      <c r="DI311" s="3">
        <f t="shared" si="1063"/>
        <v>0</v>
      </c>
      <c r="DJ311" s="3">
        <f t="shared" si="1063"/>
        <v>0</v>
      </c>
      <c r="DK311" s="3">
        <f t="shared" si="1063"/>
        <v>0</v>
      </c>
      <c r="DL311" s="3">
        <f t="shared" ref="DL311:EQ311" si="1064">(DL124+DL217)-DL31</f>
        <v>0</v>
      </c>
      <c r="DM311" s="3">
        <f t="shared" si="1064"/>
        <v>0</v>
      </c>
      <c r="DN311" s="3">
        <f t="shared" si="1064"/>
        <v>0</v>
      </c>
      <c r="DO311" s="3">
        <f t="shared" si="1064"/>
        <v>0</v>
      </c>
      <c r="DP311" s="3">
        <f t="shared" si="1064"/>
        <v>0</v>
      </c>
      <c r="DQ311" s="3">
        <f t="shared" si="1064"/>
        <v>0</v>
      </c>
      <c r="DR311" s="3">
        <f t="shared" si="1064"/>
        <v>0</v>
      </c>
      <c r="DS311" s="3">
        <f t="shared" si="1064"/>
        <v>0</v>
      </c>
      <c r="DT311" s="3">
        <f t="shared" si="1064"/>
        <v>0</v>
      </c>
      <c r="DU311" s="3">
        <f t="shared" si="1064"/>
        <v>0</v>
      </c>
      <c r="DV311" s="3">
        <f t="shared" si="1064"/>
        <v>0</v>
      </c>
      <c r="DW311" s="3">
        <f t="shared" si="1064"/>
        <v>0</v>
      </c>
      <c r="DX311" s="3">
        <f t="shared" si="1064"/>
        <v>0</v>
      </c>
      <c r="DY311" s="3">
        <f t="shared" si="1064"/>
        <v>0</v>
      </c>
      <c r="DZ311" s="3">
        <f t="shared" si="1064"/>
        <v>0</v>
      </c>
      <c r="EA311" s="3">
        <f t="shared" si="1064"/>
        <v>0</v>
      </c>
      <c r="EB311" s="3">
        <f t="shared" si="1064"/>
        <v>0</v>
      </c>
      <c r="EC311" s="3">
        <f t="shared" si="1064"/>
        <v>0</v>
      </c>
      <c r="ED311" s="3">
        <f t="shared" si="1064"/>
        <v>0</v>
      </c>
      <c r="EE311" s="3">
        <f t="shared" si="1064"/>
        <v>0</v>
      </c>
      <c r="EF311" s="3">
        <f t="shared" si="1064"/>
        <v>0</v>
      </c>
      <c r="EG311" s="3">
        <f t="shared" si="1064"/>
        <v>0</v>
      </c>
      <c r="EH311" s="3">
        <f t="shared" si="1064"/>
        <v>0</v>
      </c>
      <c r="EI311" s="3">
        <f t="shared" si="1064"/>
        <v>0</v>
      </c>
      <c r="EJ311" s="3">
        <f t="shared" si="1064"/>
        <v>0</v>
      </c>
      <c r="EK311" s="3">
        <f t="shared" si="1064"/>
        <v>0</v>
      </c>
      <c r="EL311" s="3">
        <f t="shared" si="1064"/>
        <v>0</v>
      </c>
      <c r="EM311" s="3">
        <f t="shared" si="1064"/>
        <v>0</v>
      </c>
      <c r="EN311" s="3">
        <f t="shared" si="1064"/>
        <v>0</v>
      </c>
      <c r="EO311" s="3">
        <f t="shared" si="1064"/>
        <v>0</v>
      </c>
      <c r="EP311" s="3">
        <f t="shared" si="1064"/>
        <v>0</v>
      </c>
      <c r="EQ311" s="3">
        <f t="shared" si="1064"/>
        <v>0</v>
      </c>
      <c r="ER311" s="3">
        <f t="shared" ref="ER311:FB311" si="1065">(ER124+ER217)-ER31</f>
        <v>0</v>
      </c>
      <c r="ES311" s="3">
        <f t="shared" si="1065"/>
        <v>0</v>
      </c>
      <c r="ET311" s="3">
        <f t="shared" si="1065"/>
        <v>0</v>
      </c>
      <c r="EU311" s="3">
        <f t="shared" si="1065"/>
        <v>0</v>
      </c>
      <c r="EV311" s="3">
        <f t="shared" si="1065"/>
        <v>0</v>
      </c>
      <c r="EW311" s="3">
        <f t="shared" si="1065"/>
        <v>0</v>
      </c>
      <c r="EX311" s="3">
        <f t="shared" si="1065"/>
        <v>0</v>
      </c>
      <c r="EY311" s="3">
        <f t="shared" si="1065"/>
        <v>0</v>
      </c>
      <c r="EZ311" s="3">
        <f t="shared" si="1065"/>
        <v>0</v>
      </c>
      <c r="FA311" s="3">
        <f t="shared" si="1065"/>
        <v>0</v>
      </c>
      <c r="FB311" s="3">
        <f t="shared" si="1065"/>
        <v>0</v>
      </c>
    </row>
    <row r="312" spans="2:158" s="38" customFormat="1" ht="11.25" hidden="1" customHeight="1" outlineLevel="1">
      <c r="B312" s="37">
        <v>2036</v>
      </c>
      <c r="D312" s="36"/>
      <c r="E312" s="49"/>
      <c r="J312" s="39"/>
      <c r="K312" s="39"/>
      <c r="L312" s="39"/>
      <c r="M312" s="39"/>
      <c r="N312" s="39"/>
      <c r="O312" s="39"/>
      <c r="P312" s="39"/>
      <c r="R312" s="41"/>
      <c r="S312" s="40"/>
      <c r="T312" s="3">
        <f t="shared" ref="T312:AY312" si="1066">(T125+T218)-T32</f>
        <v>0</v>
      </c>
      <c r="U312" s="3">
        <f t="shared" si="1066"/>
        <v>0</v>
      </c>
      <c r="V312" s="3">
        <f t="shared" si="1066"/>
        <v>0</v>
      </c>
      <c r="W312" s="3">
        <f t="shared" si="1066"/>
        <v>0</v>
      </c>
      <c r="X312" s="3">
        <f t="shared" si="1066"/>
        <v>0</v>
      </c>
      <c r="Y312" s="3">
        <f t="shared" si="1066"/>
        <v>0</v>
      </c>
      <c r="Z312" s="3">
        <f t="shared" si="1066"/>
        <v>0</v>
      </c>
      <c r="AA312" s="3">
        <f t="shared" si="1066"/>
        <v>0</v>
      </c>
      <c r="AB312" s="3">
        <f t="shared" si="1066"/>
        <v>0</v>
      </c>
      <c r="AC312" s="3">
        <f t="shared" si="1066"/>
        <v>0</v>
      </c>
      <c r="AD312" s="3">
        <f t="shared" si="1066"/>
        <v>0</v>
      </c>
      <c r="AE312" s="3">
        <f t="shared" si="1066"/>
        <v>0</v>
      </c>
      <c r="AF312" s="3">
        <f t="shared" si="1066"/>
        <v>0</v>
      </c>
      <c r="AG312" s="3">
        <f t="shared" si="1066"/>
        <v>0</v>
      </c>
      <c r="AH312" s="3">
        <f t="shared" si="1066"/>
        <v>0</v>
      </c>
      <c r="AI312" s="3">
        <f t="shared" si="1066"/>
        <v>0</v>
      </c>
      <c r="AJ312" s="3">
        <f t="shared" si="1066"/>
        <v>0</v>
      </c>
      <c r="AK312" s="3">
        <f t="shared" si="1066"/>
        <v>0</v>
      </c>
      <c r="AL312" s="3">
        <f t="shared" si="1066"/>
        <v>0</v>
      </c>
      <c r="AM312" s="3">
        <f t="shared" si="1066"/>
        <v>0</v>
      </c>
      <c r="AN312" s="3">
        <f t="shared" si="1066"/>
        <v>0</v>
      </c>
      <c r="AO312" s="3">
        <f t="shared" si="1066"/>
        <v>0</v>
      </c>
      <c r="AP312" s="3">
        <f t="shared" si="1066"/>
        <v>0</v>
      </c>
      <c r="AQ312" s="3">
        <f t="shared" si="1066"/>
        <v>0</v>
      </c>
      <c r="AR312" s="3">
        <f t="shared" si="1066"/>
        <v>0</v>
      </c>
      <c r="AS312" s="3">
        <f t="shared" si="1066"/>
        <v>0</v>
      </c>
      <c r="AT312" s="3">
        <f t="shared" si="1066"/>
        <v>0</v>
      </c>
      <c r="AU312" s="3">
        <f t="shared" si="1066"/>
        <v>0</v>
      </c>
      <c r="AV312" s="3">
        <f t="shared" si="1066"/>
        <v>0</v>
      </c>
      <c r="AW312" s="3">
        <f t="shared" si="1066"/>
        <v>0</v>
      </c>
      <c r="AX312" s="3">
        <f t="shared" si="1066"/>
        <v>0</v>
      </c>
      <c r="AY312" s="3">
        <f t="shared" si="1066"/>
        <v>0</v>
      </c>
      <c r="AZ312" s="3">
        <f t="shared" ref="AZ312:CE312" si="1067">(AZ125+AZ218)-AZ32</f>
        <v>0</v>
      </c>
      <c r="BA312" s="3">
        <f t="shared" si="1067"/>
        <v>0</v>
      </c>
      <c r="BB312" s="3">
        <f t="shared" si="1067"/>
        <v>0</v>
      </c>
      <c r="BC312" s="3">
        <f t="shared" si="1067"/>
        <v>0</v>
      </c>
      <c r="BD312" s="3">
        <f t="shared" si="1067"/>
        <v>0</v>
      </c>
      <c r="BE312" s="3">
        <f t="shared" si="1067"/>
        <v>0</v>
      </c>
      <c r="BF312" s="3">
        <f t="shared" si="1067"/>
        <v>0</v>
      </c>
      <c r="BG312" s="3">
        <f t="shared" si="1067"/>
        <v>0</v>
      </c>
      <c r="BH312" s="3">
        <f t="shared" si="1067"/>
        <v>0</v>
      </c>
      <c r="BI312" s="3">
        <f t="shared" si="1067"/>
        <v>0</v>
      </c>
      <c r="BJ312" s="3">
        <f t="shared" si="1067"/>
        <v>0</v>
      </c>
      <c r="BK312" s="3">
        <f t="shared" si="1067"/>
        <v>0</v>
      </c>
      <c r="BL312" s="3">
        <f t="shared" si="1067"/>
        <v>0</v>
      </c>
      <c r="BM312" s="3">
        <f t="shared" si="1067"/>
        <v>0</v>
      </c>
      <c r="BN312" s="3">
        <f t="shared" si="1067"/>
        <v>0</v>
      </c>
      <c r="BO312" s="3">
        <f t="shared" si="1067"/>
        <v>0</v>
      </c>
      <c r="BP312" s="3">
        <f t="shared" si="1067"/>
        <v>0</v>
      </c>
      <c r="BQ312" s="3">
        <f t="shared" si="1067"/>
        <v>0</v>
      </c>
      <c r="BR312" s="3">
        <f t="shared" si="1067"/>
        <v>0</v>
      </c>
      <c r="BS312" s="3">
        <f t="shared" si="1067"/>
        <v>0</v>
      </c>
      <c r="BT312" s="3">
        <f t="shared" si="1067"/>
        <v>0</v>
      </c>
      <c r="BU312" s="3">
        <f t="shared" si="1067"/>
        <v>0</v>
      </c>
      <c r="BV312" s="3">
        <f t="shared" si="1067"/>
        <v>0</v>
      </c>
      <c r="BW312" s="3">
        <f t="shared" si="1067"/>
        <v>0</v>
      </c>
      <c r="BX312" s="3">
        <f t="shared" si="1067"/>
        <v>0</v>
      </c>
      <c r="BY312" s="3">
        <f t="shared" si="1067"/>
        <v>0</v>
      </c>
      <c r="BZ312" s="3">
        <f t="shared" si="1067"/>
        <v>0</v>
      </c>
      <c r="CA312" s="3">
        <f t="shared" si="1067"/>
        <v>0</v>
      </c>
      <c r="CB312" s="3">
        <f t="shared" si="1067"/>
        <v>0</v>
      </c>
      <c r="CC312" s="3">
        <f t="shared" si="1067"/>
        <v>0</v>
      </c>
      <c r="CD312" s="3">
        <f t="shared" si="1067"/>
        <v>0</v>
      </c>
      <c r="CE312" s="3">
        <f t="shared" si="1067"/>
        <v>0</v>
      </c>
      <c r="CF312" s="3">
        <f t="shared" ref="CF312:DK312" si="1068">(CF125+CF218)-CF32</f>
        <v>0</v>
      </c>
      <c r="CG312" s="3">
        <f t="shared" si="1068"/>
        <v>0</v>
      </c>
      <c r="CH312" s="3">
        <f t="shared" si="1068"/>
        <v>0</v>
      </c>
      <c r="CI312" s="3">
        <f t="shared" si="1068"/>
        <v>0</v>
      </c>
      <c r="CJ312" s="3">
        <f t="shared" si="1068"/>
        <v>0</v>
      </c>
      <c r="CK312" s="3">
        <f t="shared" si="1068"/>
        <v>0</v>
      </c>
      <c r="CL312" s="3">
        <f t="shared" si="1068"/>
        <v>0</v>
      </c>
      <c r="CM312" s="3">
        <f t="shared" si="1068"/>
        <v>0</v>
      </c>
      <c r="CN312" s="3">
        <f t="shared" si="1068"/>
        <v>0</v>
      </c>
      <c r="CO312" s="3">
        <f t="shared" si="1068"/>
        <v>0</v>
      </c>
      <c r="CP312" s="3">
        <f t="shared" si="1068"/>
        <v>0</v>
      </c>
      <c r="CQ312" s="3">
        <f t="shared" si="1068"/>
        <v>0</v>
      </c>
      <c r="CR312" s="3">
        <f t="shared" si="1068"/>
        <v>0</v>
      </c>
      <c r="CS312" s="3">
        <f t="shared" si="1068"/>
        <v>0</v>
      </c>
      <c r="CT312" s="3">
        <f t="shared" si="1068"/>
        <v>0</v>
      </c>
      <c r="CU312" s="3">
        <f t="shared" si="1068"/>
        <v>0</v>
      </c>
      <c r="CV312" s="3">
        <f t="shared" si="1068"/>
        <v>0</v>
      </c>
      <c r="CW312" s="3">
        <f t="shared" si="1068"/>
        <v>0</v>
      </c>
      <c r="CX312" s="3">
        <f t="shared" si="1068"/>
        <v>0</v>
      </c>
      <c r="CY312" s="3">
        <f t="shared" si="1068"/>
        <v>0</v>
      </c>
      <c r="CZ312" s="3">
        <f t="shared" si="1068"/>
        <v>0</v>
      </c>
      <c r="DA312" s="3">
        <f t="shared" si="1068"/>
        <v>0</v>
      </c>
      <c r="DB312" s="3">
        <f t="shared" si="1068"/>
        <v>0</v>
      </c>
      <c r="DC312" s="3">
        <f t="shared" si="1068"/>
        <v>0</v>
      </c>
      <c r="DD312" s="3">
        <f t="shared" si="1068"/>
        <v>0</v>
      </c>
      <c r="DE312" s="3">
        <f t="shared" si="1068"/>
        <v>0</v>
      </c>
      <c r="DF312" s="3">
        <f t="shared" si="1068"/>
        <v>0</v>
      </c>
      <c r="DG312" s="3">
        <f t="shared" si="1068"/>
        <v>0</v>
      </c>
      <c r="DH312" s="3">
        <f t="shared" si="1068"/>
        <v>0</v>
      </c>
      <c r="DI312" s="3">
        <f t="shared" si="1068"/>
        <v>0</v>
      </c>
      <c r="DJ312" s="3">
        <f t="shared" si="1068"/>
        <v>0</v>
      </c>
      <c r="DK312" s="3">
        <f t="shared" si="1068"/>
        <v>0</v>
      </c>
      <c r="DL312" s="3">
        <f t="shared" ref="DL312:EQ312" si="1069">(DL125+DL218)-DL32</f>
        <v>0</v>
      </c>
      <c r="DM312" s="3">
        <f t="shared" si="1069"/>
        <v>0</v>
      </c>
      <c r="DN312" s="3">
        <f t="shared" si="1069"/>
        <v>0</v>
      </c>
      <c r="DO312" s="3">
        <f t="shared" si="1069"/>
        <v>0</v>
      </c>
      <c r="DP312" s="3">
        <f t="shared" si="1069"/>
        <v>0</v>
      </c>
      <c r="DQ312" s="3">
        <f t="shared" si="1069"/>
        <v>0</v>
      </c>
      <c r="DR312" s="3">
        <f t="shared" si="1069"/>
        <v>0</v>
      </c>
      <c r="DS312" s="3">
        <f t="shared" si="1069"/>
        <v>0</v>
      </c>
      <c r="DT312" s="3">
        <f t="shared" si="1069"/>
        <v>0</v>
      </c>
      <c r="DU312" s="3">
        <f t="shared" si="1069"/>
        <v>0</v>
      </c>
      <c r="DV312" s="3">
        <f t="shared" si="1069"/>
        <v>0</v>
      </c>
      <c r="DW312" s="3">
        <f t="shared" si="1069"/>
        <v>0</v>
      </c>
      <c r="DX312" s="3">
        <f t="shared" si="1069"/>
        <v>0</v>
      </c>
      <c r="DY312" s="3">
        <f t="shared" si="1069"/>
        <v>0</v>
      </c>
      <c r="DZ312" s="3">
        <f t="shared" si="1069"/>
        <v>0</v>
      </c>
      <c r="EA312" s="3">
        <f t="shared" si="1069"/>
        <v>0</v>
      </c>
      <c r="EB312" s="3">
        <f t="shared" si="1069"/>
        <v>0</v>
      </c>
      <c r="EC312" s="3">
        <f t="shared" si="1069"/>
        <v>0</v>
      </c>
      <c r="ED312" s="3">
        <f t="shared" si="1069"/>
        <v>0</v>
      </c>
      <c r="EE312" s="3">
        <f t="shared" si="1069"/>
        <v>0</v>
      </c>
      <c r="EF312" s="3">
        <f t="shared" si="1069"/>
        <v>0</v>
      </c>
      <c r="EG312" s="3">
        <f t="shared" si="1069"/>
        <v>0</v>
      </c>
      <c r="EH312" s="3">
        <f t="shared" si="1069"/>
        <v>0</v>
      </c>
      <c r="EI312" s="3">
        <f t="shared" si="1069"/>
        <v>0</v>
      </c>
      <c r="EJ312" s="3">
        <f t="shared" si="1069"/>
        <v>0</v>
      </c>
      <c r="EK312" s="3">
        <f t="shared" si="1069"/>
        <v>0</v>
      </c>
      <c r="EL312" s="3">
        <f t="shared" si="1069"/>
        <v>0</v>
      </c>
      <c r="EM312" s="3">
        <f t="shared" si="1069"/>
        <v>0</v>
      </c>
      <c r="EN312" s="3">
        <f t="shared" si="1069"/>
        <v>0</v>
      </c>
      <c r="EO312" s="3">
        <f t="shared" si="1069"/>
        <v>0</v>
      </c>
      <c r="EP312" s="3">
        <f t="shared" si="1069"/>
        <v>0</v>
      </c>
      <c r="EQ312" s="3">
        <f t="shared" si="1069"/>
        <v>0</v>
      </c>
      <c r="ER312" s="3">
        <f t="shared" ref="ER312:FB312" si="1070">(ER125+ER218)-ER32</f>
        <v>0</v>
      </c>
      <c r="ES312" s="3">
        <f t="shared" si="1070"/>
        <v>0</v>
      </c>
      <c r="ET312" s="3">
        <f t="shared" si="1070"/>
        <v>0</v>
      </c>
      <c r="EU312" s="3">
        <f t="shared" si="1070"/>
        <v>0</v>
      </c>
      <c r="EV312" s="3">
        <f t="shared" si="1070"/>
        <v>0</v>
      </c>
      <c r="EW312" s="3">
        <f t="shared" si="1070"/>
        <v>0</v>
      </c>
      <c r="EX312" s="3">
        <f t="shared" si="1070"/>
        <v>0</v>
      </c>
      <c r="EY312" s="3">
        <f t="shared" si="1070"/>
        <v>0</v>
      </c>
      <c r="EZ312" s="3">
        <f t="shared" si="1070"/>
        <v>0</v>
      </c>
      <c r="FA312" s="3">
        <f t="shared" si="1070"/>
        <v>0</v>
      </c>
      <c r="FB312" s="3">
        <f t="shared" si="1070"/>
        <v>0</v>
      </c>
    </row>
    <row r="313" spans="2:158" s="38" customFormat="1" ht="11.25" hidden="1" customHeight="1" outlineLevel="1">
      <c r="B313" s="37">
        <v>2037</v>
      </c>
      <c r="D313" s="36"/>
      <c r="E313" s="49"/>
      <c r="J313" s="39"/>
      <c r="K313" s="39"/>
      <c r="L313" s="39"/>
      <c r="M313" s="39"/>
      <c r="N313" s="39"/>
      <c r="O313" s="39"/>
      <c r="P313" s="39"/>
      <c r="R313" s="41"/>
      <c r="S313" s="40"/>
      <c r="T313" s="3">
        <f t="shared" ref="T313:AY313" si="1071">(T126+T219)-T33</f>
        <v>0</v>
      </c>
      <c r="U313" s="3">
        <f t="shared" si="1071"/>
        <v>0</v>
      </c>
      <c r="V313" s="3">
        <f t="shared" si="1071"/>
        <v>0</v>
      </c>
      <c r="W313" s="3">
        <f t="shared" si="1071"/>
        <v>0</v>
      </c>
      <c r="X313" s="3">
        <f t="shared" si="1071"/>
        <v>0</v>
      </c>
      <c r="Y313" s="3">
        <f t="shared" si="1071"/>
        <v>0</v>
      </c>
      <c r="Z313" s="3">
        <f t="shared" si="1071"/>
        <v>0</v>
      </c>
      <c r="AA313" s="3">
        <f t="shared" si="1071"/>
        <v>0</v>
      </c>
      <c r="AB313" s="3">
        <f t="shared" si="1071"/>
        <v>0</v>
      </c>
      <c r="AC313" s="3">
        <f t="shared" si="1071"/>
        <v>0</v>
      </c>
      <c r="AD313" s="3">
        <f t="shared" si="1071"/>
        <v>0</v>
      </c>
      <c r="AE313" s="3">
        <f t="shared" si="1071"/>
        <v>0</v>
      </c>
      <c r="AF313" s="3">
        <f t="shared" si="1071"/>
        <v>0</v>
      </c>
      <c r="AG313" s="3">
        <f t="shared" si="1071"/>
        <v>0</v>
      </c>
      <c r="AH313" s="3">
        <f t="shared" si="1071"/>
        <v>0</v>
      </c>
      <c r="AI313" s="3">
        <f t="shared" si="1071"/>
        <v>0</v>
      </c>
      <c r="AJ313" s="3">
        <f t="shared" si="1071"/>
        <v>0</v>
      </c>
      <c r="AK313" s="3">
        <f t="shared" si="1071"/>
        <v>0</v>
      </c>
      <c r="AL313" s="3">
        <f t="shared" si="1071"/>
        <v>0</v>
      </c>
      <c r="AM313" s="3">
        <f t="shared" si="1071"/>
        <v>0</v>
      </c>
      <c r="AN313" s="3">
        <f t="shared" si="1071"/>
        <v>0</v>
      </c>
      <c r="AO313" s="3">
        <f t="shared" si="1071"/>
        <v>0</v>
      </c>
      <c r="AP313" s="3">
        <f t="shared" si="1071"/>
        <v>0</v>
      </c>
      <c r="AQ313" s="3">
        <f t="shared" si="1071"/>
        <v>0</v>
      </c>
      <c r="AR313" s="3">
        <f t="shared" si="1071"/>
        <v>0</v>
      </c>
      <c r="AS313" s="3">
        <f t="shared" si="1071"/>
        <v>0</v>
      </c>
      <c r="AT313" s="3">
        <f t="shared" si="1071"/>
        <v>0</v>
      </c>
      <c r="AU313" s="3">
        <f t="shared" si="1071"/>
        <v>0</v>
      </c>
      <c r="AV313" s="3">
        <f t="shared" si="1071"/>
        <v>0</v>
      </c>
      <c r="AW313" s="3">
        <f t="shared" si="1071"/>
        <v>0</v>
      </c>
      <c r="AX313" s="3">
        <f t="shared" si="1071"/>
        <v>0</v>
      </c>
      <c r="AY313" s="3">
        <f t="shared" si="1071"/>
        <v>0</v>
      </c>
      <c r="AZ313" s="3">
        <f t="shared" ref="AZ313:CE313" si="1072">(AZ126+AZ219)-AZ33</f>
        <v>0</v>
      </c>
      <c r="BA313" s="3">
        <f t="shared" si="1072"/>
        <v>0</v>
      </c>
      <c r="BB313" s="3">
        <f t="shared" si="1072"/>
        <v>0</v>
      </c>
      <c r="BC313" s="3">
        <f t="shared" si="1072"/>
        <v>0</v>
      </c>
      <c r="BD313" s="3">
        <f t="shared" si="1072"/>
        <v>0</v>
      </c>
      <c r="BE313" s="3">
        <f t="shared" si="1072"/>
        <v>0</v>
      </c>
      <c r="BF313" s="3">
        <f t="shared" si="1072"/>
        <v>0</v>
      </c>
      <c r="BG313" s="3">
        <f t="shared" si="1072"/>
        <v>0</v>
      </c>
      <c r="BH313" s="3">
        <f t="shared" si="1072"/>
        <v>0</v>
      </c>
      <c r="BI313" s="3">
        <f t="shared" si="1072"/>
        <v>0</v>
      </c>
      <c r="BJ313" s="3">
        <f t="shared" si="1072"/>
        <v>0</v>
      </c>
      <c r="BK313" s="3">
        <f t="shared" si="1072"/>
        <v>0</v>
      </c>
      <c r="BL313" s="3">
        <f t="shared" si="1072"/>
        <v>0</v>
      </c>
      <c r="BM313" s="3">
        <f t="shared" si="1072"/>
        <v>0</v>
      </c>
      <c r="BN313" s="3">
        <f t="shared" si="1072"/>
        <v>0</v>
      </c>
      <c r="BO313" s="3">
        <f t="shared" si="1072"/>
        <v>0</v>
      </c>
      <c r="BP313" s="3">
        <f t="shared" si="1072"/>
        <v>0</v>
      </c>
      <c r="BQ313" s="3">
        <f t="shared" si="1072"/>
        <v>0</v>
      </c>
      <c r="BR313" s="3">
        <f t="shared" si="1072"/>
        <v>0</v>
      </c>
      <c r="BS313" s="3">
        <f t="shared" si="1072"/>
        <v>0</v>
      </c>
      <c r="BT313" s="3">
        <f t="shared" si="1072"/>
        <v>0</v>
      </c>
      <c r="BU313" s="3">
        <f t="shared" si="1072"/>
        <v>0</v>
      </c>
      <c r="BV313" s="3">
        <f t="shared" si="1072"/>
        <v>0</v>
      </c>
      <c r="BW313" s="3">
        <f t="shared" si="1072"/>
        <v>0</v>
      </c>
      <c r="BX313" s="3">
        <f t="shared" si="1072"/>
        <v>0</v>
      </c>
      <c r="BY313" s="3">
        <f t="shared" si="1072"/>
        <v>0</v>
      </c>
      <c r="BZ313" s="3">
        <f t="shared" si="1072"/>
        <v>0</v>
      </c>
      <c r="CA313" s="3">
        <f t="shared" si="1072"/>
        <v>0</v>
      </c>
      <c r="CB313" s="3">
        <f t="shared" si="1072"/>
        <v>0</v>
      </c>
      <c r="CC313" s="3">
        <f t="shared" si="1072"/>
        <v>0</v>
      </c>
      <c r="CD313" s="3">
        <f t="shared" si="1072"/>
        <v>0</v>
      </c>
      <c r="CE313" s="3">
        <f t="shared" si="1072"/>
        <v>0</v>
      </c>
      <c r="CF313" s="3">
        <f t="shared" ref="CF313:DK313" si="1073">(CF126+CF219)-CF33</f>
        <v>0</v>
      </c>
      <c r="CG313" s="3">
        <f t="shared" si="1073"/>
        <v>0</v>
      </c>
      <c r="CH313" s="3">
        <f t="shared" si="1073"/>
        <v>0</v>
      </c>
      <c r="CI313" s="3">
        <f t="shared" si="1073"/>
        <v>0</v>
      </c>
      <c r="CJ313" s="3">
        <f t="shared" si="1073"/>
        <v>0</v>
      </c>
      <c r="CK313" s="3">
        <f t="shared" si="1073"/>
        <v>0</v>
      </c>
      <c r="CL313" s="3">
        <f t="shared" si="1073"/>
        <v>0</v>
      </c>
      <c r="CM313" s="3">
        <f t="shared" si="1073"/>
        <v>0</v>
      </c>
      <c r="CN313" s="3">
        <f t="shared" si="1073"/>
        <v>0</v>
      </c>
      <c r="CO313" s="3">
        <f t="shared" si="1073"/>
        <v>0</v>
      </c>
      <c r="CP313" s="3">
        <f t="shared" si="1073"/>
        <v>0</v>
      </c>
      <c r="CQ313" s="3">
        <f t="shared" si="1073"/>
        <v>0</v>
      </c>
      <c r="CR313" s="3">
        <f t="shared" si="1073"/>
        <v>0</v>
      </c>
      <c r="CS313" s="3">
        <f t="shared" si="1073"/>
        <v>0</v>
      </c>
      <c r="CT313" s="3">
        <f t="shared" si="1073"/>
        <v>0</v>
      </c>
      <c r="CU313" s="3">
        <f t="shared" si="1073"/>
        <v>0</v>
      </c>
      <c r="CV313" s="3">
        <f t="shared" si="1073"/>
        <v>0</v>
      </c>
      <c r="CW313" s="3">
        <f t="shared" si="1073"/>
        <v>0</v>
      </c>
      <c r="CX313" s="3">
        <f t="shared" si="1073"/>
        <v>0</v>
      </c>
      <c r="CY313" s="3">
        <f t="shared" si="1073"/>
        <v>0</v>
      </c>
      <c r="CZ313" s="3">
        <f t="shared" si="1073"/>
        <v>0</v>
      </c>
      <c r="DA313" s="3">
        <f t="shared" si="1073"/>
        <v>0</v>
      </c>
      <c r="DB313" s="3">
        <f t="shared" si="1073"/>
        <v>0</v>
      </c>
      <c r="DC313" s="3">
        <f t="shared" si="1073"/>
        <v>0</v>
      </c>
      <c r="DD313" s="3">
        <f t="shared" si="1073"/>
        <v>0</v>
      </c>
      <c r="DE313" s="3">
        <f t="shared" si="1073"/>
        <v>0</v>
      </c>
      <c r="DF313" s="3">
        <f t="shared" si="1073"/>
        <v>0</v>
      </c>
      <c r="DG313" s="3">
        <f t="shared" si="1073"/>
        <v>0</v>
      </c>
      <c r="DH313" s="3">
        <f t="shared" si="1073"/>
        <v>0</v>
      </c>
      <c r="DI313" s="3">
        <f t="shared" si="1073"/>
        <v>0</v>
      </c>
      <c r="DJ313" s="3">
        <f t="shared" si="1073"/>
        <v>0</v>
      </c>
      <c r="DK313" s="3">
        <f t="shared" si="1073"/>
        <v>0</v>
      </c>
      <c r="DL313" s="3">
        <f t="shared" ref="DL313:EQ313" si="1074">(DL126+DL219)-DL33</f>
        <v>0</v>
      </c>
      <c r="DM313" s="3">
        <f t="shared" si="1074"/>
        <v>0</v>
      </c>
      <c r="DN313" s="3">
        <f t="shared" si="1074"/>
        <v>0</v>
      </c>
      <c r="DO313" s="3">
        <f t="shared" si="1074"/>
        <v>0</v>
      </c>
      <c r="DP313" s="3">
        <f t="shared" si="1074"/>
        <v>0</v>
      </c>
      <c r="DQ313" s="3">
        <f t="shared" si="1074"/>
        <v>0</v>
      </c>
      <c r="DR313" s="3">
        <f t="shared" si="1074"/>
        <v>0</v>
      </c>
      <c r="DS313" s="3">
        <f t="shared" si="1074"/>
        <v>0</v>
      </c>
      <c r="DT313" s="3">
        <f t="shared" si="1074"/>
        <v>0</v>
      </c>
      <c r="DU313" s="3">
        <f t="shared" si="1074"/>
        <v>0</v>
      </c>
      <c r="DV313" s="3">
        <f t="shared" si="1074"/>
        <v>0</v>
      </c>
      <c r="DW313" s="3">
        <f t="shared" si="1074"/>
        <v>0</v>
      </c>
      <c r="DX313" s="3">
        <f t="shared" si="1074"/>
        <v>0</v>
      </c>
      <c r="DY313" s="3">
        <f t="shared" si="1074"/>
        <v>0</v>
      </c>
      <c r="DZ313" s="3">
        <f t="shared" si="1074"/>
        <v>0</v>
      </c>
      <c r="EA313" s="3">
        <f t="shared" si="1074"/>
        <v>0</v>
      </c>
      <c r="EB313" s="3">
        <f t="shared" si="1074"/>
        <v>0</v>
      </c>
      <c r="EC313" s="3">
        <f t="shared" si="1074"/>
        <v>0</v>
      </c>
      <c r="ED313" s="3">
        <f t="shared" si="1074"/>
        <v>0</v>
      </c>
      <c r="EE313" s="3">
        <f t="shared" si="1074"/>
        <v>0</v>
      </c>
      <c r="EF313" s="3">
        <f t="shared" si="1074"/>
        <v>0</v>
      </c>
      <c r="EG313" s="3">
        <f t="shared" si="1074"/>
        <v>0</v>
      </c>
      <c r="EH313" s="3">
        <f t="shared" si="1074"/>
        <v>0</v>
      </c>
      <c r="EI313" s="3">
        <f t="shared" si="1074"/>
        <v>0</v>
      </c>
      <c r="EJ313" s="3">
        <f t="shared" si="1074"/>
        <v>0</v>
      </c>
      <c r="EK313" s="3">
        <f t="shared" si="1074"/>
        <v>0</v>
      </c>
      <c r="EL313" s="3">
        <f t="shared" si="1074"/>
        <v>0</v>
      </c>
      <c r="EM313" s="3">
        <f t="shared" si="1074"/>
        <v>0</v>
      </c>
      <c r="EN313" s="3">
        <f t="shared" si="1074"/>
        <v>0</v>
      </c>
      <c r="EO313" s="3">
        <f t="shared" si="1074"/>
        <v>0</v>
      </c>
      <c r="EP313" s="3">
        <f t="shared" si="1074"/>
        <v>0</v>
      </c>
      <c r="EQ313" s="3">
        <f t="shared" si="1074"/>
        <v>0</v>
      </c>
      <c r="ER313" s="3">
        <f t="shared" ref="ER313:FB313" si="1075">(ER126+ER219)-ER33</f>
        <v>0</v>
      </c>
      <c r="ES313" s="3">
        <f t="shared" si="1075"/>
        <v>0</v>
      </c>
      <c r="ET313" s="3">
        <f t="shared" si="1075"/>
        <v>0</v>
      </c>
      <c r="EU313" s="3">
        <f t="shared" si="1075"/>
        <v>0</v>
      </c>
      <c r="EV313" s="3">
        <f t="shared" si="1075"/>
        <v>0</v>
      </c>
      <c r="EW313" s="3">
        <f t="shared" si="1075"/>
        <v>0</v>
      </c>
      <c r="EX313" s="3">
        <f t="shared" si="1075"/>
        <v>0</v>
      </c>
      <c r="EY313" s="3">
        <f t="shared" si="1075"/>
        <v>0</v>
      </c>
      <c r="EZ313" s="3">
        <f t="shared" si="1075"/>
        <v>0</v>
      </c>
      <c r="FA313" s="3">
        <f t="shared" si="1075"/>
        <v>0</v>
      </c>
      <c r="FB313" s="3">
        <f t="shared" si="1075"/>
        <v>0</v>
      </c>
    </row>
    <row r="314" spans="2:158" s="38" customFormat="1" ht="11.25" hidden="1" customHeight="1" outlineLevel="1">
      <c r="B314" s="37">
        <v>2038</v>
      </c>
      <c r="D314" s="36"/>
      <c r="E314" s="49"/>
      <c r="J314" s="39"/>
      <c r="K314" s="39"/>
      <c r="L314" s="39"/>
      <c r="M314" s="39"/>
      <c r="N314" s="39"/>
      <c r="O314" s="39"/>
      <c r="P314" s="39"/>
      <c r="R314" s="41"/>
      <c r="S314" s="40"/>
      <c r="T314" s="3">
        <f t="shared" ref="T314:AY314" si="1076">(T127+T220)-T34</f>
        <v>0</v>
      </c>
      <c r="U314" s="3">
        <f t="shared" si="1076"/>
        <v>0</v>
      </c>
      <c r="V314" s="3">
        <f t="shared" si="1076"/>
        <v>0</v>
      </c>
      <c r="W314" s="3">
        <f t="shared" si="1076"/>
        <v>0</v>
      </c>
      <c r="X314" s="3">
        <f t="shared" si="1076"/>
        <v>0</v>
      </c>
      <c r="Y314" s="3">
        <f t="shared" si="1076"/>
        <v>0</v>
      </c>
      <c r="Z314" s="3">
        <f t="shared" si="1076"/>
        <v>0</v>
      </c>
      <c r="AA314" s="3">
        <f t="shared" si="1076"/>
        <v>0</v>
      </c>
      <c r="AB314" s="3">
        <f t="shared" si="1076"/>
        <v>0</v>
      </c>
      <c r="AC314" s="3">
        <f t="shared" si="1076"/>
        <v>0</v>
      </c>
      <c r="AD314" s="3">
        <f t="shared" si="1076"/>
        <v>0</v>
      </c>
      <c r="AE314" s="3">
        <f t="shared" si="1076"/>
        <v>0</v>
      </c>
      <c r="AF314" s="3">
        <f t="shared" si="1076"/>
        <v>0</v>
      </c>
      <c r="AG314" s="3">
        <f t="shared" si="1076"/>
        <v>0</v>
      </c>
      <c r="AH314" s="3">
        <f t="shared" si="1076"/>
        <v>0</v>
      </c>
      <c r="AI314" s="3">
        <f t="shared" si="1076"/>
        <v>0</v>
      </c>
      <c r="AJ314" s="3">
        <f t="shared" si="1076"/>
        <v>0</v>
      </c>
      <c r="AK314" s="3">
        <f t="shared" si="1076"/>
        <v>0</v>
      </c>
      <c r="AL314" s="3">
        <f t="shared" si="1076"/>
        <v>0</v>
      </c>
      <c r="AM314" s="3">
        <f t="shared" si="1076"/>
        <v>0</v>
      </c>
      <c r="AN314" s="3">
        <f t="shared" si="1076"/>
        <v>0</v>
      </c>
      <c r="AO314" s="3">
        <f t="shared" si="1076"/>
        <v>0</v>
      </c>
      <c r="AP314" s="3">
        <f t="shared" si="1076"/>
        <v>0</v>
      </c>
      <c r="AQ314" s="3">
        <f t="shared" si="1076"/>
        <v>0</v>
      </c>
      <c r="AR314" s="3">
        <f t="shared" si="1076"/>
        <v>0</v>
      </c>
      <c r="AS314" s="3">
        <f t="shared" si="1076"/>
        <v>0</v>
      </c>
      <c r="AT314" s="3">
        <f t="shared" si="1076"/>
        <v>0</v>
      </c>
      <c r="AU314" s="3">
        <f t="shared" si="1076"/>
        <v>0</v>
      </c>
      <c r="AV314" s="3">
        <f t="shared" si="1076"/>
        <v>0</v>
      </c>
      <c r="AW314" s="3">
        <f t="shared" si="1076"/>
        <v>0</v>
      </c>
      <c r="AX314" s="3">
        <f t="shared" si="1076"/>
        <v>0</v>
      </c>
      <c r="AY314" s="3">
        <f t="shared" si="1076"/>
        <v>0</v>
      </c>
      <c r="AZ314" s="3">
        <f t="shared" ref="AZ314:CE314" si="1077">(AZ127+AZ220)-AZ34</f>
        <v>0</v>
      </c>
      <c r="BA314" s="3">
        <f t="shared" si="1077"/>
        <v>0</v>
      </c>
      <c r="BB314" s="3">
        <f t="shared" si="1077"/>
        <v>0</v>
      </c>
      <c r="BC314" s="3">
        <f t="shared" si="1077"/>
        <v>0</v>
      </c>
      <c r="BD314" s="3">
        <f t="shared" si="1077"/>
        <v>0</v>
      </c>
      <c r="BE314" s="3">
        <f t="shared" si="1077"/>
        <v>0</v>
      </c>
      <c r="BF314" s="3">
        <f t="shared" si="1077"/>
        <v>0</v>
      </c>
      <c r="BG314" s="3">
        <f t="shared" si="1077"/>
        <v>0</v>
      </c>
      <c r="BH314" s="3">
        <f t="shared" si="1077"/>
        <v>0</v>
      </c>
      <c r="BI314" s="3">
        <f t="shared" si="1077"/>
        <v>0</v>
      </c>
      <c r="BJ314" s="3">
        <f t="shared" si="1077"/>
        <v>0</v>
      </c>
      <c r="BK314" s="3">
        <f t="shared" si="1077"/>
        <v>0</v>
      </c>
      <c r="BL314" s="3">
        <f t="shared" si="1077"/>
        <v>0</v>
      </c>
      <c r="BM314" s="3">
        <f t="shared" si="1077"/>
        <v>0</v>
      </c>
      <c r="BN314" s="3">
        <f t="shared" si="1077"/>
        <v>0</v>
      </c>
      <c r="BO314" s="3">
        <f t="shared" si="1077"/>
        <v>0</v>
      </c>
      <c r="BP314" s="3">
        <f t="shared" si="1077"/>
        <v>0</v>
      </c>
      <c r="BQ314" s="3">
        <f t="shared" si="1077"/>
        <v>0</v>
      </c>
      <c r="BR314" s="3">
        <f t="shared" si="1077"/>
        <v>0</v>
      </c>
      <c r="BS314" s="3">
        <f t="shared" si="1077"/>
        <v>0</v>
      </c>
      <c r="BT314" s="3">
        <f t="shared" si="1077"/>
        <v>0</v>
      </c>
      <c r="BU314" s="3">
        <f t="shared" si="1077"/>
        <v>0</v>
      </c>
      <c r="BV314" s="3">
        <f t="shared" si="1077"/>
        <v>0</v>
      </c>
      <c r="BW314" s="3">
        <f t="shared" si="1077"/>
        <v>0</v>
      </c>
      <c r="BX314" s="3">
        <f t="shared" si="1077"/>
        <v>0</v>
      </c>
      <c r="BY314" s="3">
        <f t="shared" si="1077"/>
        <v>0</v>
      </c>
      <c r="BZ314" s="3">
        <f t="shared" si="1077"/>
        <v>0</v>
      </c>
      <c r="CA314" s="3">
        <f t="shared" si="1077"/>
        <v>0</v>
      </c>
      <c r="CB314" s="3">
        <f t="shared" si="1077"/>
        <v>0</v>
      </c>
      <c r="CC314" s="3">
        <f t="shared" si="1077"/>
        <v>0</v>
      </c>
      <c r="CD314" s="3">
        <f t="shared" si="1077"/>
        <v>0</v>
      </c>
      <c r="CE314" s="3">
        <f t="shared" si="1077"/>
        <v>0</v>
      </c>
      <c r="CF314" s="3">
        <f t="shared" ref="CF314:DK314" si="1078">(CF127+CF220)-CF34</f>
        <v>0</v>
      </c>
      <c r="CG314" s="3">
        <f t="shared" si="1078"/>
        <v>0</v>
      </c>
      <c r="CH314" s="3">
        <f t="shared" si="1078"/>
        <v>0</v>
      </c>
      <c r="CI314" s="3">
        <f t="shared" si="1078"/>
        <v>0</v>
      </c>
      <c r="CJ314" s="3">
        <f t="shared" si="1078"/>
        <v>0</v>
      </c>
      <c r="CK314" s="3">
        <f t="shared" si="1078"/>
        <v>0</v>
      </c>
      <c r="CL314" s="3">
        <f t="shared" si="1078"/>
        <v>0</v>
      </c>
      <c r="CM314" s="3">
        <f t="shared" si="1078"/>
        <v>0</v>
      </c>
      <c r="CN314" s="3">
        <f t="shared" si="1078"/>
        <v>0</v>
      </c>
      <c r="CO314" s="3">
        <f t="shared" si="1078"/>
        <v>0</v>
      </c>
      <c r="CP314" s="3">
        <f t="shared" si="1078"/>
        <v>0</v>
      </c>
      <c r="CQ314" s="3">
        <f t="shared" si="1078"/>
        <v>0</v>
      </c>
      <c r="CR314" s="3">
        <f t="shared" si="1078"/>
        <v>0</v>
      </c>
      <c r="CS314" s="3">
        <f t="shared" si="1078"/>
        <v>0</v>
      </c>
      <c r="CT314" s="3">
        <f t="shared" si="1078"/>
        <v>0</v>
      </c>
      <c r="CU314" s="3">
        <f t="shared" si="1078"/>
        <v>0</v>
      </c>
      <c r="CV314" s="3">
        <f t="shared" si="1078"/>
        <v>0</v>
      </c>
      <c r="CW314" s="3">
        <f t="shared" si="1078"/>
        <v>0</v>
      </c>
      <c r="CX314" s="3">
        <f t="shared" si="1078"/>
        <v>0</v>
      </c>
      <c r="CY314" s="3">
        <f t="shared" si="1078"/>
        <v>0</v>
      </c>
      <c r="CZ314" s="3">
        <f t="shared" si="1078"/>
        <v>0</v>
      </c>
      <c r="DA314" s="3">
        <f t="shared" si="1078"/>
        <v>0</v>
      </c>
      <c r="DB314" s="3">
        <f t="shared" si="1078"/>
        <v>0</v>
      </c>
      <c r="DC314" s="3">
        <f t="shared" si="1078"/>
        <v>0</v>
      </c>
      <c r="DD314" s="3">
        <f t="shared" si="1078"/>
        <v>0</v>
      </c>
      <c r="DE314" s="3">
        <f t="shared" si="1078"/>
        <v>0</v>
      </c>
      <c r="DF314" s="3">
        <f t="shared" si="1078"/>
        <v>0</v>
      </c>
      <c r="DG314" s="3">
        <f t="shared" si="1078"/>
        <v>0</v>
      </c>
      <c r="DH314" s="3">
        <f t="shared" si="1078"/>
        <v>0</v>
      </c>
      <c r="DI314" s="3">
        <f t="shared" si="1078"/>
        <v>0</v>
      </c>
      <c r="DJ314" s="3">
        <f t="shared" si="1078"/>
        <v>0</v>
      </c>
      <c r="DK314" s="3">
        <f t="shared" si="1078"/>
        <v>0</v>
      </c>
      <c r="DL314" s="3">
        <f t="shared" ref="DL314:EQ314" si="1079">(DL127+DL220)-DL34</f>
        <v>0</v>
      </c>
      <c r="DM314" s="3">
        <f t="shared" si="1079"/>
        <v>0</v>
      </c>
      <c r="DN314" s="3">
        <f t="shared" si="1079"/>
        <v>0</v>
      </c>
      <c r="DO314" s="3">
        <f t="shared" si="1079"/>
        <v>0</v>
      </c>
      <c r="DP314" s="3">
        <f t="shared" si="1079"/>
        <v>0</v>
      </c>
      <c r="DQ314" s="3">
        <f t="shared" si="1079"/>
        <v>0</v>
      </c>
      <c r="DR314" s="3">
        <f t="shared" si="1079"/>
        <v>0</v>
      </c>
      <c r="DS314" s="3">
        <f t="shared" si="1079"/>
        <v>0</v>
      </c>
      <c r="DT314" s="3">
        <f t="shared" si="1079"/>
        <v>0</v>
      </c>
      <c r="DU314" s="3">
        <f t="shared" si="1079"/>
        <v>0</v>
      </c>
      <c r="DV314" s="3">
        <f t="shared" si="1079"/>
        <v>0</v>
      </c>
      <c r="DW314" s="3">
        <f t="shared" si="1079"/>
        <v>0</v>
      </c>
      <c r="DX314" s="3">
        <f t="shared" si="1079"/>
        <v>0</v>
      </c>
      <c r="DY314" s="3">
        <f t="shared" si="1079"/>
        <v>0</v>
      </c>
      <c r="DZ314" s="3">
        <f t="shared" si="1079"/>
        <v>0</v>
      </c>
      <c r="EA314" s="3">
        <f t="shared" si="1079"/>
        <v>0</v>
      </c>
      <c r="EB314" s="3">
        <f t="shared" si="1079"/>
        <v>0</v>
      </c>
      <c r="EC314" s="3">
        <f t="shared" si="1079"/>
        <v>0</v>
      </c>
      <c r="ED314" s="3">
        <f t="shared" si="1079"/>
        <v>0</v>
      </c>
      <c r="EE314" s="3">
        <f t="shared" si="1079"/>
        <v>0</v>
      </c>
      <c r="EF314" s="3">
        <f t="shared" si="1079"/>
        <v>0</v>
      </c>
      <c r="EG314" s="3">
        <f t="shared" si="1079"/>
        <v>0</v>
      </c>
      <c r="EH314" s="3">
        <f t="shared" si="1079"/>
        <v>0</v>
      </c>
      <c r="EI314" s="3">
        <f t="shared" si="1079"/>
        <v>0</v>
      </c>
      <c r="EJ314" s="3">
        <f t="shared" si="1079"/>
        <v>0</v>
      </c>
      <c r="EK314" s="3">
        <f t="shared" si="1079"/>
        <v>0</v>
      </c>
      <c r="EL314" s="3">
        <f t="shared" si="1079"/>
        <v>0</v>
      </c>
      <c r="EM314" s="3">
        <f t="shared" si="1079"/>
        <v>0</v>
      </c>
      <c r="EN314" s="3">
        <f t="shared" si="1079"/>
        <v>0</v>
      </c>
      <c r="EO314" s="3">
        <f t="shared" si="1079"/>
        <v>0</v>
      </c>
      <c r="EP314" s="3">
        <f t="shared" si="1079"/>
        <v>0</v>
      </c>
      <c r="EQ314" s="3">
        <f t="shared" si="1079"/>
        <v>0</v>
      </c>
      <c r="ER314" s="3">
        <f t="shared" ref="ER314:FB314" si="1080">(ER127+ER220)-ER34</f>
        <v>0</v>
      </c>
      <c r="ES314" s="3">
        <f t="shared" si="1080"/>
        <v>0</v>
      </c>
      <c r="ET314" s="3">
        <f t="shared" si="1080"/>
        <v>0</v>
      </c>
      <c r="EU314" s="3">
        <f t="shared" si="1080"/>
        <v>0</v>
      </c>
      <c r="EV314" s="3">
        <f t="shared" si="1080"/>
        <v>0</v>
      </c>
      <c r="EW314" s="3">
        <f t="shared" si="1080"/>
        <v>0</v>
      </c>
      <c r="EX314" s="3">
        <f t="shared" si="1080"/>
        <v>0</v>
      </c>
      <c r="EY314" s="3">
        <f t="shared" si="1080"/>
        <v>0</v>
      </c>
      <c r="EZ314" s="3">
        <f t="shared" si="1080"/>
        <v>0</v>
      </c>
      <c r="FA314" s="3">
        <f t="shared" si="1080"/>
        <v>0</v>
      </c>
      <c r="FB314" s="3">
        <f t="shared" si="1080"/>
        <v>0</v>
      </c>
    </row>
    <row r="315" spans="2:158" s="38" customFormat="1" ht="11.25" hidden="1" customHeight="1" outlineLevel="1">
      <c r="B315" s="37">
        <v>2039</v>
      </c>
      <c r="D315" s="36"/>
      <c r="E315" s="49"/>
      <c r="J315" s="39"/>
      <c r="K315" s="39"/>
      <c r="L315" s="39"/>
      <c r="M315" s="39"/>
      <c r="N315" s="39"/>
      <c r="O315" s="39"/>
      <c r="P315" s="39"/>
      <c r="R315" s="41"/>
      <c r="S315" s="40"/>
      <c r="T315" s="3">
        <f t="shared" ref="T315:AY315" si="1081">(T128+T221)-T35</f>
        <v>0</v>
      </c>
      <c r="U315" s="3">
        <f t="shared" si="1081"/>
        <v>0</v>
      </c>
      <c r="V315" s="3">
        <f t="shared" si="1081"/>
        <v>0</v>
      </c>
      <c r="W315" s="3">
        <f t="shared" si="1081"/>
        <v>0</v>
      </c>
      <c r="X315" s="3">
        <f t="shared" si="1081"/>
        <v>0</v>
      </c>
      <c r="Y315" s="3">
        <f t="shared" si="1081"/>
        <v>0</v>
      </c>
      <c r="Z315" s="3">
        <f t="shared" si="1081"/>
        <v>0</v>
      </c>
      <c r="AA315" s="3">
        <f t="shared" si="1081"/>
        <v>0</v>
      </c>
      <c r="AB315" s="3">
        <f t="shared" si="1081"/>
        <v>0</v>
      </c>
      <c r="AC315" s="3">
        <f t="shared" si="1081"/>
        <v>0</v>
      </c>
      <c r="AD315" s="3">
        <f t="shared" si="1081"/>
        <v>0</v>
      </c>
      <c r="AE315" s="3">
        <f t="shared" si="1081"/>
        <v>0</v>
      </c>
      <c r="AF315" s="3">
        <f t="shared" si="1081"/>
        <v>0</v>
      </c>
      <c r="AG315" s="3">
        <f t="shared" si="1081"/>
        <v>0</v>
      </c>
      <c r="AH315" s="3">
        <f t="shared" si="1081"/>
        <v>0</v>
      </c>
      <c r="AI315" s="3">
        <f t="shared" si="1081"/>
        <v>0</v>
      </c>
      <c r="AJ315" s="3">
        <f t="shared" si="1081"/>
        <v>0</v>
      </c>
      <c r="AK315" s="3">
        <f t="shared" si="1081"/>
        <v>0</v>
      </c>
      <c r="AL315" s="3">
        <f t="shared" si="1081"/>
        <v>0</v>
      </c>
      <c r="AM315" s="3">
        <f t="shared" si="1081"/>
        <v>0</v>
      </c>
      <c r="AN315" s="3">
        <f t="shared" si="1081"/>
        <v>0</v>
      </c>
      <c r="AO315" s="3">
        <f t="shared" si="1081"/>
        <v>0</v>
      </c>
      <c r="AP315" s="3">
        <f t="shared" si="1081"/>
        <v>0</v>
      </c>
      <c r="AQ315" s="3">
        <f t="shared" si="1081"/>
        <v>0</v>
      </c>
      <c r="AR315" s="3">
        <f t="shared" si="1081"/>
        <v>0</v>
      </c>
      <c r="AS315" s="3">
        <f t="shared" si="1081"/>
        <v>0</v>
      </c>
      <c r="AT315" s="3">
        <f t="shared" si="1081"/>
        <v>0</v>
      </c>
      <c r="AU315" s="3">
        <f t="shared" si="1081"/>
        <v>0</v>
      </c>
      <c r="AV315" s="3">
        <f t="shared" si="1081"/>
        <v>0</v>
      </c>
      <c r="AW315" s="3">
        <f t="shared" si="1081"/>
        <v>0</v>
      </c>
      <c r="AX315" s="3">
        <f t="shared" si="1081"/>
        <v>0</v>
      </c>
      <c r="AY315" s="3">
        <f t="shared" si="1081"/>
        <v>0</v>
      </c>
      <c r="AZ315" s="3">
        <f t="shared" ref="AZ315:CE315" si="1082">(AZ128+AZ221)-AZ35</f>
        <v>0</v>
      </c>
      <c r="BA315" s="3">
        <f t="shared" si="1082"/>
        <v>0</v>
      </c>
      <c r="BB315" s="3">
        <f t="shared" si="1082"/>
        <v>0</v>
      </c>
      <c r="BC315" s="3">
        <f t="shared" si="1082"/>
        <v>0</v>
      </c>
      <c r="BD315" s="3">
        <f t="shared" si="1082"/>
        <v>0</v>
      </c>
      <c r="BE315" s="3">
        <f t="shared" si="1082"/>
        <v>0</v>
      </c>
      <c r="BF315" s="3">
        <f t="shared" si="1082"/>
        <v>0</v>
      </c>
      <c r="BG315" s="3">
        <f t="shared" si="1082"/>
        <v>0</v>
      </c>
      <c r="BH315" s="3">
        <f t="shared" si="1082"/>
        <v>0</v>
      </c>
      <c r="BI315" s="3">
        <f t="shared" si="1082"/>
        <v>0</v>
      </c>
      <c r="BJ315" s="3">
        <f t="shared" si="1082"/>
        <v>0</v>
      </c>
      <c r="BK315" s="3">
        <f t="shared" si="1082"/>
        <v>0</v>
      </c>
      <c r="BL315" s="3">
        <f t="shared" si="1082"/>
        <v>0</v>
      </c>
      <c r="BM315" s="3">
        <f t="shared" si="1082"/>
        <v>0</v>
      </c>
      <c r="BN315" s="3">
        <f t="shared" si="1082"/>
        <v>0</v>
      </c>
      <c r="BO315" s="3">
        <f t="shared" si="1082"/>
        <v>0</v>
      </c>
      <c r="BP315" s="3">
        <f t="shared" si="1082"/>
        <v>0</v>
      </c>
      <c r="BQ315" s="3">
        <f t="shared" si="1082"/>
        <v>0</v>
      </c>
      <c r="BR315" s="3">
        <f t="shared" si="1082"/>
        <v>0</v>
      </c>
      <c r="BS315" s="3">
        <f t="shared" si="1082"/>
        <v>0</v>
      </c>
      <c r="BT315" s="3">
        <f t="shared" si="1082"/>
        <v>0</v>
      </c>
      <c r="BU315" s="3">
        <f t="shared" si="1082"/>
        <v>0</v>
      </c>
      <c r="BV315" s="3">
        <f t="shared" si="1082"/>
        <v>0</v>
      </c>
      <c r="BW315" s="3">
        <f t="shared" si="1082"/>
        <v>0</v>
      </c>
      <c r="BX315" s="3">
        <f t="shared" si="1082"/>
        <v>0</v>
      </c>
      <c r="BY315" s="3">
        <f t="shared" si="1082"/>
        <v>0</v>
      </c>
      <c r="BZ315" s="3">
        <f t="shared" si="1082"/>
        <v>0</v>
      </c>
      <c r="CA315" s="3">
        <f t="shared" si="1082"/>
        <v>0</v>
      </c>
      <c r="CB315" s="3">
        <f t="shared" si="1082"/>
        <v>0</v>
      </c>
      <c r="CC315" s="3">
        <f t="shared" si="1082"/>
        <v>0</v>
      </c>
      <c r="CD315" s="3">
        <f t="shared" si="1082"/>
        <v>0</v>
      </c>
      <c r="CE315" s="3">
        <f t="shared" si="1082"/>
        <v>0</v>
      </c>
      <c r="CF315" s="3">
        <f t="shared" ref="CF315:DK315" si="1083">(CF128+CF221)-CF35</f>
        <v>0</v>
      </c>
      <c r="CG315" s="3">
        <f t="shared" si="1083"/>
        <v>0</v>
      </c>
      <c r="CH315" s="3">
        <f t="shared" si="1083"/>
        <v>0</v>
      </c>
      <c r="CI315" s="3">
        <f t="shared" si="1083"/>
        <v>0</v>
      </c>
      <c r="CJ315" s="3">
        <f t="shared" si="1083"/>
        <v>0</v>
      </c>
      <c r="CK315" s="3">
        <f t="shared" si="1083"/>
        <v>0</v>
      </c>
      <c r="CL315" s="3">
        <f t="shared" si="1083"/>
        <v>0</v>
      </c>
      <c r="CM315" s="3">
        <f t="shared" si="1083"/>
        <v>0</v>
      </c>
      <c r="CN315" s="3">
        <f t="shared" si="1083"/>
        <v>0</v>
      </c>
      <c r="CO315" s="3">
        <f t="shared" si="1083"/>
        <v>0</v>
      </c>
      <c r="CP315" s="3">
        <f t="shared" si="1083"/>
        <v>0</v>
      </c>
      <c r="CQ315" s="3">
        <f t="shared" si="1083"/>
        <v>0</v>
      </c>
      <c r="CR315" s="3">
        <f t="shared" si="1083"/>
        <v>0</v>
      </c>
      <c r="CS315" s="3">
        <f t="shared" si="1083"/>
        <v>0</v>
      </c>
      <c r="CT315" s="3">
        <f t="shared" si="1083"/>
        <v>0</v>
      </c>
      <c r="CU315" s="3">
        <f t="shared" si="1083"/>
        <v>0</v>
      </c>
      <c r="CV315" s="3">
        <f t="shared" si="1083"/>
        <v>0</v>
      </c>
      <c r="CW315" s="3">
        <f t="shared" si="1083"/>
        <v>0</v>
      </c>
      <c r="CX315" s="3">
        <f t="shared" si="1083"/>
        <v>0</v>
      </c>
      <c r="CY315" s="3">
        <f t="shared" si="1083"/>
        <v>0</v>
      </c>
      <c r="CZ315" s="3">
        <f t="shared" si="1083"/>
        <v>0</v>
      </c>
      <c r="DA315" s="3">
        <f t="shared" si="1083"/>
        <v>0</v>
      </c>
      <c r="DB315" s="3">
        <f t="shared" si="1083"/>
        <v>0</v>
      </c>
      <c r="DC315" s="3">
        <f t="shared" si="1083"/>
        <v>0</v>
      </c>
      <c r="DD315" s="3">
        <f t="shared" si="1083"/>
        <v>0</v>
      </c>
      <c r="DE315" s="3">
        <f t="shared" si="1083"/>
        <v>0</v>
      </c>
      <c r="DF315" s="3">
        <f t="shared" si="1083"/>
        <v>0</v>
      </c>
      <c r="DG315" s="3">
        <f t="shared" si="1083"/>
        <v>0</v>
      </c>
      <c r="DH315" s="3">
        <f t="shared" si="1083"/>
        <v>0</v>
      </c>
      <c r="DI315" s="3">
        <f t="shared" si="1083"/>
        <v>0</v>
      </c>
      <c r="DJ315" s="3">
        <f t="shared" si="1083"/>
        <v>0</v>
      </c>
      <c r="DK315" s="3">
        <f t="shared" si="1083"/>
        <v>0</v>
      </c>
      <c r="DL315" s="3">
        <f t="shared" ref="DL315:EQ315" si="1084">(DL128+DL221)-DL35</f>
        <v>0</v>
      </c>
      <c r="DM315" s="3">
        <f t="shared" si="1084"/>
        <v>0</v>
      </c>
      <c r="DN315" s="3">
        <f t="shared" si="1084"/>
        <v>0</v>
      </c>
      <c r="DO315" s="3">
        <f t="shared" si="1084"/>
        <v>0</v>
      </c>
      <c r="DP315" s="3">
        <f t="shared" si="1084"/>
        <v>0</v>
      </c>
      <c r="DQ315" s="3">
        <f t="shared" si="1084"/>
        <v>0</v>
      </c>
      <c r="DR315" s="3">
        <f t="shared" si="1084"/>
        <v>0</v>
      </c>
      <c r="DS315" s="3">
        <f t="shared" si="1084"/>
        <v>0</v>
      </c>
      <c r="DT315" s="3">
        <f t="shared" si="1084"/>
        <v>0</v>
      </c>
      <c r="DU315" s="3">
        <f t="shared" si="1084"/>
        <v>0</v>
      </c>
      <c r="DV315" s="3">
        <f t="shared" si="1084"/>
        <v>0</v>
      </c>
      <c r="DW315" s="3">
        <f t="shared" si="1084"/>
        <v>0</v>
      </c>
      <c r="DX315" s="3">
        <f t="shared" si="1084"/>
        <v>0</v>
      </c>
      <c r="DY315" s="3">
        <f t="shared" si="1084"/>
        <v>0</v>
      </c>
      <c r="DZ315" s="3">
        <f t="shared" si="1084"/>
        <v>0</v>
      </c>
      <c r="EA315" s="3">
        <f t="shared" si="1084"/>
        <v>0</v>
      </c>
      <c r="EB315" s="3">
        <f t="shared" si="1084"/>
        <v>0</v>
      </c>
      <c r="EC315" s="3">
        <f t="shared" si="1084"/>
        <v>0</v>
      </c>
      <c r="ED315" s="3">
        <f t="shared" si="1084"/>
        <v>0</v>
      </c>
      <c r="EE315" s="3">
        <f t="shared" si="1084"/>
        <v>0</v>
      </c>
      <c r="EF315" s="3">
        <f t="shared" si="1084"/>
        <v>0</v>
      </c>
      <c r="EG315" s="3">
        <f t="shared" si="1084"/>
        <v>0</v>
      </c>
      <c r="EH315" s="3">
        <f t="shared" si="1084"/>
        <v>0</v>
      </c>
      <c r="EI315" s="3">
        <f t="shared" si="1084"/>
        <v>0</v>
      </c>
      <c r="EJ315" s="3">
        <f t="shared" si="1084"/>
        <v>0</v>
      </c>
      <c r="EK315" s="3">
        <f t="shared" si="1084"/>
        <v>0</v>
      </c>
      <c r="EL315" s="3">
        <f t="shared" si="1084"/>
        <v>0</v>
      </c>
      <c r="EM315" s="3">
        <f t="shared" si="1084"/>
        <v>0</v>
      </c>
      <c r="EN315" s="3">
        <f t="shared" si="1084"/>
        <v>0</v>
      </c>
      <c r="EO315" s="3">
        <f t="shared" si="1084"/>
        <v>0</v>
      </c>
      <c r="EP315" s="3">
        <f t="shared" si="1084"/>
        <v>0</v>
      </c>
      <c r="EQ315" s="3">
        <f t="shared" si="1084"/>
        <v>0</v>
      </c>
      <c r="ER315" s="3">
        <f t="shared" ref="ER315:FB315" si="1085">(ER128+ER221)-ER35</f>
        <v>0</v>
      </c>
      <c r="ES315" s="3">
        <f t="shared" si="1085"/>
        <v>0</v>
      </c>
      <c r="ET315" s="3">
        <f t="shared" si="1085"/>
        <v>0</v>
      </c>
      <c r="EU315" s="3">
        <f t="shared" si="1085"/>
        <v>0</v>
      </c>
      <c r="EV315" s="3">
        <f t="shared" si="1085"/>
        <v>0</v>
      </c>
      <c r="EW315" s="3">
        <f t="shared" si="1085"/>
        <v>0</v>
      </c>
      <c r="EX315" s="3">
        <f t="shared" si="1085"/>
        <v>0</v>
      </c>
      <c r="EY315" s="3">
        <f t="shared" si="1085"/>
        <v>0</v>
      </c>
      <c r="EZ315" s="3">
        <f t="shared" si="1085"/>
        <v>0</v>
      </c>
      <c r="FA315" s="3">
        <f t="shared" si="1085"/>
        <v>0</v>
      </c>
      <c r="FB315" s="3">
        <f t="shared" si="1085"/>
        <v>0</v>
      </c>
    </row>
    <row r="316" spans="2:158" s="38" customFormat="1" ht="11.25" hidden="1" customHeight="1" outlineLevel="1">
      <c r="B316" s="37">
        <v>2040</v>
      </c>
      <c r="D316" s="36"/>
      <c r="E316" s="49"/>
      <c r="J316" s="39"/>
      <c r="K316" s="39"/>
      <c r="L316" s="39"/>
      <c r="M316" s="39"/>
      <c r="N316" s="39"/>
      <c r="O316" s="39"/>
      <c r="P316" s="39"/>
      <c r="R316" s="41"/>
      <c r="S316" s="40"/>
      <c r="T316" s="3">
        <f t="shared" ref="T316:AY316" si="1086">(T129+T222)-T36</f>
        <v>0</v>
      </c>
      <c r="U316" s="3">
        <f t="shared" si="1086"/>
        <v>0</v>
      </c>
      <c r="V316" s="3">
        <f t="shared" si="1086"/>
        <v>0</v>
      </c>
      <c r="W316" s="3">
        <f t="shared" si="1086"/>
        <v>0</v>
      </c>
      <c r="X316" s="3">
        <f t="shared" si="1086"/>
        <v>0</v>
      </c>
      <c r="Y316" s="3">
        <f t="shared" si="1086"/>
        <v>0</v>
      </c>
      <c r="Z316" s="3">
        <f t="shared" si="1086"/>
        <v>0</v>
      </c>
      <c r="AA316" s="3">
        <f t="shared" si="1086"/>
        <v>0</v>
      </c>
      <c r="AB316" s="3">
        <f t="shared" si="1086"/>
        <v>0</v>
      </c>
      <c r="AC316" s="3">
        <f t="shared" si="1086"/>
        <v>0</v>
      </c>
      <c r="AD316" s="3">
        <f t="shared" si="1086"/>
        <v>0</v>
      </c>
      <c r="AE316" s="3">
        <f t="shared" si="1086"/>
        <v>0</v>
      </c>
      <c r="AF316" s="3">
        <f t="shared" si="1086"/>
        <v>0</v>
      </c>
      <c r="AG316" s="3">
        <f t="shared" si="1086"/>
        <v>0</v>
      </c>
      <c r="AH316" s="3">
        <f t="shared" si="1086"/>
        <v>0</v>
      </c>
      <c r="AI316" s="3">
        <f t="shared" si="1086"/>
        <v>0</v>
      </c>
      <c r="AJ316" s="3">
        <f t="shared" si="1086"/>
        <v>0</v>
      </c>
      <c r="AK316" s="3">
        <f t="shared" si="1086"/>
        <v>0</v>
      </c>
      <c r="AL316" s="3">
        <f t="shared" si="1086"/>
        <v>0</v>
      </c>
      <c r="AM316" s="3">
        <f t="shared" si="1086"/>
        <v>0</v>
      </c>
      <c r="AN316" s="3">
        <f t="shared" si="1086"/>
        <v>0</v>
      </c>
      <c r="AO316" s="3">
        <f t="shared" si="1086"/>
        <v>0</v>
      </c>
      <c r="AP316" s="3">
        <f t="shared" si="1086"/>
        <v>0</v>
      </c>
      <c r="AQ316" s="3">
        <f t="shared" si="1086"/>
        <v>0</v>
      </c>
      <c r="AR316" s="3">
        <f t="shared" si="1086"/>
        <v>0</v>
      </c>
      <c r="AS316" s="3">
        <f t="shared" si="1086"/>
        <v>0</v>
      </c>
      <c r="AT316" s="3">
        <f t="shared" si="1086"/>
        <v>0</v>
      </c>
      <c r="AU316" s="3">
        <f t="shared" si="1086"/>
        <v>0</v>
      </c>
      <c r="AV316" s="3">
        <f t="shared" si="1086"/>
        <v>0</v>
      </c>
      <c r="AW316" s="3">
        <f t="shared" si="1086"/>
        <v>0</v>
      </c>
      <c r="AX316" s="3">
        <f t="shared" si="1086"/>
        <v>0</v>
      </c>
      <c r="AY316" s="3">
        <f t="shared" si="1086"/>
        <v>0</v>
      </c>
      <c r="AZ316" s="3">
        <f t="shared" ref="AZ316:CE316" si="1087">(AZ129+AZ222)-AZ36</f>
        <v>0</v>
      </c>
      <c r="BA316" s="3">
        <f t="shared" si="1087"/>
        <v>0</v>
      </c>
      <c r="BB316" s="3">
        <f t="shared" si="1087"/>
        <v>0</v>
      </c>
      <c r="BC316" s="3">
        <f t="shared" si="1087"/>
        <v>0</v>
      </c>
      <c r="BD316" s="3">
        <f t="shared" si="1087"/>
        <v>0</v>
      </c>
      <c r="BE316" s="3">
        <f t="shared" si="1087"/>
        <v>0</v>
      </c>
      <c r="BF316" s="3">
        <f t="shared" si="1087"/>
        <v>0</v>
      </c>
      <c r="BG316" s="3">
        <f t="shared" si="1087"/>
        <v>0</v>
      </c>
      <c r="BH316" s="3">
        <f t="shared" si="1087"/>
        <v>0</v>
      </c>
      <c r="BI316" s="3">
        <f t="shared" si="1087"/>
        <v>0</v>
      </c>
      <c r="BJ316" s="3">
        <f t="shared" si="1087"/>
        <v>0</v>
      </c>
      <c r="BK316" s="3">
        <f t="shared" si="1087"/>
        <v>0</v>
      </c>
      <c r="BL316" s="3">
        <f t="shared" si="1087"/>
        <v>0</v>
      </c>
      <c r="BM316" s="3">
        <f t="shared" si="1087"/>
        <v>0</v>
      </c>
      <c r="BN316" s="3">
        <f t="shared" si="1087"/>
        <v>0</v>
      </c>
      <c r="BO316" s="3">
        <f t="shared" si="1087"/>
        <v>0</v>
      </c>
      <c r="BP316" s="3">
        <f t="shared" si="1087"/>
        <v>0</v>
      </c>
      <c r="BQ316" s="3">
        <f t="shared" si="1087"/>
        <v>0</v>
      </c>
      <c r="BR316" s="3">
        <f t="shared" si="1087"/>
        <v>0</v>
      </c>
      <c r="BS316" s="3">
        <f t="shared" si="1087"/>
        <v>0</v>
      </c>
      <c r="BT316" s="3">
        <f t="shared" si="1087"/>
        <v>0</v>
      </c>
      <c r="BU316" s="3">
        <f t="shared" si="1087"/>
        <v>0</v>
      </c>
      <c r="BV316" s="3">
        <f t="shared" si="1087"/>
        <v>0</v>
      </c>
      <c r="BW316" s="3">
        <f t="shared" si="1087"/>
        <v>0</v>
      </c>
      <c r="BX316" s="3">
        <f t="shared" si="1087"/>
        <v>0</v>
      </c>
      <c r="BY316" s="3">
        <f t="shared" si="1087"/>
        <v>0</v>
      </c>
      <c r="BZ316" s="3">
        <f t="shared" si="1087"/>
        <v>0</v>
      </c>
      <c r="CA316" s="3">
        <f t="shared" si="1087"/>
        <v>0</v>
      </c>
      <c r="CB316" s="3">
        <f t="shared" si="1087"/>
        <v>0</v>
      </c>
      <c r="CC316" s="3">
        <f t="shared" si="1087"/>
        <v>0</v>
      </c>
      <c r="CD316" s="3">
        <f t="shared" si="1087"/>
        <v>0</v>
      </c>
      <c r="CE316" s="3">
        <f t="shared" si="1087"/>
        <v>0</v>
      </c>
      <c r="CF316" s="3">
        <f t="shared" ref="CF316:DK316" si="1088">(CF129+CF222)-CF36</f>
        <v>0</v>
      </c>
      <c r="CG316" s="3">
        <f t="shared" si="1088"/>
        <v>0</v>
      </c>
      <c r="CH316" s="3">
        <f t="shared" si="1088"/>
        <v>0</v>
      </c>
      <c r="CI316" s="3">
        <f t="shared" si="1088"/>
        <v>0</v>
      </c>
      <c r="CJ316" s="3">
        <f t="shared" si="1088"/>
        <v>0</v>
      </c>
      <c r="CK316" s="3">
        <f t="shared" si="1088"/>
        <v>0</v>
      </c>
      <c r="CL316" s="3">
        <f t="shared" si="1088"/>
        <v>0</v>
      </c>
      <c r="CM316" s="3">
        <f t="shared" si="1088"/>
        <v>0</v>
      </c>
      <c r="CN316" s="3">
        <f t="shared" si="1088"/>
        <v>0</v>
      </c>
      <c r="CO316" s="3">
        <f t="shared" si="1088"/>
        <v>0</v>
      </c>
      <c r="CP316" s="3">
        <f t="shared" si="1088"/>
        <v>0</v>
      </c>
      <c r="CQ316" s="3">
        <f t="shared" si="1088"/>
        <v>0</v>
      </c>
      <c r="CR316" s="3">
        <f t="shared" si="1088"/>
        <v>0</v>
      </c>
      <c r="CS316" s="3">
        <f t="shared" si="1088"/>
        <v>0</v>
      </c>
      <c r="CT316" s="3">
        <f t="shared" si="1088"/>
        <v>0</v>
      </c>
      <c r="CU316" s="3">
        <f t="shared" si="1088"/>
        <v>0</v>
      </c>
      <c r="CV316" s="3">
        <f t="shared" si="1088"/>
        <v>0</v>
      </c>
      <c r="CW316" s="3">
        <f t="shared" si="1088"/>
        <v>0</v>
      </c>
      <c r="CX316" s="3">
        <f t="shared" si="1088"/>
        <v>0</v>
      </c>
      <c r="CY316" s="3">
        <f t="shared" si="1088"/>
        <v>0</v>
      </c>
      <c r="CZ316" s="3">
        <f t="shared" si="1088"/>
        <v>0</v>
      </c>
      <c r="DA316" s="3">
        <f t="shared" si="1088"/>
        <v>0</v>
      </c>
      <c r="DB316" s="3">
        <f t="shared" si="1088"/>
        <v>0</v>
      </c>
      <c r="DC316" s="3">
        <f t="shared" si="1088"/>
        <v>0</v>
      </c>
      <c r="DD316" s="3">
        <f t="shared" si="1088"/>
        <v>0</v>
      </c>
      <c r="DE316" s="3">
        <f t="shared" si="1088"/>
        <v>0</v>
      </c>
      <c r="DF316" s="3">
        <f t="shared" si="1088"/>
        <v>0</v>
      </c>
      <c r="DG316" s="3">
        <f t="shared" si="1088"/>
        <v>0</v>
      </c>
      <c r="DH316" s="3">
        <f t="shared" si="1088"/>
        <v>0</v>
      </c>
      <c r="DI316" s="3">
        <f t="shared" si="1088"/>
        <v>0</v>
      </c>
      <c r="DJ316" s="3">
        <f t="shared" si="1088"/>
        <v>0</v>
      </c>
      <c r="DK316" s="3">
        <f t="shared" si="1088"/>
        <v>0</v>
      </c>
      <c r="DL316" s="3">
        <f t="shared" ref="DL316:EQ316" si="1089">(DL129+DL222)-DL36</f>
        <v>0</v>
      </c>
      <c r="DM316" s="3">
        <f t="shared" si="1089"/>
        <v>0</v>
      </c>
      <c r="DN316" s="3">
        <f t="shared" si="1089"/>
        <v>0</v>
      </c>
      <c r="DO316" s="3">
        <f t="shared" si="1089"/>
        <v>0</v>
      </c>
      <c r="DP316" s="3">
        <f t="shared" si="1089"/>
        <v>0</v>
      </c>
      <c r="DQ316" s="3">
        <f t="shared" si="1089"/>
        <v>0</v>
      </c>
      <c r="DR316" s="3">
        <f t="shared" si="1089"/>
        <v>0</v>
      </c>
      <c r="DS316" s="3">
        <f t="shared" si="1089"/>
        <v>0</v>
      </c>
      <c r="DT316" s="3">
        <f t="shared" si="1089"/>
        <v>0</v>
      </c>
      <c r="DU316" s="3">
        <f t="shared" si="1089"/>
        <v>0</v>
      </c>
      <c r="DV316" s="3">
        <f t="shared" si="1089"/>
        <v>0</v>
      </c>
      <c r="DW316" s="3">
        <f t="shared" si="1089"/>
        <v>0</v>
      </c>
      <c r="DX316" s="3">
        <f t="shared" si="1089"/>
        <v>0</v>
      </c>
      <c r="DY316" s="3">
        <f t="shared" si="1089"/>
        <v>0</v>
      </c>
      <c r="DZ316" s="3">
        <f t="shared" si="1089"/>
        <v>0</v>
      </c>
      <c r="EA316" s="3">
        <f t="shared" si="1089"/>
        <v>0</v>
      </c>
      <c r="EB316" s="3">
        <f t="shared" si="1089"/>
        <v>0</v>
      </c>
      <c r="EC316" s="3">
        <f t="shared" si="1089"/>
        <v>0</v>
      </c>
      <c r="ED316" s="3">
        <f t="shared" si="1089"/>
        <v>0</v>
      </c>
      <c r="EE316" s="3">
        <f t="shared" si="1089"/>
        <v>0</v>
      </c>
      <c r="EF316" s="3">
        <f t="shared" si="1089"/>
        <v>0</v>
      </c>
      <c r="EG316" s="3">
        <f t="shared" si="1089"/>
        <v>0</v>
      </c>
      <c r="EH316" s="3">
        <f t="shared" si="1089"/>
        <v>0</v>
      </c>
      <c r="EI316" s="3">
        <f t="shared" si="1089"/>
        <v>0</v>
      </c>
      <c r="EJ316" s="3">
        <f t="shared" si="1089"/>
        <v>0</v>
      </c>
      <c r="EK316" s="3">
        <f t="shared" si="1089"/>
        <v>0</v>
      </c>
      <c r="EL316" s="3">
        <f t="shared" si="1089"/>
        <v>0</v>
      </c>
      <c r="EM316" s="3">
        <f t="shared" si="1089"/>
        <v>0</v>
      </c>
      <c r="EN316" s="3">
        <f t="shared" si="1089"/>
        <v>0</v>
      </c>
      <c r="EO316" s="3">
        <f t="shared" si="1089"/>
        <v>0</v>
      </c>
      <c r="EP316" s="3">
        <f t="shared" si="1089"/>
        <v>0</v>
      </c>
      <c r="EQ316" s="3">
        <f t="shared" si="1089"/>
        <v>0</v>
      </c>
      <c r="ER316" s="3">
        <f t="shared" ref="ER316:FB316" si="1090">(ER129+ER222)-ER36</f>
        <v>0</v>
      </c>
      <c r="ES316" s="3">
        <f t="shared" si="1090"/>
        <v>0</v>
      </c>
      <c r="ET316" s="3">
        <f t="shared" si="1090"/>
        <v>0</v>
      </c>
      <c r="EU316" s="3">
        <f t="shared" si="1090"/>
        <v>0</v>
      </c>
      <c r="EV316" s="3">
        <f t="shared" si="1090"/>
        <v>0</v>
      </c>
      <c r="EW316" s="3">
        <f t="shared" si="1090"/>
        <v>0</v>
      </c>
      <c r="EX316" s="3">
        <f t="shared" si="1090"/>
        <v>0</v>
      </c>
      <c r="EY316" s="3">
        <f t="shared" si="1090"/>
        <v>0</v>
      </c>
      <c r="EZ316" s="3">
        <f t="shared" si="1090"/>
        <v>0</v>
      </c>
      <c r="FA316" s="3">
        <f t="shared" si="1090"/>
        <v>0</v>
      </c>
      <c r="FB316" s="3">
        <f t="shared" si="1090"/>
        <v>0</v>
      </c>
    </row>
    <row r="317" spans="2:158" s="38" customFormat="1" ht="11.25" hidden="1" customHeight="1" outlineLevel="1">
      <c r="B317" s="37">
        <v>2041</v>
      </c>
      <c r="D317" s="36"/>
      <c r="E317" s="49"/>
      <c r="J317" s="39"/>
      <c r="K317" s="39"/>
      <c r="L317" s="39"/>
      <c r="M317" s="39"/>
      <c r="N317" s="39"/>
      <c r="O317" s="39"/>
      <c r="P317" s="39"/>
      <c r="R317" s="41"/>
      <c r="S317" s="40"/>
      <c r="T317" s="3">
        <f t="shared" ref="T317:AY317" si="1091">(T130+T223)-T37</f>
        <v>0</v>
      </c>
      <c r="U317" s="3">
        <f t="shared" si="1091"/>
        <v>0</v>
      </c>
      <c r="V317" s="3">
        <f t="shared" si="1091"/>
        <v>0</v>
      </c>
      <c r="W317" s="3">
        <f t="shared" si="1091"/>
        <v>0</v>
      </c>
      <c r="X317" s="3">
        <f t="shared" si="1091"/>
        <v>0</v>
      </c>
      <c r="Y317" s="3">
        <f t="shared" si="1091"/>
        <v>0</v>
      </c>
      <c r="Z317" s="3">
        <f t="shared" si="1091"/>
        <v>0</v>
      </c>
      <c r="AA317" s="3">
        <f t="shared" si="1091"/>
        <v>0</v>
      </c>
      <c r="AB317" s="3">
        <f t="shared" si="1091"/>
        <v>0</v>
      </c>
      <c r="AC317" s="3">
        <f t="shared" si="1091"/>
        <v>0</v>
      </c>
      <c r="AD317" s="3">
        <f t="shared" si="1091"/>
        <v>0</v>
      </c>
      <c r="AE317" s="3">
        <f t="shared" si="1091"/>
        <v>0</v>
      </c>
      <c r="AF317" s="3">
        <f t="shared" si="1091"/>
        <v>0</v>
      </c>
      <c r="AG317" s="3">
        <f t="shared" si="1091"/>
        <v>0</v>
      </c>
      <c r="AH317" s="3">
        <f t="shared" si="1091"/>
        <v>0</v>
      </c>
      <c r="AI317" s="3">
        <f t="shared" si="1091"/>
        <v>0</v>
      </c>
      <c r="AJ317" s="3">
        <f t="shared" si="1091"/>
        <v>0</v>
      </c>
      <c r="AK317" s="3">
        <f t="shared" si="1091"/>
        <v>0</v>
      </c>
      <c r="AL317" s="3">
        <f t="shared" si="1091"/>
        <v>0</v>
      </c>
      <c r="AM317" s="3">
        <f t="shared" si="1091"/>
        <v>0</v>
      </c>
      <c r="AN317" s="3">
        <f t="shared" si="1091"/>
        <v>0</v>
      </c>
      <c r="AO317" s="3">
        <f t="shared" si="1091"/>
        <v>0</v>
      </c>
      <c r="AP317" s="3">
        <f t="shared" si="1091"/>
        <v>0</v>
      </c>
      <c r="AQ317" s="3">
        <f t="shared" si="1091"/>
        <v>0</v>
      </c>
      <c r="AR317" s="3">
        <f t="shared" si="1091"/>
        <v>0</v>
      </c>
      <c r="AS317" s="3">
        <f t="shared" si="1091"/>
        <v>0</v>
      </c>
      <c r="AT317" s="3">
        <f t="shared" si="1091"/>
        <v>0</v>
      </c>
      <c r="AU317" s="3">
        <f t="shared" si="1091"/>
        <v>0</v>
      </c>
      <c r="AV317" s="3">
        <f t="shared" si="1091"/>
        <v>0</v>
      </c>
      <c r="AW317" s="3">
        <f t="shared" si="1091"/>
        <v>0</v>
      </c>
      <c r="AX317" s="3">
        <f t="shared" si="1091"/>
        <v>0</v>
      </c>
      <c r="AY317" s="3">
        <f t="shared" si="1091"/>
        <v>0</v>
      </c>
      <c r="AZ317" s="3">
        <f t="shared" ref="AZ317:CE317" si="1092">(AZ130+AZ223)-AZ37</f>
        <v>0</v>
      </c>
      <c r="BA317" s="3">
        <f t="shared" si="1092"/>
        <v>0</v>
      </c>
      <c r="BB317" s="3">
        <f t="shared" si="1092"/>
        <v>0</v>
      </c>
      <c r="BC317" s="3">
        <f t="shared" si="1092"/>
        <v>0</v>
      </c>
      <c r="BD317" s="3">
        <f t="shared" si="1092"/>
        <v>0</v>
      </c>
      <c r="BE317" s="3">
        <f t="shared" si="1092"/>
        <v>0</v>
      </c>
      <c r="BF317" s="3">
        <f t="shared" si="1092"/>
        <v>0</v>
      </c>
      <c r="BG317" s="3">
        <f t="shared" si="1092"/>
        <v>0</v>
      </c>
      <c r="BH317" s="3">
        <f t="shared" si="1092"/>
        <v>0</v>
      </c>
      <c r="BI317" s="3">
        <f t="shared" si="1092"/>
        <v>0</v>
      </c>
      <c r="BJ317" s="3">
        <f t="shared" si="1092"/>
        <v>0</v>
      </c>
      <c r="BK317" s="3">
        <f t="shared" si="1092"/>
        <v>0</v>
      </c>
      <c r="BL317" s="3">
        <f t="shared" si="1092"/>
        <v>0</v>
      </c>
      <c r="BM317" s="3">
        <f t="shared" si="1092"/>
        <v>0</v>
      </c>
      <c r="BN317" s="3">
        <f t="shared" si="1092"/>
        <v>0</v>
      </c>
      <c r="BO317" s="3">
        <f t="shared" si="1092"/>
        <v>0</v>
      </c>
      <c r="BP317" s="3">
        <f t="shared" si="1092"/>
        <v>0</v>
      </c>
      <c r="BQ317" s="3">
        <f t="shared" si="1092"/>
        <v>0</v>
      </c>
      <c r="BR317" s="3">
        <f t="shared" si="1092"/>
        <v>0</v>
      </c>
      <c r="BS317" s="3">
        <f t="shared" si="1092"/>
        <v>0</v>
      </c>
      <c r="BT317" s="3">
        <f t="shared" si="1092"/>
        <v>0</v>
      </c>
      <c r="BU317" s="3">
        <f t="shared" si="1092"/>
        <v>0</v>
      </c>
      <c r="BV317" s="3">
        <f t="shared" si="1092"/>
        <v>0</v>
      </c>
      <c r="BW317" s="3">
        <f t="shared" si="1092"/>
        <v>0</v>
      </c>
      <c r="BX317" s="3">
        <f t="shared" si="1092"/>
        <v>0</v>
      </c>
      <c r="BY317" s="3">
        <f t="shared" si="1092"/>
        <v>0</v>
      </c>
      <c r="BZ317" s="3">
        <f t="shared" si="1092"/>
        <v>0</v>
      </c>
      <c r="CA317" s="3">
        <f t="shared" si="1092"/>
        <v>0</v>
      </c>
      <c r="CB317" s="3">
        <f t="shared" si="1092"/>
        <v>0</v>
      </c>
      <c r="CC317" s="3">
        <f t="shared" si="1092"/>
        <v>0</v>
      </c>
      <c r="CD317" s="3">
        <f t="shared" si="1092"/>
        <v>0</v>
      </c>
      <c r="CE317" s="3">
        <f t="shared" si="1092"/>
        <v>0</v>
      </c>
      <c r="CF317" s="3">
        <f t="shared" ref="CF317:DK317" si="1093">(CF130+CF223)-CF37</f>
        <v>0</v>
      </c>
      <c r="CG317" s="3">
        <f t="shared" si="1093"/>
        <v>0</v>
      </c>
      <c r="CH317" s="3">
        <f t="shared" si="1093"/>
        <v>0</v>
      </c>
      <c r="CI317" s="3">
        <f t="shared" si="1093"/>
        <v>0</v>
      </c>
      <c r="CJ317" s="3">
        <f t="shared" si="1093"/>
        <v>0</v>
      </c>
      <c r="CK317" s="3">
        <f t="shared" si="1093"/>
        <v>0</v>
      </c>
      <c r="CL317" s="3">
        <f t="shared" si="1093"/>
        <v>0</v>
      </c>
      <c r="CM317" s="3">
        <f t="shared" si="1093"/>
        <v>0</v>
      </c>
      <c r="CN317" s="3">
        <f t="shared" si="1093"/>
        <v>0</v>
      </c>
      <c r="CO317" s="3">
        <f t="shared" si="1093"/>
        <v>0</v>
      </c>
      <c r="CP317" s="3">
        <f t="shared" si="1093"/>
        <v>0</v>
      </c>
      <c r="CQ317" s="3">
        <f t="shared" si="1093"/>
        <v>0</v>
      </c>
      <c r="CR317" s="3">
        <f t="shared" si="1093"/>
        <v>0</v>
      </c>
      <c r="CS317" s="3">
        <f t="shared" si="1093"/>
        <v>0</v>
      </c>
      <c r="CT317" s="3">
        <f t="shared" si="1093"/>
        <v>0</v>
      </c>
      <c r="CU317" s="3">
        <f t="shared" si="1093"/>
        <v>0</v>
      </c>
      <c r="CV317" s="3">
        <f t="shared" si="1093"/>
        <v>0</v>
      </c>
      <c r="CW317" s="3">
        <f t="shared" si="1093"/>
        <v>0</v>
      </c>
      <c r="CX317" s="3">
        <f t="shared" si="1093"/>
        <v>0</v>
      </c>
      <c r="CY317" s="3">
        <f t="shared" si="1093"/>
        <v>0</v>
      </c>
      <c r="CZ317" s="3">
        <f t="shared" si="1093"/>
        <v>0</v>
      </c>
      <c r="DA317" s="3">
        <f t="shared" si="1093"/>
        <v>0</v>
      </c>
      <c r="DB317" s="3">
        <f t="shared" si="1093"/>
        <v>0</v>
      </c>
      <c r="DC317" s="3">
        <f t="shared" si="1093"/>
        <v>0</v>
      </c>
      <c r="DD317" s="3">
        <f t="shared" si="1093"/>
        <v>0</v>
      </c>
      <c r="DE317" s="3">
        <f t="shared" si="1093"/>
        <v>0</v>
      </c>
      <c r="DF317" s="3">
        <f t="shared" si="1093"/>
        <v>0</v>
      </c>
      <c r="DG317" s="3">
        <f t="shared" si="1093"/>
        <v>0</v>
      </c>
      <c r="DH317" s="3">
        <f t="shared" si="1093"/>
        <v>0</v>
      </c>
      <c r="DI317" s="3">
        <f t="shared" si="1093"/>
        <v>0</v>
      </c>
      <c r="DJ317" s="3">
        <f t="shared" si="1093"/>
        <v>0</v>
      </c>
      <c r="DK317" s="3">
        <f t="shared" si="1093"/>
        <v>0</v>
      </c>
      <c r="DL317" s="3">
        <f t="shared" ref="DL317:EQ317" si="1094">(DL130+DL223)-DL37</f>
        <v>0</v>
      </c>
      <c r="DM317" s="3">
        <f t="shared" si="1094"/>
        <v>0</v>
      </c>
      <c r="DN317" s="3">
        <f t="shared" si="1094"/>
        <v>0</v>
      </c>
      <c r="DO317" s="3">
        <f t="shared" si="1094"/>
        <v>0</v>
      </c>
      <c r="DP317" s="3">
        <f t="shared" si="1094"/>
        <v>0</v>
      </c>
      <c r="DQ317" s="3">
        <f t="shared" si="1094"/>
        <v>0</v>
      </c>
      <c r="DR317" s="3">
        <f t="shared" si="1094"/>
        <v>0</v>
      </c>
      <c r="DS317" s="3">
        <f t="shared" si="1094"/>
        <v>0</v>
      </c>
      <c r="DT317" s="3">
        <f t="shared" si="1094"/>
        <v>0</v>
      </c>
      <c r="DU317" s="3">
        <f t="shared" si="1094"/>
        <v>0</v>
      </c>
      <c r="DV317" s="3">
        <f t="shared" si="1094"/>
        <v>0</v>
      </c>
      <c r="DW317" s="3">
        <f t="shared" si="1094"/>
        <v>0</v>
      </c>
      <c r="DX317" s="3">
        <f t="shared" si="1094"/>
        <v>0</v>
      </c>
      <c r="DY317" s="3">
        <f t="shared" si="1094"/>
        <v>0</v>
      </c>
      <c r="DZ317" s="3">
        <f t="shared" si="1094"/>
        <v>0</v>
      </c>
      <c r="EA317" s="3">
        <f t="shared" si="1094"/>
        <v>0</v>
      </c>
      <c r="EB317" s="3">
        <f t="shared" si="1094"/>
        <v>0</v>
      </c>
      <c r="EC317" s="3">
        <f t="shared" si="1094"/>
        <v>0</v>
      </c>
      <c r="ED317" s="3">
        <f t="shared" si="1094"/>
        <v>0</v>
      </c>
      <c r="EE317" s="3">
        <f t="shared" si="1094"/>
        <v>0</v>
      </c>
      <c r="EF317" s="3">
        <f t="shared" si="1094"/>
        <v>0</v>
      </c>
      <c r="EG317" s="3">
        <f t="shared" si="1094"/>
        <v>0</v>
      </c>
      <c r="EH317" s="3">
        <f t="shared" si="1094"/>
        <v>0</v>
      </c>
      <c r="EI317" s="3">
        <f t="shared" si="1094"/>
        <v>0</v>
      </c>
      <c r="EJ317" s="3">
        <f t="shared" si="1094"/>
        <v>0</v>
      </c>
      <c r="EK317" s="3">
        <f t="shared" si="1094"/>
        <v>0</v>
      </c>
      <c r="EL317" s="3">
        <f t="shared" si="1094"/>
        <v>0</v>
      </c>
      <c r="EM317" s="3">
        <f t="shared" si="1094"/>
        <v>0</v>
      </c>
      <c r="EN317" s="3">
        <f t="shared" si="1094"/>
        <v>0</v>
      </c>
      <c r="EO317" s="3">
        <f t="shared" si="1094"/>
        <v>0</v>
      </c>
      <c r="EP317" s="3">
        <f t="shared" si="1094"/>
        <v>0</v>
      </c>
      <c r="EQ317" s="3">
        <f t="shared" si="1094"/>
        <v>0</v>
      </c>
      <c r="ER317" s="3">
        <f t="shared" ref="ER317:FB317" si="1095">(ER130+ER223)-ER37</f>
        <v>0</v>
      </c>
      <c r="ES317" s="3">
        <f t="shared" si="1095"/>
        <v>0</v>
      </c>
      <c r="ET317" s="3">
        <f t="shared" si="1095"/>
        <v>0</v>
      </c>
      <c r="EU317" s="3">
        <f t="shared" si="1095"/>
        <v>0</v>
      </c>
      <c r="EV317" s="3">
        <f t="shared" si="1095"/>
        <v>0</v>
      </c>
      <c r="EW317" s="3">
        <f t="shared" si="1095"/>
        <v>0</v>
      </c>
      <c r="EX317" s="3">
        <f t="shared" si="1095"/>
        <v>0</v>
      </c>
      <c r="EY317" s="3">
        <f t="shared" si="1095"/>
        <v>0</v>
      </c>
      <c r="EZ317" s="3">
        <f t="shared" si="1095"/>
        <v>0</v>
      </c>
      <c r="FA317" s="3">
        <f t="shared" si="1095"/>
        <v>0</v>
      </c>
      <c r="FB317" s="3">
        <f t="shared" si="1095"/>
        <v>0</v>
      </c>
    </row>
    <row r="318" spans="2:158" s="38" customFormat="1" ht="11.25" hidden="1" customHeight="1" outlineLevel="1">
      <c r="B318" s="37">
        <v>2042</v>
      </c>
      <c r="D318" s="36"/>
      <c r="E318" s="49"/>
      <c r="J318" s="39"/>
      <c r="K318" s="39"/>
      <c r="L318" s="39"/>
      <c r="M318" s="39"/>
      <c r="N318" s="39"/>
      <c r="O318" s="39"/>
      <c r="P318" s="39"/>
      <c r="R318" s="41"/>
      <c r="S318" s="40"/>
      <c r="T318" s="3">
        <f t="shared" ref="T318:AY318" si="1096">(T131+T224)-T38</f>
        <v>0</v>
      </c>
      <c r="U318" s="3">
        <f t="shared" si="1096"/>
        <v>0</v>
      </c>
      <c r="V318" s="3">
        <f t="shared" si="1096"/>
        <v>0</v>
      </c>
      <c r="W318" s="3">
        <f t="shared" si="1096"/>
        <v>0</v>
      </c>
      <c r="X318" s="3">
        <f t="shared" si="1096"/>
        <v>0</v>
      </c>
      <c r="Y318" s="3">
        <f t="shared" si="1096"/>
        <v>0</v>
      </c>
      <c r="Z318" s="3">
        <f t="shared" si="1096"/>
        <v>0</v>
      </c>
      <c r="AA318" s="3">
        <f t="shared" si="1096"/>
        <v>0</v>
      </c>
      <c r="AB318" s="3">
        <f t="shared" si="1096"/>
        <v>0</v>
      </c>
      <c r="AC318" s="3">
        <f t="shared" si="1096"/>
        <v>0</v>
      </c>
      <c r="AD318" s="3">
        <f t="shared" si="1096"/>
        <v>0</v>
      </c>
      <c r="AE318" s="3">
        <f t="shared" si="1096"/>
        <v>0</v>
      </c>
      <c r="AF318" s="3">
        <f t="shared" si="1096"/>
        <v>0</v>
      </c>
      <c r="AG318" s="3">
        <f t="shared" si="1096"/>
        <v>0</v>
      </c>
      <c r="AH318" s="3">
        <f t="shared" si="1096"/>
        <v>0</v>
      </c>
      <c r="AI318" s="3">
        <f t="shared" si="1096"/>
        <v>0</v>
      </c>
      <c r="AJ318" s="3">
        <f t="shared" si="1096"/>
        <v>0</v>
      </c>
      <c r="AK318" s="3">
        <f t="shared" si="1096"/>
        <v>0</v>
      </c>
      <c r="AL318" s="3">
        <f t="shared" si="1096"/>
        <v>0</v>
      </c>
      <c r="AM318" s="3">
        <f t="shared" si="1096"/>
        <v>0</v>
      </c>
      <c r="AN318" s="3">
        <f t="shared" si="1096"/>
        <v>0</v>
      </c>
      <c r="AO318" s="3">
        <f t="shared" si="1096"/>
        <v>0</v>
      </c>
      <c r="AP318" s="3">
        <f t="shared" si="1096"/>
        <v>0</v>
      </c>
      <c r="AQ318" s="3">
        <f t="shared" si="1096"/>
        <v>0</v>
      </c>
      <c r="AR318" s="3">
        <f t="shared" si="1096"/>
        <v>0</v>
      </c>
      <c r="AS318" s="3">
        <f t="shared" si="1096"/>
        <v>0</v>
      </c>
      <c r="AT318" s="3">
        <f t="shared" si="1096"/>
        <v>0</v>
      </c>
      <c r="AU318" s="3">
        <f t="shared" si="1096"/>
        <v>0</v>
      </c>
      <c r="AV318" s="3">
        <f t="shared" si="1096"/>
        <v>0</v>
      </c>
      <c r="AW318" s="3">
        <f t="shared" si="1096"/>
        <v>0</v>
      </c>
      <c r="AX318" s="3">
        <f t="shared" si="1096"/>
        <v>0</v>
      </c>
      <c r="AY318" s="3">
        <f t="shared" si="1096"/>
        <v>0</v>
      </c>
      <c r="AZ318" s="3">
        <f t="shared" ref="AZ318:CE318" si="1097">(AZ131+AZ224)-AZ38</f>
        <v>0</v>
      </c>
      <c r="BA318" s="3">
        <f t="shared" si="1097"/>
        <v>0</v>
      </c>
      <c r="BB318" s="3">
        <f t="shared" si="1097"/>
        <v>0</v>
      </c>
      <c r="BC318" s="3">
        <f t="shared" si="1097"/>
        <v>0</v>
      </c>
      <c r="BD318" s="3">
        <f t="shared" si="1097"/>
        <v>0</v>
      </c>
      <c r="BE318" s="3">
        <f t="shared" si="1097"/>
        <v>0</v>
      </c>
      <c r="BF318" s="3">
        <f t="shared" si="1097"/>
        <v>0</v>
      </c>
      <c r="BG318" s="3">
        <f t="shared" si="1097"/>
        <v>0</v>
      </c>
      <c r="BH318" s="3">
        <f t="shared" si="1097"/>
        <v>0</v>
      </c>
      <c r="BI318" s="3">
        <f t="shared" si="1097"/>
        <v>0</v>
      </c>
      <c r="BJ318" s="3">
        <f t="shared" si="1097"/>
        <v>0</v>
      </c>
      <c r="BK318" s="3">
        <f t="shared" si="1097"/>
        <v>0</v>
      </c>
      <c r="BL318" s="3">
        <f t="shared" si="1097"/>
        <v>0</v>
      </c>
      <c r="BM318" s="3">
        <f t="shared" si="1097"/>
        <v>0</v>
      </c>
      <c r="BN318" s="3">
        <f t="shared" si="1097"/>
        <v>0</v>
      </c>
      <c r="BO318" s="3">
        <f t="shared" si="1097"/>
        <v>0</v>
      </c>
      <c r="BP318" s="3">
        <f t="shared" si="1097"/>
        <v>0</v>
      </c>
      <c r="BQ318" s="3">
        <f t="shared" si="1097"/>
        <v>0</v>
      </c>
      <c r="BR318" s="3">
        <f t="shared" si="1097"/>
        <v>0</v>
      </c>
      <c r="BS318" s="3">
        <f t="shared" si="1097"/>
        <v>0</v>
      </c>
      <c r="BT318" s="3">
        <f t="shared" si="1097"/>
        <v>0</v>
      </c>
      <c r="BU318" s="3">
        <f t="shared" si="1097"/>
        <v>0</v>
      </c>
      <c r="BV318" s="3">
        <f t="shared" si="1097"/>
        <v>0</v>
      </c>
      <c r="BW318" s="3">
        <f t="shared" si="1097"/>
        <v>0</v>
      </c>
      <c r="BX318" s="3">
        <f t="shared" si="1097"/>
        <v>0</v>
      </c>
      <c r="BY318" s="3">
        <f t="shared" si="1097"/>
        <v>0</v>
      </c>
      <c r="BZ318" s="3">
        <f t="shared" si="1097"/>
        <v>0</v>
      </c>
      <c r="CA318" s="3">
        <f t="shared" si="1097"/>
        <v>0</v>
      </c>
      <c r="CB318" s="3">
        <f t="shared" si="1097"/>
        <v>0</v>
      </c>
      <c r="CC318" s="3">
        <f t="shared" si="1097"/>
        <v>0</v>
      </c>
      <c r="CD318" s="3">
        <f t="shared" si="1097"/>
        <v>0</v>
      </c>
      <c r="CE318" s="3">
        <f t="shared" si="1097"/>
        <v>0</v>
      </c>
      <c r="CF318" s="3">
        <f t="shared" ref="CF318:DK318" si="1098">(CF131+CF224)-CF38</f>
        <v>0</v>
      </c>
      <c r="CG318" s="3">
        <f t="shared" si="1098"/>
        <v>0</v>
      </c>
      <c r="CH318" s="3">
        <f t="shared" si="1098"/>
        <v>0</v>
      </c>
      <c r="CI318" s="3">
        <f t="shared" si="1098"/>
        <v>0</v>
      </c>
      <c r="CJ318" s="3">
        <f t="shared" si="1098"/>
        <v>0</v>
      </c>
      <c r="CK318" s="3">
        <f t="shared" si="1098"/>
        <v>0</v>
      </c>
      <c r="CL318" s="3">
        <f t="shared" si="1098"/>
        <v>0</v>
      </c>
      <c r="CM318" s="3">
        <f t="shared" si="1098"/>
        <v>0</v>
      </c>
      <c r="CN318" s="3">
        <f t="shared" si="1098"/>
        <v>0</v>
      </c>
      <c r="CO318" s="3">
        <f t="shared" si="1098"/>
        <v>0</v>
      </c>
      <c r="CP318" s="3">
        <f t="shared" si="1098"/>
        <v>0</v>
      </c>
      <c r="CQ318" s="3">
        <f t="shared" si="1098"/>
        <v>0</v>
      </c>
      <c r="CR318" s="3">
        <f t="shared" si="1098"/>
        <v>0</v>
      </c>
      <c r="CS318" s="3">
        <f t="shared" si="1098"/>
        <v>0</v>
      </c>
      <c r="CT318" s="3">
        <f t="shared" si="1098"/>
        <v>0</v>
      </c>
      <c r="CU318" s="3">
        <f t="shared" si="1098"/>
        <v>0</v>
      </c>
      <c r="CV318" s="3">
        <f t="shared" si="1098"/>
        <v>0</v>
      </c>
      <c r="CW318" s="3">
        <f t="shared" si="1098"/>
        <v>0</v>
      </c>
      <c r="CX318" s="3">
        <f t="shared" si="1098"/>
        <v>0</v>
      </c>
      <c r="CY318" s="3">
        <f t="shared" si="1098"/>
        <v>0</v>
      </c>
      <c r="CZ318" s="3">
        <f t="shared" si="1098"/>
        <v>0</v>
      </c>
      <c r="DA318" s="3">
        <f t="shared" si="1098"/>
        <v>0</v>
      </c>
      <c r="DB318" s="3">
        <f t="shared" si="1098"/>
        <v>0</v>
      </c>
      <c r="DC318" s="3">
        <f t="shared" si="1098"/>
        <v>0</v>
      </c>
      <c r="DD318" s="3">
        <f t="shared" si="1098"/>
        <v>0</v>
      </c>
      <c r="DE318" s="3">
        <f t="shared" si="1098"/>
        <v>0</v>
      </c>
      <c r="DF318" s="3">
        <f t="shared" si="1098"/>
        <v>0</v>
      </c>
      <c r="DG318" s="3">
        <f t="shared" si="1098"/>
        <v>0</v>
      </c>
      <c r="DH318" s="3">
        <f t="shared" si="1098"/>
        <v>0</v>
      </c>
      <c r="DI318" s="3">
        <f t="shared" si="1098"/>
        <v>0</v>
      </c>
      <c r="DJ318" s="3">
        <f t="shared" si="1098"/>
        <v>0</v>
      </c>
      <c r="DK318" s="3">
        <f t="shared" si="1098"/>
        <v>0</v>
      </c>
      <c r="DL318" s="3">
        <f t="shared" ref="DL318:EQ318" si="1099">(DL131+DL224)-DL38</f>
        <v>0</v>
      </c>
      <c r="DM318" s="3">
        <f t="shared" si="1099"/>
        <v>0</v>
      </c>
      <c r="DN318" s="3">
        <f t="shared" si="1099"/>
        <v>0</v>
      </c>
      <c r="DO318" s="3">
        <f t="shared" si="1099"/>
        <v>0</v>
      </c>
      <c r="DP318" s="3">
        <f t="shared" si="1099"/>
        <v>0</v>
      </c>
      <c r="DQ318" s="3">
        <f t="shared" si="1099"/>
        <v>0</v>
      </c>
      <c r="DR318" s="3">
        <f t="shared" si="1099"/>
        <v>0</v>
      </c>
      <c r="DS318" s="3">
        <f t="shared" si="1099"/>
        <v>0</v>
      </c>
      <c r="DT318" s="3">
        <f t="shared" si="1099"/>
        <v>0</v>
      </c>
      <c r="DU318" s="3">
        <f t="shared" si="1099"/>
        <v>0</v>
      </c>
      <c r="DV318" s="3">
        <f t="shared" si="1099"/>
        <v>0</v>
      </c>
      <c r="DW318" s="3">
        <f t="shared" si="1099"/>
        <v>0</v>
      </c>
      <c r="DX318" s="3">
        <f t="shared" si="1099"/>
        <v>0</v>
      </c>
      <c r="DY318" s="3">
        <f t="shared" si="1099"/>
        <v>0</v>
      </c>
      <c r="DZ318" s="3">
        <f t="shared" si="1099"/>
        <v>0</v>
      </c>
      <c r="EA318" s="3">
        <f t="shared" si="1099"/>
        <v>0</v>
      </c>
      <c r="EB318" s="3">
        <f t="shared" si="1099"/>
        <v>0</v>
      </c>
      <c r="EC318" s="3">
        <f t="shared" si="1099"/>
        <v>0</v>
      </c>
      <c r="ED318" s="3">
        <f t="shared" si="1099"/>
        <v>0</v>
      </c>
      <c r="EE318" s="3">
        <f t="shared" si="1099"/>
        <v>0</v>
      </c>
      <c r="EF318" s="3">
        <f t="shared" si="1099"/>
        <v>0</v>
      </c>
      <c r="EG318" s="3">
        <f t="shared" si="1099"/>
        <v>0</v>
      </c>
      <c r="EH318" s="3">
        <f t="shared" si="1099"/>
        <v>0</v>
      </c>
      <c r="EI318" s="3">
        <f t="shared" si="1099"/>
        <v>0</v>
      </c>
      <c r="EJ318" s="3">
        <f t="shared" si="1099"/>
        <v>0</v>
      </c>
      <c r="EK318" s="3">
        <f t="shared" si="1099"/>
        <v>0</v>
      </c>
      <c r="EL318" s="3">
        <f t="shared" si="1099"/>
        <v>0</v>
      </c>
      <c r="EM318" s="3">
        <f t="shared" si="1099"/>
        <v>0</v>
      </c>
      <c r="EN318" s="3">
        <f t="shared" si="1099"/>
        <v>0</v>
      </c>
      <c r="EO318" s="3">
        <f t="shared" si="1099"/>
        <v>0</v>
      </c>
      <c r="EP318" s="3">
        <f t="shared" si="1099"/>
        <v>0</v>
      </c>
      <c r="EQ318" s="3">
        <f t="shared" si="1099"/>
        <v>0</v>
      </c>
      <c r="ER318" s="3">
        <f t="shared" ref="ER318:FB318" si="1100">(ER131+ER224)-ER38</f>
        <v>0</v>
      </c>
      <c r="ES318" s="3">
        <f t="shared" si="1100"/>
        <v>0</v>
      </c>
      <c r="ET318" s="3">
        <f t="shared" si="1100"/>
        <v>0</v>
      </c>
      <c r="EU318" s="3">
        <f t="shared" si="1100"/>
        <v>0</v>
      </c>
      <c r="EV318" s="3">
        <f t="shared" si="1100"/>
        <v>0</v>
      </c>
      <c r="EW318" s="3">
        <f t="shared" si="1100"/>
        <v>0</v>
      </c>
      <c r="EX318" s="3">
        <f t="shared" si="1100"/>
        <v>0</v>
      </c>
      <c r="EY318" s="3">
        <f t="shared" si="1100"/>
        <v>0</v>
      </c>
      <c r="EZ318" s="3">
        <f t="shared" si="1100"/>
        <v>0</v>
      </c>
      <c r="FA318" s="3">
        <f t="shared" si="1100"/>
        <v>0</v>
      </c>
      <c r="FB318" s="3">
        <f t="shared" si="1100"/>
        <v>0</v>
      </c>
    </row>
    <row r="319" spans="2:158" s="38" customFormat="1" ht="11.25" hidden="1" customHeight="1" outlineLevel="1">
      <c r="B319" s="37">
        <v>2043</v>
      </c>
      <c r="D319" s="36"/>
      <c r="E319" s="49"/>
      <c r="J319" s="39"/>
      <c r="K319" s="39"/>
      <c r="L319" s="39"/>
      <c r="M319" s="39"/>
      <c r="N319" s="39"/>
      <c r="O319" s="39"/>
      <c r="P319" s="39"/>
      <c r="R319" s="41"/>
      <c r="S319" s="40"/>
      <c r="T319" s="3">
        <f t="shared" ref="T319:AY319" si="1101">(T132+T225)-T39</f>
        <v>0</v>
      </c>
      <c r="U319" s="3">
        <f t="shared" si="1101"/>
        <v>0</v>
      </c>
      <c r="V319" s="3">
        <f t="shared" si="1101"/>
        <v>0</v>
      </c>
      <c r="W319" s="3">
        <f t="shared" si="1101"/>
        <v>0</v>
      </c>
      <c r="X319" s="3">
        <f t="shared" si="1101"/>
        <v>0</v>
      </c>
      <c r="Y319" s="3">
        <f t="shared" si="1101"/>
        <v>0</v>
      </c>
      <c r="Z319" s="3">
        <f t="shared" si="1101"/>
        <v>0</v>
      </c>
      <c r="AA319" s="3">
        <f t="shared" si="1101"/>
        <v>0</v>
      </c>
      <c r="AB319" s="3">
        <f t="shared" si="1101"/>
        <v>0</v>
      </c>
      <c r="AC319" s="3">
        <f t="shared" si="1101"/>
        <v>0</v>
      </c>
      <c r="AD319" s="3">
        <f t="shared" si="1101"/>
        <v>0</v>
      </c>
      <c r="AE319" s="3">
        <f t="shared" si="1101"/>
        <v>0</v>
      </c>
      <c r="AF319" s="3">
        <f t="shared" si="1101"/>
        <v>0</v>
      </c>
      <c r="AG319" s="3">
        <f t="shared" si="1101"/>
        <v>0</v>
      </c>
      <c r="AH319" s="3">
        <f t="shared" si="1101"/>
        <v>0</v>
      </c>
      <c r="AI319" s="3">
        <f t="shared" si="1101"/>
        <v>0</v>
      </c>
      <c r="AJ319" s="3">
        <f t="shared" si="1101"/>
        <v>0</v>
      </c>
      <c r="AK319" s="3">
        <f t="shared" si="1101"/>
        <v>0</v>
      </c>
      <c r="AL319" s="3">
        <f t="shared" si="1101"/>
        <v>0</v>
      </c>
      <c r="AM319" s="3">
        <f t="shared" si="1101"/>
        <v>0</v>
      </c>
      <c r="AN319" s="3">
        <f t="shared" si="1101"/>
        <v>0</v>
      </c>
      <c r="AO319" s="3">
        <f t="shared" si="1101"/>
        <v>0</v>
      </c>
      <c r="AP319" s="3">
        <f t="shared" si="1101"/>
        <v>0</v>
      </c>
      <c r="AQ319" s="3">
        <f t="shared" si="1101"/>
        <v>0</v>
      </c>
      <c r="AR319" s="3">
        <f t="shared" si="1101"/>
        <v>0</v>
      </c>
      <c r="AS319" s="3">
        <f t="shared" si="1101"/>
        <v>0</v>
      </c>
      <c r="AT319" s="3">
        <f t="shared" si="1101"/>
        <v>0</v>
      </c>
      <c r="AU319" s="3">
        <f t="shared" si="1101"/>
        <v>0</v>
      </c>
      <c r="AV319" s="3">
        <f t="shared" si="1101"/>
        <v>0</v>
      </c>
      <c r="AW319" s="3">
        <f t="shared" si="1101"/>
        <v>0</v>
      </c>
      <c r="AX319" s="3">
        <f t="shared" si="1101"/>
        <v>0</v>
      </c>
      <c r="AY319" s="3">
        <f t="shared" si="1101"/>
        <v>0</v>
      </c>
      <c r="AZ319" s="3">
        <f t="shared" ref="AZ319:CE319" si="1102">(AZ132+AZ225)-AZ39</f>
        <v>0</v>
      </c>
      <c r="BA319" s="3">
        <f t="shared" si="1102"/>
        <v>0</v>
      </c>
      <c r="BB319" s="3">
        <f t="shared" si="1102"/>
        <v>0</v>
      </c>
      <c r="BC319" s="3">
        <f t="shared" si="1102"/>
        <v>0</v>
      </c>
      <c r="BD319" s="3">
        <f t="shared" si="1102"/>
        <v>0</v>
      </c>
      <c r="BE319" s="3">
        <f t="shared" si="1102"/>
        <v>0</v>
      </c>
      <c r="BF319" s="3">
        <f t="shared" si="1102"/>
        <v>0</v>
      </c>
      <c r="BG319" s="3">
        <f t="shared" si="1102"/>
        <v>0</v>
      </c>
      <c r="BH319" s="3">
        <f t="shared" si="1102"/>
        <v>0</v>
      </c>
      <c r="BI319" s="3">
        <f t="shared" si="1102"/>
        <v>0</v>
      </c>
      <c r="BJ319" s="3">
        <f t="shared" si="1102"/>
        <v>0</v>
      </c>
      <c r="BK319" s="3">
        <f t="shared" si="1102"/>
        <v>0</v>
      </c>
      <c r="BL319" s="3">
        <f t="shared" si="1102"/>
        <v>0</v>
      </c>
      <c r="BM319" s="3">
        <f t="shared" si="1102"/>
        <v>0</v>
      </c>
      <c r="BN319" s="3">
        <f t="shared" si="1102"/>
        <v>0</v>
      </c>
      <c r="BO319" s="3">
        <f t="shared" si="1102"/>
        <v>0</v>
      </c>
      <c r="BP319" s="3">
        <f t="shared" si="1102"/>
        <v>0</v>
      </c>
      <c r="BQ319" s="3">
        <f t="shared" si="1102"/>
        <v>0</v>
      </c>
      <c r="BR319" s="3">
        <f t="shared" si="1102"/>
        <v>0</v>
      </c>
      <c r="BS319" s="3">
        <f t="shared" si="1102"/>
        <v>0</v>
      </c>
      <c r="BT319" s="3">
        <f t="shared" si="1102"/>
        <v>0</v>
      </c>
      <c r="BU319" s="3">
        <f t="shared" si="1102"/>
        <v>0</v>
      </c>
      <c r="BV319" s="3">
        <f t="shared" si="1102"/>
        <v>0</v>
      </c>
      <c r="BW319" s="3">
        <f t="shared" si="1102"/>
        <v>0</v>
      </c>
      <c r="BX319" s="3">
        <f t="shared" si="1102"/>
        <v>0</v>
      </c>
      <c r="BY319" s="3">
        <f t="shared" si="1102"/>
        <v>0</v>
      </c>
      <c r="BZ319" s="3">
        <f t="shared" si="1102"/>
        <v>0</v>
      </c>
      <c r="CA319" s="3">
        <f t="shared" si="1102"/>
        <v>0</v>
      </c>
      <c r="CB319" s="3">
        <f t="shared" si="1102"/>
        <v>0</v>
      </c>
      <c r="CC319" s="3">
        <f t="shared" si="1102"/>
        <v>0</v>
      </c>
      <c r="CD319" s="3">
        <f t="shared" si="1102"/>
        <v>0</v>
      </c>
      <c r="CE319" s="3">
        <f t="shared" si="1102"/>
        <v>0</v>
      </c>
      <c r="CF319" s="3">
        <f t="shared" ref="CF319:DK319" si="1103">(CF132+CF225)-CF39</f>
        <v>0</v>
      </c>
      <c r="CG319" s="3">
        <f t="shared" si="1103"/>
        <v>0</v>
      </c>
      <c r="CH319" s="3">
        <f t="shared" si="1103"/>
        <v>0</v>
      </c>
      <c r="CI319" s="3">
        <f t="shared" si="1103"/>
        <v>0</v>
      </c>
      <c r="CJ319" s="3">
        <f t="shared" si="1103"/>
        <v>0</v>
      </c>
      <c r="CK319" s="3">
        <f t="shared" si="1103"/>
        <v>0</v>
      </c>
      <c r="CL319" s="3">
        <f t="shared" si="1103"/>
        <v>0</v>
      </c>
      <c r="CM319" s="3">
        <f t="shared" si="1103"/>
        <v>0</v>
      </c>
      <c r="CN319" s="3">
        <f t="shared" si="1103"/>
        <v>0</v>
      </c>
      <c r="CO319" s="3">
        <f t="shared" si="1103"/>
        <v>0</v>
      </c>
      <c r="CP319" s="3">
        <f t="shared" si="1103"/>
        <v>0</v>
      </c>
      <c r="CQ319" s="3">
        <f t="shared" si="1103"/>
        <v>0</v>
      </c>
      <c r="CR319" s="3">
        <f t="shared" si="1103"/>
        <v>0</v>
      </c>
      <c r="CS319" s="3">
        <f t="shared" si="1103"/>
        <v>0</v>
      </c>
      <c r="CT319" s="3">
        <f t="shared" si="1103"/>
        <v>0</v>
      </c>
      <c r="CU319" s="3">
        <f t="shared" si="1103"/>
        <v>0</v>
      </c>
      <c r="CV319" s="3">
        <f t="shared" si="1103"/>
        <v>0</v>
      </c>
      <c r="CW319" s="3">
        <f t="shared" si="1103"/>
        <v>0</v>
      </c>
      <c r="CX319" s="3">
        <f t="shared" si="1103"/>
        <v>0</v>
      </c>
      <c r="CY319" s="3">
        <f t="shared" si="1103"/>
        <v>0</v>
      </c>
      <c r="CZ319" s="3">
        <f t="shared" si="1103"/>
        <v>0</v>
      </c>
      <c r="DA319" s="3">
        <f t="shared" si="1103"/>
        <v>0</v>
      </c>
      <c r="DB319" s="3">
        <f t="shared" si="1103"/>
        <v>0</v>
      </c>
      <c r="DC319" s="3">
        <f t="shared" si="1103"/>
        <v>0</v>
      </c>
      <c r="DD319" s="3">
        <f t="shared" si="1103"/>
        <v>0</v>
      </c>
      <c r="DE319" s="3">
        <f t="shared" si="1103"/>
        <v>0</v>
      </c>
      <c r="DF319" s="3">
        <f t="shared" si="1103"/>
        <v>0</v>
      </c>
      <c r="DG319" s="3">
        <f t="shared" si="1103"/>
        <v>0</v>
      </c>
      <c r="DH319" s="3">
        <f t="shared" si="1103"/>
        <v>0</v>
      </c>
      <c r="DI319" s="3">
        <f t="shared" si="1103"/>
        <v>0</v>
      </c>
      <c r="DJ319" s="3">
        <f t="shared" si="1103"/>
        <v>0</v>
      </c>
      <c r="DK319" s="3">
        <f t="shared" si="1103"/>
        <v>0</v>
      </c>
      <c r="DL319" s="3">
        <f t="shared" ref="DL319:EQ319" si="1104">(DL132+DL225)-DL39</f>
        <v>0</v>
      </c>
      <c r="DM319" s="3">
        <f t="shared" si="1104"/>
        <v>0</v>
      </c>
      <c r="DN319" s="3">
        <f t="shared" si="1104"/>
        <v>0</v>
      </c>
      <c r="DO319" s="3">
        <f t="shared" si="1104"/>
        <v>0</v>
      </c>
      <c r="DP319" s="3">
        <f t="shared" si="1104"/>
        <v>0</v>
      </c>
      <c r="DQ319" s="3">
        <f t="shared" si="1104"/>
        <v>0</v>
      </c>
      <c r="DR319" s="3">
        <f t="shared" si="1104"/>
        <v>0</v>
      </c>
      <c r="DS319" s="3">
        <f t="shared" si="1104"/>
        <v>0</v>
      </c>
      <c r="DT319" s="3">
        <f t="shared" si="1104"/>
        <v>0</v>
      </c>
      <c r="DU319" s="3">
        <f t="shared" si="1104"/>
        <v>0</v>
      </c>
      <c r="DV319" s="3">
        <f t="shared" si="1104"/>
        <v>0</v>
      </c>
      <c r="DW319" s="3">
        <f t="shared" si="1104"/>
        <v>0</v>
      </c>
      <c r="DX319" s="3">
        <f t="shared" si="1104"/>
        <v>0</v>
      </c>
      <c r="DY319" s="3">
        <f t="shared" si="1104"/>
        <v>0</v>
      </c>
      <c r="DZ319" s="3">
        <f t="shared" si="1104"/>
        <v>0</v>
      </c>
      <c r="EA319" s="3">
        <f t="shared" si="1104"/>
        <v>0</v>
      </c>
      <c r="EB319" s="3">
        <f t="shared" si="1104"/>
        <v>0</v>
      </c>
      <c r="EC319" s="3">
        <f t="shared" si="1104"/>
        <v>0</v>
      </c>
      <c r="ED319" s="3">
        <f t="shared" si="1104"/>
        <v>0</v>
      </c>
      <c r="EE319" s="3">
        <f t="shared" si="1104"/>
        <v>0</v>
      </c>
      <c r="EF319" s="3">
        <f t="shared" si="1104"/>
        <v>0</v>
      </c>
      <c r="EG319" s="3">
        <f t="shared" si="1104"/>
        <v>0</v>
      </c>
      <c r="EH319" s="3">
        <f t="shared" si="1104"/>
        <v>0</v>
      </c>
      <c r="EI319" s="3">
        <f t="shared" si="1104"/>
        <v>0</v>
      </c>
      <c r="EJ319" s="3">
        <f t="shared" si="1104"/>
        <v>0</v>
      </c>
      <c r="EK319" s="3">
        <f t="shared" si="1104"/>
        <v>0</v>
      </c>
      <c r="EL319" s="3">
        <f t="shared" si="1104"/>
        <v>0</v>
      </c>
      <c r="EM319" s="3">
        <f t="shared" si="1104"/>
        <v>0</v>
      </c>
      <c r="EN319" s="3">
        <f t="shared" si="1104"/>
        <v>0</v>
      </c>
      <c r="EO319" s="3">
        <f t="shared" si="1104"/>
        <v>0</v>
      </c>
      <c r="EP319" s="3">
        <f t="shared" si="1104"/>
        <v>0</v>
      </c>
      <c r="EQ319" s="3">
        <f t="shared" si="1104"/>
        <v>0</v>
      </c>
      <c r="ER319" s="3">
        <f t="shared" ref="ER319:FB319" si="1105">(ER132+ER225)-ER39</f>
        <v>0</v>
      </c>
      <c r="ES319" s="3">
        <f t="shared" si="1105"/>
        <v>0</v>
      </c>
      <c r="ET319" s="3">
        <f t="shared" si="1105"/>
        <v>0</v>
      </c>
      <c r="EU319" s="3">
        <f t="shared" si="1105"/>
        <v>0</v>
      </c>
      <c r="EV319" s="3">
        <f t="shared" si="1105"/>
        <v>0</v>
      </c>
      <c r="EW319" s="3">
        <f t="shared" si="1105"/>
        <v>0</v>
      </c>
      <c r="EX319" s="3">
        <f t="shared" si="1105"/>
        <v>0</v>
      </c>
      <c r="EY319" s="3">
        <f t="shared" si="1105"/>
        <v>0</v>
      </c>
      <c r="EZ319" s="3">
        <f t="shared" si="1105"/>
        <v>0</v>
      </c>
      <c r="FA319" s="3">
        <f t="shared" si="1105"/>
        <v>0</v>
      </c>
      <c r="FB319" s="3">
        <f t="shared" si="1105"/>
        <v>0</v>
      </c>
    </row>
    <row r="320" spans="2:158" s="38" customFormat="1" ht="11.25" hidden="1" customHeight="1" outlineLevel="1">
      <c r="B320" s="37">
        <v>2044</v>
      </c>
      <c r="D320" s="36"/>
      <c r="E320" s="49"/>
      <c r="J320" s="39"/>
      <c r="K320" s="39"/>
      <c r="L320" s="39"/>
      <c r="M320" s="39"/>
      <c r="N320" s="39"/>
      <c r="O320" s="39"/>
      <c r="P320" s="39"/>
      <c r="R320" s="41"/>
      <c r="S320" s="40"/>
      <c r="T320" s="3">
        <f t="shared" ref="T320:AY320" si="1106">(T133+T226)-T40</f>
        <v>0</v>
      </c>
      <c r="U320" s="3">
        <f t="shared" si="1106"/>
        <v>0</v>
      </c>
      <c r="V320" s="3">
        <f t="shared" si="1106"/>
        <v>0</v>
      </c>
      <c r="W320" s="3">
        <f t="shared" si="1106"/>
        <v>0</v>
      </c>
      <c r="X320" s="3">
        <f t="shared" si="1106"/>
        <v>0</v>
      </c>
      <c r="Y320" s="3">
        <f t="shared" si="1106"/>
        <v>0</v>
      </c>
      <c r="Z320" s="3">
        <f t="shared" si="1106"/>
        <v>0</v>
      </c>
      <c r="AA320" s="3">
        <f t="shared" si="1106"/>
        <v>0</v>
      </c>
      <c r="AB320" s="3">
        <f t="shared" si="1106"/>
        <v>0</v>
      </c>
      <c r="AC320" s="3">
        <f t="shared" si="1106"/>
        <v>0</v>
      </c>
      <c r="AD320" s="3">
        <f t="shared" si="1106"/>
        <v>0</v>
      </c>
      <c r="AE320" s="3">
        <f t="shared" si="1106"/>
        <v>0</v>
      </c>
      <c r="AF320" s="3">
        <f t="shared" si="1106"/>
        <v>0</v>
      </c>
      <c r="AG320" s="3">
        <f t="shared" si="1106"/>
        <v>0</v>
      </c>
      <c r="AH320" s="3">
        <f t="shared" si="1106"/>
        <v>0</v>
      </c>
      <c r="AI320" s="3">
        <f t="shared" si="1106"/>
        <v>0</v>
      </c>
      <c r="AJ320" s="3">
        <f t="shared" si="1106"/>
        <v>0</v>
      </c>
      <c r="AK320" s="3">
        <f t="shared" si="1106"/>
        <v>0</v>
      </c>
      <c r="AL320" s="3">
        <f t="shared" si="1106"/>
        <v>0</v>
      </c>
      <c r="AM320" s="3">
        <f t="shared" si="1106"/>
        <v>0</v>
      </c>
      <c r="AN320" s="3">
        <f t="shared" si="1106"/>
        <v>0</v>
      </c>
      <c r="AO320" s="3">
        <f t="shared" si="1106"/>
        <v>0</v>
      </c>
      <c r="AP320" s="3">
        <f t="shared" si="1106"/>
        <v>0</v>
      </c>
      <c r="AQ320" s="3">
        <f t="shared" si="1106"/>
        <v>0</v>
      </c>
      <c r="AR320" s="3">
        <f t="shared" si="1106"/>
        <v>0</v>
      </c>
      <c r="AS320" s="3">
        <f t="shared" si="1106"/>
        <v>0</v>
      </c>
      <c r="AT320" s="3">
        <f t="shared" si="1106"/>
        <v>0</v>
      </c>
      <c r="AU320" s="3">
        <f t="shared" si="1106"/>
        <v>0</v>
      </c>
      <c r="AV320" s="3">
        <f t="shared" si="1106"/>
        <v>0</v>
      </c>
      <c r="AW320" s="3">
        <f t="shared" si="1106"/>
        <v>0</v>
      </c>
      <c r="AX320" s="3">
        <f t="shared" si="1106"/>
        <v>0</v>
      </c>
      <c r="AY320" s="3">
        <f t="shared" si="1106"/>
        <v>0</v>
      </c>
      <c r="AZ320" s="3">
        <f t="shared" ref="AZ320:CE320" si="1107">(AZ133+AZ226)-AZ40</f>
        <v>0</v>
      </c>
      <c r="BA320" s="3">
        <f t="shared" si="1107"/>
        <v>0</v>
      </c>
      <c r="BB320" s="3">
        <f t="shared" si="1107"/>
        <v>0</v>
      </c>
      <c r="BC320" s="3">
        <f t="shared" si="1107"/>
        <v>0</v>
      </c>
      <c r="BD320" s="3">
        <f t="shared" si="1107"/>
        <v>0</v>
      </c>
      <c r="BE320" s="3">
        <f t="shared" si="1107"/>
        <v>0</v>
      </c>
      <c r="BF320" s="3">
        <f t="shared" si="1107"/>
        <v>0</v>
      </c>
      <c r="BG320" s="3">
        <f t="shared" si="1107"/>
        <v>0</v>
      </c>
      <c r="BH320" s="3">
        <f t="shared" si="1107"/>
        <v>0</v>
      </c>
      <c r="BI320" s="3">
        <f t="shared" si="1107"/>
        <v>0</v>
      </c>
      <c r="BJ320" s="3">
        <f t="shared" si="1107"/>
        <v>0</v>
      </c>
      <c r="BK320" s="3">
        <f t="shared" si="1107"/>
        <v>0</v>
      </c>
      <c r="BL320" s="3">
        <f t="shared" si="1107"/>
        <v>0</v>
      </c>
      <c r="BM320" s="3">
        <f t="shared" si="1107"/>
        <v>0</v>
      </c>
      <c r="BN320" s="3">
        <f t="shared" si="1107"/>
        <v>0</v>
      </c>
      <c r="BO320" s="3">
        <f t="shared" si="1107"/>
        <v>0</v>
      </c>
      <c r="BP320" s="3">
        <f t="shared" si="1107"/>
        <v>0</v>
      </c>
      <c r="BQ320" s="3">
        <f t="shared" si="1107"/>
        <v>0</v>
      </c>
      <c r="BR320" s="3">
        <f t="shared" si="1107"/>
        <v>0</v>
      </c>
      <c r="BS320" s="3">
        <f t="shared" si="1107"/>
        <v>0</v>
      </c>
      <c r="BT320" s="3">
        <f t="shared" si="1107"/>
        <v>0</v>
      </c>
      <c r="BU320" s="3">
        <f t="shared" si="1107"/>
        <v>0</v>
      </c>
      <c r="BV320" s="3">
        <f t="shared" si="1107"/>
        <v>0</v>
      </c>
      <c r="BW320" s="3">
        <f t="shared" si="1107"/>
        <v>0</v>
      </c>
      <c r="BX320" s="3">
        <f t="shared" si="1107"/>
        <v>0</v>
      </c>
      <c r="BY320" s="3">
        <f t="shared" si="1107"/>
        <v>0</v>
      </c>
      <c r="BZ320" s="3">
        <f t="shared" si="1107"/>
        <v>0</v>
      </c>
      <c r="CA320" s="3">
        <f t="shared" si="1107"/>
        <v>0</v>
      </c>
      <c r="CB320" s="3">
        <f t="shared" si="1107"/>
        <v>0</v>
      </c>
      <c r="CC320" s="3">
        <f t="shared" si="1107"/>
        <v>0</v>
      </c>
      <c r="CD320" s="3">
        <f t="shared" si="1107"/>
        <v>0</v>
      </c>
      <c r="CE320" s="3">
        <f t="shared" si="1107"/>
        <v>0</v>
      </c>
      <c r="CF320" s="3">
        <f t="shared" ref="CF320:DK320" si="1108">(CF133+CF226)-CF40</f>
        <v>0</v>
      </c>
      <c r="CG320" s="3">
        <f t="shared" si="1108"/>
        <v>0</v>
      </c>
      <c r="CH320" s="3">
        <f t="shared" si="1108"/>
        <v>0</v>
      </c>
      <c r="CI320" s="3">
        <f t="shared" si="1108"/>
        <v>0</v>
      </c>
      <c r="CJ320" s="3">
        <f t="shared" si="1108"/>
        <v>0</v>
      </c>
      <c r="CK320" s="3">
        <f t="shared" si="1108"/>
        <v>0</v>
      </c>
      <c r="CL320" s="3">
        <f t="shared" si="1108"/>
        <v>0</v>
      </c>
      <c r="CM320" s="3">
        <f t="shared" si="1108"/>
        <v>0</v>
      </c>
      <c r="CN320" s="3">
        <f t="shared" si="1108"/>
        <v>0</v>
      </c>
      <c r="CO320" s="3">
        <f t="shared" si="1108"/>
        <v>0</v>
      </c>
      <c r="CP320" s="3">
        <f t="shared" si="1108"/>
        <v>0</v>
      </c>
      <c r="CQ320" s="3">
        <f t="shared" si="1108"/>
        <v>0</v>
      </c>
      <c r="CR320" s="3">
        <f t="shared" si="1108"/>
        <v>0</v>
      </c>
      <c r="CS320" s="3">
        <f t="shared" si="1108"/>
        <v>0</v>
      </c>
      <c r="CT320" s="3">
        <f t="shared" si="1108"/>
        <v>0</v>
      </c>
      <c r="CU320" s="3">
        <f t="shared" si="1108"/>
        <v>0</v>
      </c>
      <c r="CV320" s="3">
        <f t="shared" si="1108"/>
        <v>0</v>
      </c>
      <c r="CW320" s="3">
        <f t="shared" si="1108"/>
        <v>0</v>
      </c>
      <c r="CX320" s="3">
        <f t="shared" si="1108"/>
        <v>0</v>
      </c>
      <c r="CY320" s="3">
        <f t="shared" si="1108"/>
        <v>0</v>
      </c>
      <c r="CZ320" s="3">
        <f t="shared" si="1108"/>
        <v>0</v>
      </c>
      <c r="DA320" s="3">
        <f t="shared" si="1108"/>
        <v>0</v>
      </c>
      <c r="DB320" s="3">
        <f t="shared" si="1108"/>
        <v>0</v>
      </c>
      <c r="DC320" s="3">
        <f t="shared" si="1108"/>
        <v>0</v>
      </c>
      <c r="DD320" s="3">
        <f t="shared" si="1108"/>
        <v>0</v>
      </c>
      <c r="DE320" s="3">
        <f t="shared" si="1108"/>
        <v>0</v>
      </c>
      <c r="DF320" s="3">
        <f t="shared" si="1108"/>
        <v>0</v>
      </c>
      <c r="DG320" s="3">
        <f t="shared" si="1108"/>
        <v>0</v>
      </c>
      <c r="DH320" s="3">
        <f t="shared" si="1108"/>
        <v>0</v>
      </c>
      <c r="DI320" s="3">
        <f t="shared" si="1108"/>
        <v>0</v>
      </c>
      <c r="DJ320" s="3">
        <f t="shared" si="1108"/>
        <v>0</v>
      </c>
      <c r="DK320" s="3">
        <f t="shared" si="1108"/>
        <v>0</v>
      </c>
      <c r="DL320" s="3">
        <f t="shared" ref="DL320:EQ320" si="1109">(DL133+DL226)-DL40</f>
        <v>0</v>
      </c>
      <c r="DM320" s="3">
        <f t="shared" si="1109"/>
        <v>0</v>
      </c>
      <c r="DN320" s="3">
        <f t="shared" si="1109"/>
        <v>0</v>
      </c>
      <c r="DO320" s="3">
        <f t="shared" si="1109"/>
        <v>0</v>
      </c>
      <c r="DP320" s="3">
        <f t="shared" si="1109"/>
        <v>0</v>
      </c>
      <c r="DQ320" s="3">
        <f t="shared" si="1109"/>
        <v>0</v>
      </c>
      <c r="DR320" s="3">
        <f t="shared" si="1109"/>
        <v>0</v>
      </c>
      <c r="DS320" s="3">
        <f t="shared" si="1109"/>
        <v>0</v>
      </c>
      <c r="DT320" s="3">
        <f t="shared" si="1109"/>
        <v>0</v>
      </c>
      <c r="DU320" s="3">
        <f t="shared" si="1109"/>
        <v>0</v>
      </c>
      <c r="DV320" s="3">
        <f t="shared" si="1109"/>
        <v>0</v>
      </c>
      <c r="DW320" s="3">
        <f t="shared" si="1109"/>
        <v>0</v>
      </c>
      <c r="DX320" s="3">
        <f t="shared" si="1109"/>
        <v>0</v>
      </c>
      <c r="DY320" s="3">
        <f t="shared" si="1109"/>
        <v>0</v>
      </c>
      <c r="DZ320" s="3">
        <f t="shared" si="1109"/>
        <v>0</v>
      </c>
      <c r="EA320" s="3">
        <f t="shared" si="1109"/>
        <v>0</v>
      </c>
      <c r="EB320" s="3">
        <f t="shared" si="1109"/>
        <v>0</v>
      </c>
      <c r="EC320" s="3">
        <f t="shared" si="1109"/>
        <v>0</v>
      </c>
      <c r="ED320" s="3">
        <f t="shared" si="1109"/>
        <v>0</v>
      </c>
      <c r="EE320" s="3">
        <f t="shared" si="1109"/>
        <v>0</v>
      </c>
      <c r="EF320" s="3">
        <f t="shared" si="1109"/>
        <v>0</v>
      </c>
      <c r="EG320" s="3">
        <f t="shared" si="1109"/>
        <v>0</v>
      </c>
      <c r="EH320" s="3">
        <f t="shared" si="1109"/>
        <v>0</v>
      </c>
      <c r="EI320" s="3">
        <f t="shared" si="1109"/>
        <v>0</v>
      </c>
      <c r="EJ320" s="3">
        <f t="shared" si="1109"/>
        <v>0</v>
      </c>
      <c r="EK320" s="3">
        <f t="shared" si="1109"/>
        <v>0</v>
      </c>
      <c r="EL320" s="3">
        <f t="shared" si="1109"/>
        <v>0</v>
      </c>
      <c r="EM320" s="3">
        <f t="shared" si="1109"/>
        <v>0</v>
      </c>
      <c r="EN320" s="3">
        <f t="shared" si="1109"/>
        <v>0</v>
      </c>
      <c r="EO320" s="3">
        <f t="shared" si="1109"/>
        <v>0</v>
      </c>
      <c r="EP320" s="3">
        <f t="shared" si="1109"/>
        <v>0</v>
      </c>
      <c r="EQ320" s="3">
        <f t="shared" si="1109"/>
        <v>0</v>
      </c>
      <c r="ER320" s="3">
        <f t="shared" ref="ER320:FB320" si="1110">(ER133+ER226)-ER40</f>
        <v>0</v>
      </c>
      <c r="ES320" s="3">
        <f t="shared" si="1110"/>
        <v>0</v>
      </c>
      <c r="ET320" s="3">
        <f t="shared" si="1110"/>
        <v>0</v>
      </c>
      <c r="EU320" s="3">
        <f t="shared" si="1110"/>
        <v>0</v>
      </c>
      <c r="EV320" s="3">
        <f t="shared" si="1110"/>
        <v>0</v>
      </c>
      <c r="EW320" s="3">
        <f t="shared" si="1110"/>
        <v>0</v>
      </c>
      <c r="EX320" s="3">
        <f t="shared" si="1110"/>
        <v>0</v>
      </c>
      <c r="EY320" s="3">
        <f t="shared" si="1110"/>
        <v>0</v>
      </c>
      <c r="EZ320" s="3">
        <f t="shared" si="1110"/>
        <v>0</v>
      </c>
      <c r="FA320" s="3">
        <f t="shared" si="1110"/>
        <v>0</v>
      </c>
      <c r="FB320" s="3">
        <f t="shared" si="1110"/>
        <v>0</v>
      </c>
    </row>
    <row r="321" spans="2:158" s="38" customFormat="1" ht="11.25" hidden="1" customHeight="1" outlineLevel="1">
      <c r="B321" s="37">
        <v>2045</v>
      </c>
      <c r="D321" s="36"/>
      <c r="E321" s="49"/>
      <c r="J321" s="39"/>
      <c r="K321" s="39"/>
      <c r="L321" s="39"/>
      <c r="M321" s="39"/>
      <c r="N321" s="39"/>
      <c r="O321" s="39"/>
      <c r="P321" s="39"/>
      <c r="R321" s="41"/>
      <c r="S321" s="40"/>
      <c r="T321" s="3">
        <f t="shared" ref="T321:AY321" si="1111">(T134+T227)-T41</f>
        <v>0</v>
      </c>
      <c r="U321" s="3">
        <f t="shared" si="1111"/>
        <v>0</v>
      </c>
      <c r="V321" s="3">
        <f t="shared" si="1111"/>
        <v>0</v>
      </c>
      <c r="W321" s="3">
        <f t="shared" si="1111"/>
        <v>0</v>
      </c>
      <c r="X321" s="3">
        <f t="shared" si="1111"/>
        <v>0</v>
      </c>
      <c r="Y321" s="3">
        <f t="shared" si="1111"/>
        <v>0</v>
      </c>
      <c r="Z321" s="3">
        <f t="shared" si="1111"/>
        <v>0</v>
      </c>
      <c r="AA321" s="3">
        <f t="shared" si="1111"/>
        <v>0</v>
      </c>
      <c r="AB321" s="3">
        <f t="shared" si="1111"/>
        <v>0</v>
      </c>
      <c r="AC321" s="3">
        <f t="shared" si="1111"/>
        <v>0</v>
      </c>
      <c r="AD321" s="3">
        <f t="shared" si="1111"/>
        <v>0</v>
      </c>
      <c r="AE321" s="3">
        <f t="shared" si="1111"/>
        <v>0</v>
      </c>
      <c r="AF321" s="3">
        <f t="shared" si="1111"/>
        <v>0</v>
      </c>
      <c r="AG321" s="3">
        <f t="shared" si="1111"/>
        <v>0</v>
      </c>
      <c r="AH321" s="3">
        <f t="shared" si="1111"/>
        <v>0</v>
      </c>
      <c r="AI321" s="3">
        <f t="shared" si="1111"/>
        <v>0</v>
      </c>
      <c r="AJ321" s="3">
        <f t="shared" si="1111"/>
        <v>0</v>
      </c>
      <c r="AK321" s="3">
        <f t="shared" si="1111"/>
        <v>0</v>
      </c>
      <c r="AL321" s="3">
        <f t="shared" si="1111"/>
        <v>0</v>
      </c>
      <c r="AM321" s="3">
        <f t="shared" si="1111"/>
        <v>0</v>
      </c>
      <c r="AN321" s="3">
        <f t="shared" si="1111"/>
        <v>0</v>
      </c>
      <c r="AO321" s="3">
        <f t="shared" si="1111"/>
        <v>0</v>
      </c>
      <c r="AP321" s="3">
        <f t="shared" si="1111"/>
        <v>0</v>
      </c>
      <c r="AQ321" s="3">
        <f t="shared" si="1111"/>
        <v>0</v>
      </c>
      <c r="AR321" s="3">
        <f t="shared" si="1111"/>
        <v>0</v>
      </c>
      <c r="AS321" s="3">
        <f t="shared" si="1111"/>
        <v>0</v>
      </c>
      <c r="AT321" s="3">
        <f t="shared" si="1111"/>
        <v>0</v>
      </c>
      <c r="AU321" s="3">
        <f t="shared" si="1111"/>
        <v>0</v>
      </c>
      <c r="AV321" s="3">
        <f t="shared" si="1111"/>
        <v>0</v>
      </c>
      <c r="AW321" s="3">
        <f t="shared" si="1111"/>
        <v>0</v>
      </c>
      <c r="AX321" s="3">
        <f t="shared" si="1111"/>
        <v>0</v>
      </c>
      <c r="AY321" s="3">
        <f t="shared" si="1111"/>
        <v>0</v>
      </c>
      <c r="AZ321" s="3">
        <f t="shared" ref="AZ321:CE321" si="1112">(AZ134+AZ227)-AZ41</f>
        <v>0</v>
      </c>
      <c r="BA321" s="3">
        <f t="shared" si="1112"/>
        <v>0</v>
      </c>
      <c r="BB321" s="3">
        <f t="shared" si="1112"/>
        <v>0</v>
      </c>
      <c r="BC321" s="3">
        <f t="shared" si="1112"/>
        <v>0</v>
      </c>
      <c r="BD321" s="3">
        <f t="shared" si="1112"/>
        <v>0</v>
      </c>
      <c r="BE321" s="3">
        <f t="shared" si="1112"/>
        <v>0</v>
      </c>
      <c r="BF321" s="3">
        <f t="shared" si="1112"/>
        <v>0</v>
      </c>
      <c r="BG321" s="3">
        <f t="shared" si="1112"/>
        <v>0</v>
      </c>
      <c r="BH321" s="3">
        <f t="shared" si="1112"/>
        <v>0</v>
      </c>
      <c r="BI321" s="3">
        <f t="shared" si="1112"/>
        <v>0</v>
      </c>
      <c r="BJ321" s="3">
        <f t="shared" si="1112"/>
        <v>0</v>
      </c>
      <c r="BK321" s="3">
        <f t="shared" si="1112"/>
        <v>0</v>
      </c>
      <c r="BL321" s="3">
        <f t="shared" si="1112"/>
        <v>0</v>
      </c>
      <c r="BM321" s="3">
        <f t="shared" si="1112"/>
        <v>0</v>
      </c>
      <c r="BN321" s="3">
        <f t="shared" si="1112"/>
        <v>0</v>
      </c>
      <c r="BO321" s="3">
        <f t="shared" si="1112"/>
        <v>0</v>
      </c>
      <c r="BP321" s="3">
        <f t="shared" si="1112"/>
        <v>0</v>
      </c>
      <c r="BQ321" s="3">
        <f t="shared" si="1112"/>
        <v>0</v>
      </c>
      <c r="BR321" s="3">
        <f t="shared" si="1112"/>
        <v>0</v>
      </c>
      <c r="BS321" s="3">
        <f t="shared" si="1112"/>
        <v>0</v>
      </c>
      <c r="BT321" s="3">
        <f t="shared" si="1112"/>
        <v>0</v>
      </c>
      <c r="BU321" s="3">
        <f t="shared" si="1112"/>
        <v>0</v>
      </c>
      <c r="BV321" s="3">
        <f t="shared" si="1112"/>
        <v>0</v>
      </c>
      <c r="BW321" s="3">
        <f t="shared" si="1112"/>
        <v>0</v>
      </c>
      <c r="BX321" s="3">
        <f t="shared" si="1112"/>
        <v>0</v>
      </c>
      <c r="BY321" s="3">
        <f t="shared" si="1112"/>
        <v>0</v>
      </c>
      <c r="BZ321" s="3">
        <f t="shared" si="1112"/>
        <v>0</v>
      </c>
      <c r="CA321" s="3">
        <f t="shared" si="1112"/>
        <v>0</v>
      </c>
      <c r="CB321" s="3">
        <f t="shared" si="1112"/>
        <v>0</v>
      </c>
      <c r="CC321" s="3">
        <f t="shared" si="1112"/>
        <v>0</v>
      </c>
      <c r="CD321" s="3">
        <f t="shared" si="1112"/>
        <v>0</v>
      </c>
      <c r="CE321" s="3">
        <f t="shared" si="1112"/>
        <v>0</v>
      </c>
      <c r="CF321" s="3">
        <f t="shared" ref="CF321:DK321" si="1113">(CF134+CF227)-CF41</f>
        <v>0</v>
      </c>
      <c r="CG321" s="3">
        <f t="shared" si="1113"/>
        <v>0</v>
      </c>
      <c r="CH321" s="3">
        <f t="shared" si="1113"/>
        <v>0</v>
      </c>
      <c r="CI321" s="3">
        <f t="shared" si="1113"/>
        <v>0</v>
      </c>
      <c r="CJ321" s="3">
        <f t="shared" si="1113"/>
        <v>0</v>
      </c>
      <c r="CK321" s="3">
        <f t="shared" si="1113"/>
        <v>0</v>
      </c>
      <c r="CL321" s="3">
        <f t="shared" si="1113"/>
        <v>0</v>
      </c>
      <c r="CM321" s="3">
        <f t="shared" si="1113"/>
        <v>0</v>
      </c>
      <c r="CN321" s="3">
        <f t="shared" si="1113"/>
        <v>0</v>
      </c>
      <c r="CO321" s="3">
        <f t="shared" si="1113"/>
        <v>0</v>
      </c>
      <c r="CP321" s="3">
        <f t="shared" si="1113"/>
        <v>0</v>
      </c>
      <c r="CQ321" s="3">
        <f t="shared" si="1113"/>
        <v>0</v>
      </c>
      <c r="CR321" s="3">
        <f t="shared" si="1113"/>
        <v>0</v>
      </c>
      <c r="CS321" s="3">
        <f t="shared" si="1113"/>
        <v>0</v>
      </c>
      <c r="CT321" s="3">
        <f t="shared" si="1113"/>
        <v>0</v>
      </c>
      <c r="CU321" s="3">
        <f t="shared" si="1113"/>
        <v>0</v>
      </c>
      <c r="CV321" s="3">
        <f t="shared" si="1113"/>
        <v>0</v>
      </c>
      <c r="CW321" s="3">
        <f t="shared" si="1113"/>
        <v>0</v>
      </c>
      <c r="CX321" s="3">
        <f t="shared" si="1113"/>
        <v>0</v>
      </c>
      <c r="CY321" s="3">
        <f t="shared" si="1113"/>
        <v>0</v>
      </c>
      <c r="CZ321" s="3">
        <f t="shared" si="1113"/>
        <v>0</v>
      </c>
      <c r="DA321" s="3">
        <f t="shared" si="1113"/>
        <v>0</v>
      </c>
      <c r="DB321" s="3">
        <f t="shared" si="1113"/>
        <v>0</v>
      </c>
      <c r="DC321" s="3">
        <f t="shared" si="1113"/>
        <v>0</v>
      </c>
      <c r="DD321" s="3">
        <f t="shared" si="1113"/>
        <v>0</v>
      </c>
      <c r="DE321" s="3">
        <f t="shared" si="1113"/>
        <v>0</v>
      </c>
      <c r="DF321" s="3">
        <f t="shared" si="1113"/>
        <v>0</v>
      </c>
      <c r="DG321" s="3">
        <f t="shared" si="1113"/>
        <v>0</v>
      </c>
      <c r="DH321" s="3">
        <f t="shared" si="1113"/>
        <v>0</v>
      </c>
      <c r="DI321" s="3">
        <f t="shared" si="1113"/>
        <v>0</v>
      </c>
      <c r="DJ321" s="3">
        <f t="shared" si="1113"/>
        <v>0</v>
      </c>
      <c r="DK321" s="3">
        <f t="shared" si="1113"/>
        <v>0</v>
      </c>
      <c r="DL321" s="3">
        <f t="shared" ref="DL321:EQ321" si="1114">(DL134+DL227)-DL41</f>
        <v>0</v>
      </c>
      <c r="DM321" s="3">
        <f t="shared" si="1114"/>
        <v>0</v>
      </c>
      <c r="DN321" s="3">
        <f t="shared" si="1114"/>
        <v>0</v>
      </c>
      <c r="DO321" s="3">
        <f t="shared" si="1114"/>
        <v>0</v>
      </c>
      <c r="DP321" s="3">
        <f t="shared" si="1114"/>
        <v>0</v>
      </c>
      <c r="DQ321" s="3">
        <f t="shared" si="1114"/>
        <v>0</v>
      </c>
      <c r="DR321" s="3">
        <f t="shared" si="1114"/>
        <v>0</v>
      </c>
      <c r="DS321" s="3">
        <f t="shared" si="1114"/>
        <v>0</v>
      </c>
      <c r="DT321" s="3">
        <f t="shared" si="1114"/>
        <v>0</v>
      </c>
      <c r="DU321" s="3">
        <f t="shared" si="1114"/>
        <v>0</v>
      </c>
      <c r="DV321" s="3">
        <f t="shared" si="1114"/>
        <v>0</v>
      </c>
      <c r="DW321" s="3">
        <f t="shared" si="1114"/>
        <v>0</v>
      </c>
      <c r="DX321" s="3">
        <f t="shared" si="1114"/>
        <v>0</v>
      </c>
      <c r="DY321" s="3">
        <f t="shared" si="1114"/>
        <v>0</v>
      </c>
      <c r="DZ321" s="3">
        <f t="shared" si="1114"/>
        <v>0</v>
      </c>
      <c r="EA321" s="3">
        <f t="shared" si="1114"/>
        <v>0</v>
      </c>
      <c r="EB321" s="3">
        <f t="shared" si="1114"/>
        <v>0</v>
      </c>
      <c r="EC321" s="3">
        <f t="shared" si="1114"/>
        <v>0</v>
      </c>
      <c r="ED321" s="3">
        <f t="shared" si="1114"/>
        <v>0</v>
      </c>
      <c r="EE321" s="3">
        <f t="shared" si="1114"/>
        <v>0</v>
      </c>
      <c r="EF321" s="3">
        <f t="shared" si="1114"/>
        <v>0</v>
      </c>
      <c r="EG321" s="3">
        <f t="shared" si="1114"/>
        <v>0</v>
      </c>
      <c r="EH321" s="3">
        <f t="shared" si="1114"/>
        <v>0</v>
      </c>
      <c r="EI321" s="3">
        <f t="shared" si="1114"/>
        <v>0</v>
      </c>
      <c r="EJ321" s="3">
        <f t="shared" si="1114"/>
        <v>0</v>
      </c>
      <c r="EK321" s="3">
        <f t="shared" si="1114"/>
        <v>0</v>
      </c>
      <c r="EL321" s="3">
        <f t="shared" si="1114"/>
        <v>0</v>
      </c>
      <c r="EM321" s="3">
        <f t="shared" si="1114"/>
        <v>0</v>
      </c>
      <c r="EN321" s="3">
        <f t="shared" si="1114"/>
        <v>0</v>
      </c>
      <c r="EO321" s="3">
        <f t="shared" si="1114"/>
        <v>0</v>
      </c>
      <c r="EP321" s="3">
        <f t="shared" si="1114"/>
        <v>0</v>
      </c>
      <c r="EQ321" s="3">
        <f t="shared" si="1114"/>
        <v>0</v>
      </c>
      <c r="ER321" s="3">
        <f t="shared" ref="ER321:FB321" si="1115">(ER134+ER227)-ER41</f>
        <v>0</v>
      </c>
      <c r="ES321" s="3">
        <f t="shared" si="1115"/>
        <v>0</v>
      </c>
      <c r="ET321" s="3">
        <f t="shared" si="1115"/>
        <v>0</v>
      </c>
      <c r="EU321" s="3">
        <f t="shared" si="1115"/>
        <v>0</v>
      </c>
      <c r="EV321" s="3">
        <f t="shared" si="1115"/>
        <v>0</v>
      </c>
      <c r="EW321" s="3">
        <f t="shared" si="1115"/>
        <v>0</v>
      </c>
      <c r="EX321" s="3">
        <f t="shared" si="1115"/>
        <v>0</v>
      </c>
      <c r="EY321" s="3">
        <f t="shared" si="1115"/>
        <v>0</v>
      </c>
      <c r="EZ321" s="3">
        <f t="shared" si="1115"/>
        <v>0</v>
      </c>
      <c r="FA321" s="3">
        <f t="shared" si="1115"/>
        <v>0</v>
      </c>
      <c r="FB321" s="3">
        <f t="shared" si="1115"/>
        <v>0</v>
      </c>
    </row>
    <row r="322" spans="2:158" s="38" customFormat="1" ht="11.25" hidden="1" customHeight="1" outlineLevel="1">
      <c r="B322" s="37">
        <v>2046</v>
      </c>
      <c r="D322" s="36"/>
      <c r="E322" s="49"/>
      <c r="J322" s="39"/>
      <c r="K322" s="39"/>
      <c r="L322" s="39"/>
      <c r="M322" s="39"/>
      <c r="N322" s="39"/>
      <c r="O322" s="39"/>
      <c r="P322" s="39"/>
      <c r="R322" s="41"/>
      <c r="S322" s="40"/>
      <c r="T322" s="3">
        <f t="shared" ref="T322:AY322" si="1116">(T135+T228)-T42</f>
        <v>0</v>
      </c>
      <c r="U322" s="3">
        <f t="shared" si="1116"/>
        <v>0</v>
      </c>
      <c r="V322" s="3">
        <f t="shared" si="1116"/>
        <v>0</v>
      </c>
      <c r="W322" s="3">
        <f t="shared" si="1116"/>
        <v>0</v>
      </c>
      <c r="X322" s="3">
        <f t="shared" si="1116"/>
        <v>0</v>
      </c>
      <c r="Y322" s="3">
        <f t="shared" si="1116"/>
        <v>0</v>
      </c>
      <c r="Z322" s="3">
        <f t="shared" si="1116"/>
        <v>0</v>
      </c>
      <c r="AA322" s="3">
        <f t="shared" si="1116"/>
        <v>0</v>
      </c>
      <c r="AB322" s="3">
        <f t="shared" si="1116"/>
        <v>0</v>
      </c>
      <c r="AC322" s="3">
        <f t="shared" si="1116"/>
        <v>0</v>
      </c>
      <c r="AD322" s="3">
        <f t="shared" si="1116"/>
        <v>0</v>
      </c>
      <c r="AE322" s="3">
        <f t="shared" si="1116"/>
        <v>0</v>
      </c>
      <c r="AF322" s="3">
        <f t="shared" si="1116"/>
        <v>0</v>
      </c>
      <c r="AG322" s="3">
        <f t="shared" si="1116"/>
        <v>0</v>
      </c>
      <c r="AH322" s="3">
        <f t="shared" si="1116"/>
        <v>0</v>
      </c>
      <c r="AI322" s="3">
        <f t="shared" si="1116"/>
        <v>0</v>
      </c>
      <c r="AJ322" s="3">
        <f t="shared" si="1116"/>
        <v>0</v>
      </c>
      <c r="AK322" s="3">
        <f t="shared" si="1116"/>
        <v>0</v>
      </c>
      <c r="AL322" s="3">
        <f t="shared" si="1116"/>
        <v>0</v>
      </c>
      <c r="AM322" s="3">
        <f t="shared" si="1116"/>
        <v>0</v>
      </c>
      <c r="AN322" s="3">
        <f t="shared" si="1116"/>
        <v>0</v>
      </c>
      <c r="AO322" s="3">
        <f t="shared" si="1116"/>
        <v>0</v>
      </c>
      <c r="AP322" s="3">
        <f t="shared" si="1116"/>
        <v>0</v>
      </c>
      <c r="AQ322" s="3">
        <f t="shared" si="1116"/>
        <v>0</v>
      </c>
      <c r="AR322" s="3">
        <f t="shared" si="1116"/>
        <v>0</v>
      </c>
      <c r="AS322" s="3">
        <f t="shared" si="1116"/>
        <v>0</v>
      </c>
      <c r="AT322" s="3">
        <f t="shared" si="1116"/>
        <v>0</v>
      </c>
      <c r="AU322" s="3">
        <f t="shared" si="1116"/>
        <v>0</v>
      </c>
      <c r="AV322" s="3">
        <f t="shared" si="1116"/>
        <v>0</v>
      </c>
      <c r="AW322" s="3">
        <f t="shared" si="1116"/>
        <v>0</v>
      </c>
      <c r="AX322" s="3">
        <f t="shared" si="1116"/>
        <v>0</v>
      </c>
      <c r="AY322" s="3">
        <f t="shared" si="1116"/>
        <v>0</v>
      </c>
      <c r="AZ322" s="3">
        <f t="shared" ref="AZ322:CE322" si="1117">(AZ135+AZ228)-AZ42</f>
        <v>0</v>
      </c>
      <c r="BA322" s="3">
        <f t="shared" si="1117"/>
        <v>0</v>
      </c>
      <c r="BB322" s="3">
        <f t="shared" si="1117"/>
        <v>0</v>
      </c>
      <c r="BC322" s="3">
        <f t="shared" si="1117"/>
        <v>0</v>
      </c>
      <c r="BD322" s="3">
        <f t="shared" si="1117"/>
        <v>0</v>
      </c>
      <c r="BE322" s="3">
        <f t="shared" si="1117"/>
        <v>0</v>
      </c>
      <c r="BF322" s="3">
        <f t="shared" si="1117"/>
        <v>0</v>
      </c>
      <c r="BG322" s="3">
        <f t="shared" si="1117"/>
        <v>0</v>
      </c>
      <c r="BH322" s="3">
        <f t="shared" si="1117"/>
        <v>0</v>
      </c>
      <c r="BI322" s="3">
        <f t="shared" si="1117"/>
        <v>0</v>
      </c>
      <c r="BJ322" s="3">
        <f t="shared" si="1117"/>
        <v>0</v>
      </c>
      <c r="BK322" s="3">
        <f t="shared" si="1117"/>
        <v>0</v>
      </c>
      <c r="BL322" s="3">
        <f t="shared" si="1117"/>
        <v>0</v>
      </c>
      <c r="BM322" s="3">
        <f t="shared" si="1117"/>
        <v>0</v>
      </c>
      <c r="BN322" s="3">
        <f t="shared" si="1117"/>
        <v>0</v>
      </c>
      <c r="BO322" s="3">
        <f t="shared" si="1117"/>
        <v>0</v>
      </c>
      <c r="BP322" s="3">
        <f t="shared" si="1117"/>
        <v>0</v>
      </c>
      <c r="BQ322" s="3">
        <f t="shared" si="1117"/>
        <v>0</v>
      </c>
      <c r="BR322" s="3">
        <f t="shared" si="1117"/>
        <v>0</v>
      </c>
      <c r="BS322" s="3">
        <f t="shared" si="1117"/>
        <v>0</v>
      </c>
      <c r="BT322" s="3">
        <f t="shared" si="1117"/>
        <v>0</v>
      </c>
      <c r="BU322" s="3">
        <f t="shared" si="1117"/>
        <v>0</v>
      </c>
      <c r="BV322" s="3">
        <f t="shared" si="1117"/>
        <v>0</v>
      </c>
      <c r="BW322" s="3">
        <f t="shared" si="1117"/>
        <v>0</v>
      </c>
      <c r="BX322" s="3">
        <f t="shared" si="1117"/>
        <v>0</v>
      </c>
      <c r="BY322" s="3">
        <f t="shared" si="1117"/>
        <v>0</v>
      </c>
      <c r="BZ322" s="3">
        <f t="shared" si="1117"/>
        <v>0</v>
      </c>
      <c r="CA322" s="3">
        <f t="shared" si="1117"/>
        <v>0</v>
      </c>
      <c r="CB322" s="3">
        <f t="shared" si="1117"/>
        <v>0</v>
      </c>
      <c r="CC322" s="3">
        <f t="shared" si="1117"/>
        <v>0</v>
      </c>
      <c r="CD322" s="3">
        <f t="shared" si="1117"/>
        <v>0</v>
      </c>
      <c r="CE322" s="3">
        <f t="shared" si="1117"/>
        <v>0</v>
      </c>
      <c r="CF322" s="3">
        <f t="shared" ref="CF322:DK322" si="1118">(CF135+CF228)-CF42</f>
        <v>0</v>
      </c>
      <c r="CG322" s="3">
        <f t="shared" si="1118"/>
        <v>0</v>
      </c>
      <c r="CH322" s="3">
        <f t="shared" si="1118"/>
        <v>0</v>
      </c>
      <c r="CI322" s="3">
        <f t="shared" si="1118"/>
        <v>0</v>
      </c>
      <c r="CJ322" s="3">
        <f t="shared" si="1118"/>
        <v>0</v>
      </c>
      <c r="CK322" s="3">
        <f t="shared" si="1118"/>
        <v>0</v>
      </c>
      <c r="CL322" s="3">
        <f t="shared" si="1118"/>
        <v>0</v>
      </c>
      <c r="CM322" s="3">
        <f t="shared" si="1118"/>
        <v>0</v>
      </c>
      <c r="CN322" s="3">
        <f t="shared" si="1118"/>
        <v>0</v>
      </c>
      <c r="CO322" s="3">
        <f t="shared" si="1118"/>
        <v>0</v>
      </c>
      <c r="CP322" s="3">
        <f t="shared" si="1118"/>
        <v>0</v>
      </c>
      <c r="CQ322" s="3">
        <f t="shared" si="1118"/>
        <v>0</v>
      </c>
      <c r="CR322" s="3">
        <f t="shared" si="1118"/>
        <v>0</v>
      </c>
      <c r="CS322" s="3">
        <f t="shared" si="1118"/>
        <v>0</v>
      </c>
      <c r="CT322" s="3">
        <f t="shared" si="1118"/>
        <v>0</v>
      </c>
      <c r="CU322" s="3">
        <f t="shared" si="1118"/>
        <v>0</v>
      </c>
      <c r="CV322" s="3">
        <f t="shared" si="1118"/>
        <v>0</v>
      </c>
      <c r="CW322" s="3">
        <f t="shared" si="1118"/>
        <v>0</v>
      </c>
      <c r="CX322" s="3">
        <f t="shared" si="1118"/>
        <v>0</v>
      </c>
      <c r="CY322" s="3">
        <f t="shared" si="1118"/>
        <v>0</v>
      </c>
      <c r="CZ322" s="3">
        <f t="shared" si="1118"/>
        <v>0</v>
      </c>
      <c r="DA322" s="3">
        <f t="shared" si="1118"/>
        <v>0</v>
      </c>
      <c r="DB322" s="3">
        <f t="shared" si="1118"/>
        <v>0</v>
      </c>
      <c r="DC322" s="3">
        <f t="shared" si="1118"/>
        <v>0</v>
      </c>
      <c r="DD322" s="3">
        <f t="shared" si="1118"/>
        <v>0</v>
      </c>
      <c r="DE322" s="3">
        <f t="shared" si="1118"/>
        <v>0</v>
      </c>
      <c r="DF322" s="3">
        <f t="shared" si="1118"/>
        <v>0</v>
      </c>
      <c r="DG322" s="3">
        <f t="shared" si="1118"/>
        <v>0</v>
      </c>
      <c r="DH322" s="3">
        <f t="shared" si="1118"/>
        <v>0</v>
      </c>
      <c r="DI322" s="3">
        <f t="shared" si="1118"/>
        <v>0</v>
      </c>
      <c r="DJ322" s="3">
        <f t="shared" si="1118"/>
        <v>0</v>
      </c>
      <c r="DK322" s="3">
        <f t="shared" si="1118"/>
        <v>0</v>
      </c>
      <c r="DL322" s="3">
        <f t="shared" ref="DL322:EQ322" si="1119">(DL135+DL228)-DL42</f>
        <v>0</v>
      </c>
      <c r="DM322" s="3">
        <f t="shared" si="1119"/>
        <v>0</v>
      </c>
      <c r="DN322" s="3">
        <f t="shared" si="1119"/>
        <v>0</v>
      </c>
      <c r="DO322" s="3">
        <f t="shared" si="1119"/>
        <v>0</v>
      </c>
      <c r="DP322" s="3">
        <f t="shared" si="1119"/>
        <v>0</v>
      </c>
      <c r="DQ322" s="3">
        <f t="shared" si="1119"/>
        <v>0</v>
      </c>
      <c r="DR322" s="3">
        <f t="shared" si="1119"/>
        <v>0</v>
      </c>
      <c r="DS322" s="3">
        <f t="shared" si="1119"/>
        <v>0</v>
      </c>
      <c r="DT322" s="3">
        <f t="shared" si="1119"/>
        <v>0</v>
      </c>
      <c r="DU322" s="3">
        <f t="shared" si="1119"/>
        <v>0</v>
      </c>
      <c r="DV322" s="3">
        <f t="shared" si="1119"/>
        <v>0</v>
      </c>
      <c r="DW322" s="3">
        <f t="shared" si="1119"/>
        <v>0</v>
      </c>
      <c r="DX322" s="3">
        <f t="shared" si="1119"/>
        <v>0</v>
      </c>
      <c r="DY322" s="3">
        <f t="shared" si="1119"/>
        <v>0</v>
      </c>
      <c r="DZ322" s="3">
        <f t="shared" si="1119"/>
        <v>0</v>
      </c>
      <c r="EA322" s="3">
        <f t="shared" si="1119"/>
        <v>0</v>
      </c>
      <c r="EB322" s="3">
        <f t="shared" si="1119"/>
        <v>0</v>
      </c>
      <c r="EC322" s="3">
        <f t="shared" si="1119"/>
        <v>0</v>
      </c>
      <c r="ED322" s="3">
        <f t="shared" si="1119"/>
        <v>0</v>
      </c>
      <c r="EE322" s="3">
        <f t="shared" si="1119"/>
        <v>0</v>
      </c>
      <c r="EF322" s="3">
        <f t="shared" si="1119"/>
        <v>0</v>
      </c>
      <c r="EG322" s="3">
        <f t="shared" si="1119"/>
        <v>0</v>
      </c>
      <c r="EH322" s="3">
        <f t="shared" si="1119"/>
        <v>0</v>
      </c>
      <c r="EI322" s="3">
        <f t="shared" si="1119"/>
        <v>0</v>
      </c>
      <c r="EJ322" s="3">
        <f t="shared" si="1119"/>
        <v>0</v>
      </c>
      <c r="EK322" s="3">
        <f t="shared" si="1119"/>
        <v>0</v>
      </c>
      <c r="EL322" s="3">
        <f t="shared" si="1119"/>
        <v>0</v>
      </c>
      <c r="EM322" s="3">
        <f t="shared" si="1119"/>
        <v>0</v>
      </c>
      <c r="EN322" s="3">
        <f t="shared" si="1119"/>
        <v>0</v>
      </c>
      <c r="EO322" s="3">
        <f t="shared" si="1119"/>
        <v>0</v>
      </c>
      <c r="EP322" s="3">
        <f t="shared" si="1119"/>
        <v>0</v>
      </c>
      <c r="EQ322" s="3">
        <f t="shared" si="1119"/>
        <v>0</v>
      </c>
      <c r="ER322" s="3">
        <f t="shared" ref="ER322:FB322" si="1120">(ER135+ER228)-ER42</f>
        <v>0</v>
      </c>
      <c r="ES322" s="3">
        <f t="shared" si="1120"/>
        <v>0</v>
      </c>
      <c r="ET322" s="3">
        <f t="shared" si="1120"/>
        <v>0</v>
      </c>
      <c r="EU322" s="3">
        <f t="shared" si="1120"/>
        <v>0</v>
      </c>
      <c r="EV322" s="3">
        <f t="shared" si="1120"/>
        <v>0</v>
      </c>
      <c r="EW322" s="3">
        <f t="shared" si="1120"/>
        <v>0</v>
      </c>
      <c r="EX322" s="3">
        <f t="shared" si="1120"/>
        <v>0</v>
      </c>
      <c r="EY322" s="3">
        <f t="shared" si="1120"/>
        <v>0</v>
      </c>
      <c r="EZ322" s="3">
        <f t="shared" si="1120"/>
        <v>0</v>
      </c>
      <c r="FA322" s="3">
        <f t="shared" si="1120"/>
        <v>0</v>
      </c>
      <c r="FB322" s="3">
        <f t="shared" si="1120"/>
        <v>0</v>
      </c>
    </row>
    <row r="323" spans="2:158" s="38" customFormat="1" ht="11.25" hidden="1" customHeight="1" outlineLevel="1">
      <c r="B323" s="37">
        <v>2047</v>
      </c>
      <c r="D323" s="36"/>
      <c r="E323" s="49"/>
      <c r="J323" s="39"/>
      <c r="K323" s="39"/>
      <c r="L323" s="39"/>
      <c r="M323" s="39"/>
      <c r="N323" s="39"/>
      <c r="O323" s="39"/>
      <c r="P323" s="39"/>
      <c r="R323" s="41"/>
      <c r="S323" s="40"/>
      <c r="T323" s="3">
        <f t="shared" ref="T323:AY323" si="1121">(T136+T229)-T43</f>
        <v>0</v>
      </c>
      <c r="U323" s="3">
        <f t="shared" si="1121"/>
        <v>0</v>
      </c>
      <c r="V323" s="3">
        <f t="shared" si="1121"/>
        <v>0</v>
      </c>
      <c r="W323" s="3">
        <f t="shared" si="1121"/>
        <v>0</v>
      </c>
      <c r="X323" s="3">
        <f t="shared" si="1121"/>
        <v>0</v>
      </c>
      <c r="Y323" s="3">
        <f t="shared" si="1121"/>
        <v>0</v>
      </c>
      <c r="Z323" s="3">
        <f t="shared" si="1121"/>
        <v>0</v>
      </c>
      <c r="AA323" s="3">
        <f t="shared" si="1121"/>
        <v>0</v>
      </c>
      <c r="AB323" s="3">
        <f t="shared" si="1121"/>
        <v>0</v>
      </c>
      <c r="AC323" s="3">
        <f t="shared" si="1121"/>
        <v>0</v>
      </c>
      <c r="AD323" s="3">
        <f t="shared" si="1121"/>
        <v>0</v>
      </c>
      <c r="AE323" s="3">
        <f t="shared" si="1121"/>
        <v>0</v>
      </c>
      <c r="AF323" s="3">
        <f t="shared" si="1121"/>
        <v>0</v>
      </c>
      <c r="AG323" s="3">
        <f t="shared" si="1121"/>
        <v>0</v>
      </c>
      <c r="AH323" s="3">
        <f t="shared" si="1121"/>
        <v>0</v>
      </c>
      <c r="AI323" s="3">
        <f t="shared" si="1121"/>
        <v>0</v>
      </c>
      <c r="AJ323" s="3">
        <f t="shared" si="1121"/>
        <v>0</v>
      </c>
      <c r="AK323" s="3">
        <f t="shared" si="1121"/>
        <v>0</v>
      </c>
      <c r="AL323" s="3">
        <f t="shared" si="1121"/>
        <v>0</v>
      </c>
      <c r="AM323" s="3">
        <f t="shared" si="1121"/>
        <v>0</v>
      </c>
      <c r="AN323" s="3">
        <f t="shared" si="1121"/>
        <v>0</v>
      </c>
      <c r="AO323" s="3">
        <f t="shared" si="1121"/>
        <v>0</v>
      </c>
      <c r="AP323" s="3">
        <f t="shared" si="1121"/>
        <v>0</v>
      </c>
      <c r="AQ323" s="3">
        <f t="shared" si="1121"/>
        <v>0</v>
      </c>
      <c r="AR323" s="3">
        <f t="shared" si="1121"/>
        <v>0</v>
      </c>
      <c r="AS323" s="3">
        <f t="shared" si="1121"/>
        <v>0</v>
      </c>
      <c r="AT323" s="3">
        <f t="shared" si="1121"/>
        <v>0</v>
      </c>
      <c r="AU323" s="3">
        <f t="shared" si="1121"/>
        <v>0</v>
      </c>
      <c r="AV323" s="3">
        <f t="shared" si="1121"/>
        <v>0</v>
      </c>
      <c r="AW323" s="3">
        <f t="shared" si="1121"/>
        <v>0</v>
      </c>
      <c r="AX323" s="3">
        <f t="shared" si="1121"/>
        <v>0</v>
      </c>
      <c r="AY323" s="3">
        <f t="shared" si="1121"/>
        <v>0</v>
      </c>
      <c r="AZ323" s="3">
        <f t="shared" ref="AZ323:CE323" si="1122">(AZ136+AZ229)-AZ43</f>
        <v>0</v>
      </c>
      <c r="BA323" s="3">
        <f t="shared" si="1122"/>
        <v>0</v>
      </c>
      <c r="BB323" s="3">
        <f t="shared" si="1122"/>
        <v>0</v>
      </c>
      <c r="BC323" s="3">
        <f t="shared" si="1122"/>
        <v>0</v>
      </c>
      <c r="BD323" s="3">
        <f t="shared" si="1122"/>
        <v>0</v>
      </c>
      <c r="BE323" s="3">
        <f t="shared" si="1122"/>
        <v>0</v>
      </c>
      <c r="BF323" s="3">
        <f t="shared" si="1122"/>
        <v>0</v>
      </c>
      <c r="BG323" s="3">
        <f t="shared" si="1122"/>
        <v>0</v>
      </c>
      <c r="BH323" s="3">
        <f t="shared" si="1122"/>
        <v>0</v>
      </c>
      <c r="BI323" s="3">
        <f t="shared" si="1122"/>
        <v>0</v>
      </c>
      <c r="BJ323" s="3">
        <f t="shared" si="1122"/>
        <v>0</v>
      </c>
      <c r="BK323" s="3">
        <f t="shared" si="1122"/>
        <v>0</v>
      </c>
      <c r="BL323" s="3">
        <f t="shared" si="1122"/>
        <v>0</v>
      </c>
      <c r="BM323" s="3">
        <f t="shared" si="1122"/>
        <v>0</v>
      </c>
      <c r="BN323" s="3">
        <f t="shared" si="1122"/>
        <v>0</v>
      </c>
      <c r="BO323" s="3">
        <f t="shared" si="1122"/>
        <v>0</v>
      </c>
      <c r="BP323" s="3">
        <f t="shared" si="1122"/>
        <v>0</v>
      </c>
      <c r="BQ323" s="3">
        <f t="shared" si="1122"/>
        <v>0</v>
      </c>
      <c r="BR323" s="3">
        <f t="shared" si="1122"/>
        <v>0</v>
      </c>
      <c r="BS323" s="3">
        <f t="shared" si="1122"/>
        <v>0</v>
      </c>
      <c r="BT323" s="3">
        <f t="shared" si="1122"/>
        <v>0</v>
      </c>
      <c r="BU323" s="3">
        <f t="shared" si="1122"/>
        <v>0</v>
      </c>
      <c r="BV323" s="3">
        <f t="shared" si="1122"/>
        <v>0</v>
      </c>
      <c r="BW323" s="3">
        <f t="shared" si="1122"/>
        <v>0</v>
      </c>
      <c r="BX323" s="3">
        <f t="shared" si="1122"/>
        <v>0</v>
      </c>
      <c r="BY323" s="3">
        <f t="shared" si="1122"/>
        <v>0</v>
      </c>
      <c r="BZ323" s="3">
        <f t="shared" si="1122"/>
        <v>0</v>
      </c>
      <c r="CA323" s="3">
        <f t="shared" si="1122"/>
        <v>0</v>
      </c>
      <c r="CB323" s="3">
        <f t="shared" si="1122"/>
        <v>0</v>
      </c>
      <c r="CC323" s="3">
        <f t="shared" si="1122"/>
        <v>0</v>
      </c>
      <c r="CD323" s="3">
        <f t="shared" si="1122"/>
        <v>0</v>
      </c>
      <c r="CE323" s="3">
        <f t="shared" si="1122"/>
        <v>0</v>
      </c>
      <c r="CF323" s="3">
        <f t="shared" ref="CF323:DK323" si="1123">(CF136+CF229)-CF43</f>
        <v>0</v>
      </c>
      <c r="CG323" s="3">
        <f t="shared" si="1123"/>
        <v>0</v>
      </c>
      <c r="CH323" s="3">
        <f t="shared" si="1123"/>
        <v>0</v>
      </c>
      <c r="CI323" s="3">
        <f t="shared" si="1123"/>
        <v>0</v>
      </c>
      <c r="CJ323" s="3">
        <f t="shared" si="1123"/>
        <v>0</v>
      </c>
      <c r="CK323" s="3">
        <f t="shared" si="1123"/>
        <v>0</v>
      </c>
      <c r="CL323" s="3">
        <f t="shared" si="1123"/>
        <v>0</v>
      </c>
      <c r="CM323" s="3">
        <f t="shared" si="1123"/>
        <v>0</v>
      </c>
      <c r="CN323" s="3">
        <f t="shared" si="1123"/>
        <v>0</v>
      </c>
      <c r="CO323" s="3">
        <f t="shared" si="1123"/>
        <v>0</v>
      </c>
      <c r="CP323" s="3">
        <f t="shared" si="1123"/>
        <v>0</v>
      </c>
      <c r="CQ323" s="3">
        <f t="shared" si="1123"/>
        <v>0</v>
      </c>
      <c r="CR323" s="3">
        <f t="shared" si="1123"/>
        <v>0</v>
      </c>
      <c r="CS323" s="3">
        <f t="shared" si="1123"/>
        <v>0</v>
      </c>
      <c r="CT323" s="3">
        <f t="shared" si="1123"/>
        <v>0</v>
      </c>
      <c r="CU323" s="3">
        <f t="shared" si="1123"/>
        <v>0</v>
      </c>
      <c r="CV323" s="3">
        <f t="shared" si="1123"/>
        <v>0</v>
      </c>
      <c r="CW323" s="3">
        <f t="shared" si="1123"/>
        <v>0</v>
      </c>
      <c r="CX323" s="3">
        <f t="shared" si="1123"/>
        <v>0</v>
      </c>
      <c r="CY323" s="3">
        <f t="shared" si="1123"/>
        <v>0</v>
      </c>
      <c r="CZ323" s="3">
        <f t="shared" si="1123"/>
        <v>0</v>
      </c>
      <c r="DA323" s="3">
        <f t="shared" si="1123"/>
        <v>0</v>
      </c>
      <c r="DB323" s="3">
        <f t="shared" si="1123"/>
        <v>0</v>
      </c>
      <c r="DC323" s="3">
        <f t="shared" si="1123"/>
        <v>0</v>
      </c>
      <c r="DD323" s="3">
        <f t="shared" si="1123"/>
        <v>0</v>
      </c>
      <c r="DE323" s="3">
        <f t="shared" si="1123"/>
        <v>0</v>
      </c>
      <c r="DF323" s="3">
        <f t="shared" si="1123"/>
        <v>0</v>
      </c>
      <c r="DG323" s="3">
        <f t="shared" si="1123"/>
        <v>0</v>
      </c>
      <c r="DH323" s="3">
        <f t="shared" si="1123"/>
        <v>0</v>
      </c>
      <c r="DI323" s="3">
        <f t="shared" si="1123"/>
        <v>0</v>
      </c>
      <c r="DJ323" s="3">
        <f t="shared" si="1123"/>
        <v>0</v>
      </c>
      <c r="DK323" s="3">
        <f t="shared" si="1123"/>
        <v>0</v>
      </c>
      <c r="DL323" s="3">
        <f t="shared" ref="DL323:EQ323" si="1124">(DL136+DL229)-DL43</f>
        <v>0</v>
      </c>
      <c r="DM323" s="3">
        <f t="shared" si="1124"/>
        <v>0</v>
      </c>
      <c r="DN323" s="3">
        <f t="shared" si="1124"/>
        <v>0</v>
      </c>
      <c r="DO323" s="3">
        <f t="shared" si="1124"/>
        <v>0</v>
      </c>
      <c r="DP323" s="3">
        <f t="shared" si="1124"/>
        <v>0</v>
      </c>
      <c r="DQ323" s="3">
        <f t="shared" si="1124"/>
        <v>0</v>
      </c>
      <c r="DR323" s="3">
        <f t="shared" si="1124"/>
        <v>0</v>
      </c>
      <c r="DS323" s="3">
        <f t="shared" si="1124"/>
        <v>0</v>
      </c>
      <c r="DT323" s="3">
        <f t="shared" si="1124"/>
        <v>0</v>
      </c>
      <c r="DU323" s="3">
        <f t="shared" si="1124"/>
        <v>0</v>
      </c>
      <c r="DV323" s="3">
        <f t="shared" si="1124"/>
        <v>0</v>
      </c>
      <c r="DW323" s="3">
        <f t="shared" si="1124"/>
        <v>0</v>
      </c>
      <c r="DX323" s="3">
        <f t="shared" si="1124"/>
        <v>0</v>
      </c>
      <c r="DY323" s="3">
        <f t="shared" si="1124"/>
        <v>0</v>
      </c>
      <c r="DZ323" s="3">
        <f t="shared" si="1124"/>
        <v>0</v>
      </c>
      <c r="EA323" s="3">
        <f t="shared" si="1124"/>
        <v>0</v>
      </c>
      <c r="EB323" s="3">
        <f t="shared" si="1124"/>
        <v>0</v>
      </c>
      <c r="EC323" s="3">
        <f t="shared" si="1124"/>
        <v>0</v>
      </c>
      <c r="ED323" s="3">
        <f t="shared" si="1124"/>
        <v>0</v>
      </c>
      <c r="EE323" s="3">
        <f t="shared" si="1124"/>
        <v>0</v>
      </c>
      <c r="EF323" s="3">
        <f t="shared" si="1124"/>
        <v>0</v>
      </c>
      <c r="EG323" s="3">
        <f t="shared" si="1124"/>
        <v>0</v>
      </c>
      <c r="EH323" s="3">
        <f t="shared" si="1124"/>
        <v>0</v>
      </c>
      <c r="EI323" s="3">
        <f t="shared" si="1124"/>
        <v>0</v>
      </c>
      <c r="EJ323" s="3">
        <f t="shared" si="1124"/>
        <v>0</v>
      </c>
      <c r="EK323" s="3">
        <f t="shared" si="1124"/>
        <v>0</v>
      </c>
      <c r="EL323" s="3">
        <f t="shared" si="1124"/>
        <v>0</v>
      </c>
      <c r="EM323" s="3">
        <f t="shared" si="1124"/>
        <v>0</v>
      </c>
      <c r="EN323" s="3">
        <f t="shared" si="1124"/>
        <v>0</v>
      </c>
      <c r="EO323" s="3">
        <f t="shared" si="1124"/>
        <v>0</v>
      </c>
      <c r="EP323" s="3">
        <f t="shared" si="1124"/>
        <v>0</v>
      </c>
      <c r="EQ323" s="3">
        <f t="shared" si="1124"/>
        <v>0</v>
      </c>
      <c r="ER323" s="3">
        <f t="shared" ref="ER323:FB323" si="1125">(ER136+ER229)-ER43</f>
        <v>0</v>
      </c>
      <c r="ES323" s="3">
        <f t="shared" si="1125"/>
        <v>0</v>
      </c>
      <c r="ET323" s="3">
        <f t="shared" si="1125"/>
        <v>0</v>
      </c>
      <c r="EU323" s="3">
        <f t="shared" si="1125"/>
        <v>0</v>
      </c>
      <c r="EV323" s="3">
        <f t="shared" si="1125"/>
        <v>0</v>
      </c>
      <c r="EW323" s="3">
        <f t="shared" si="1125"/>
        <v>0</v>
      </c>
      <c r="EX323" s="3">
        <f t="shared" si="1125"/>
        <v>0</v>
      </c>
      <c r="EY323" s="3">
        <f t="shared" si="1125"/>
        <v>0</v>
      </c>
      <c r="EZ323" s="3">
        <f t="shared" si="1125"/>
        <v>0</v>
      </c>
      <c r="FA323" s="3">
        <f t="shared" si="1125"/>
        <v>0</v>
      </c>
      <c r="FB323" s="3">
        <f t="shared" si="1125"/>
        <v>0</v>
      </c>
    </row>
    <row r="324" spans="2:158" s="38" customFormat="1" ht="11.25" hidden="1" customHeight="1" outlineLevel="1">
      <c r="B324" s="37">
        <v>2048</v>
      </c>
      <c r="D324" s="36"/>
      <c r="E324" s="49"/>
      <c r="J324" s="39"/>
      <c r="K324" s="39"/>
      <c r="L324" s="39"/>
      <c r="M324" s="39"/>
      <c r="N324" s="39"/>
      <c r="O324" s="39"/>
      <c r="P324" s="39"/>
      <c r="R324" s="41"/>
      <c r="S324" s="40"/>
      <c r="T324" s="3">
        <f t="shared" ref="T324:AY324" si="1126">(T137+T230)-T44</f>
        <v>0</v>
      </c>
      <c r="U324" s="3">
        <f t="shared" si="1126"/>
        <v>0</v>
      </c>
      <c r="V324" s="3">
        <f t="shared" si="1126"/>
        <v>0</v>
      </c>
      <c r="W324" s="3">
        <f t="shared" si="1126"/>
        <v>0</v>
      </c>
      <c r="X324" s="3">
        <f t="shared" si="1126"/>
        <v>0</v>
      </c>
      <c r="Y324" s="3">
        <f t="shared" si="1126"/>
        <v>0</v>
      </c>
      <c r="Z324" s="3">
        <f t="shared" si="1126"/>
        <v>0</v>
      </c>
      <c r="AA324" s="3">
        <f t="shared" si="1126"/>
        <v>0</v>
      </c>
      <c r="AB324" s="3">
        <f t="shared" si="1126"/>
        <v>0</v>
      </c>
      <c r="AC324" s="3">
        <f t="shared" si="1126"/>
        <v>0</v>
      </c>
      <c r="AD324" s="3">
        <f t="shared" si="1126"/>
        <v>0</v>
      </c>
      <c r="AE324" s="3">
        <f t="shared" si="1126"/>
        <v>0</v>
      </c>
      <c r="AF324" s="3">
        <f t="shared" si="1126"/>
        <v>0</v>
      </c>
      <c r="AG324" s="3">
        <f t="shared" si="1126"/>
        <v>0</v>
      </c>
      <c r="AH324" s="3">
        <f t="shared" si="1126"/>
        <v>0</v>
      </c>
      <c r="AI324" s="3">
        <f t="shared" si="1126"/>
        <v>0</v>
      </c>
      <c r="AJ324" s="3">
        <f t="shared" si="1126"/>
        <v>0</v>
      </c>
      <c r="AK324" s="3">
        <f t="shared" si="1126"/>
        <v>0</v>
      </c>
      <c r="AL324" s="3">
        <f t="shared" si="1126"/>
        <v>0</v>
      </c>
      <c r="AM324" s="3">
        <f t="shared" si="1126"/>
        <v>0</v>
      </c>
      <c r="AN324" s="3">
        <f t="shared" si="1126"/>
        <v>0</v>
      </c>
      <c r="AO324" s="3">
        <f t="shared" si="1126"/>
        <v>0</v>
      </c>
      <c r="AP324" s="3">
        <f t="shared" si="1126"/>
        <v>0</v>
      </c>
      <c r="AQ324" s="3">
        <f t="shared" si="1126"/>
        <v>0</v>
      </c>
      <c r="AR324" s="3">
        <f t="shared" si="1126"/>
        <v>0</v>
      </c>
      <c r="AS324" s="3">
        <f t="shared" si="1126"/>
        <v>0</v>
      </c>
      <c r="AT324" s="3">
        <f t="shared" si="1126"/>
        <v>0</v>
      </c>
      <c r="AU324" s="3">
        <f t="shared" si="1126"/>
        <v>0</v>
      </c>
      <c r="AV324" s="3">
        <f t="shared" si="1126"/>
        <v>0</v>
      </c>
      <c r="AW324" s="3">
        <f t="shared" si="1126"/>
        <v>0</v>
      </c>
      <c r="AX324" s="3">
        <f t="shared" si="1126"/>
        <v>0</v>
      </c>
      <c r="AY324" s="3">
        <f t="shared" si="1126"/>
        <v>0</v>
      </c>
      <c r="AZ324" s="3">
        <f t="shared" ref="AZ324:CE324" si="1127">(AZ137+AZ230)-AZ44</f>
        <v>0</v>
      </c>
      <c r="BA324" s="3">
        <f t="shared" si="1127"/>
        <v>0</v>
      </c>
      <c r="BB324" s="3">
        <f t="shared" si="1127"/>
        <v>0</v>
      </c>
      <c r="BC324" s="3">
        <f t="shared" si="1127"/>
        <v>0</v>
      </c>
      <c r="BD324" s="3">
        <f t="shared" si="1127"/>
        <v>0</v>
      </c>
      <c r="BE324" s="3">
        <f t="shared" si="1127"/>
        <v>0</v>
      </c>
      <c r="BF324" s="3">
        <f t="shared" si="1127"/>
        <v>0</v>
      </c>
      <c r="BG324" s="3">
        <f t="shared" si="1127"/>
        <v>0</v>
      </c>
      <c r="BH324" s="3">
        <f t="shared" si="1127"/>
        <v>0</v>
      </c>
      <c r="BI324" s="3">
        <f t="shared" si="1127"/>
        <v>0</v>
      </c>
      <c r="BJ324" s="3">
        <f t="shared" si="1127"/>
        <v>0</v>
      </c>
      <c r="BK324" s="3">
        <f t="shared" si="1127"/>
        <v>0</v>
      </c>
      <c r="BL324" s="3">
        <f t="shared" si="1127"/>
        <v>0</v>
      </c>
      <c r="BM324" s="3">
        <f t="shared" si="1127"/>
        <v>0</v>
      </c>
      <c r="BN324" s="3">
        <f t="shared" si="1127"/>
        <v>0</v>
      </c>
      <c r="BO324" s="3">
        <f t="shared" si="1127"/>
        <v>0</v>
      </c>
      <c r="BP324" s="3">
        <f t="shared" si="1127"/>
        <v>0</v>
      </c>
      <c r="BQ324" s="3">
        <f t="shared" si="1127"/>
        <v>0</v>
      </c>
      <c r="BR324" s="3">
        <f t="shared" si="1127"/>
        <v>0</v>
      </c>
      <c r="BS324" s="3">
        <f t="shared" si="1127"/>
        <v>0</v>
      </c>
      <c r="BT324" s="3">
        <f t="shared" si="1127"/>
        <v>0</v>
      </c>
      <c r="BU324" s="3">
        <f t="shared" si="1127"/>
        <v>0</v>
      </c>
      <c r="BV324" s="3">
        <f t="shared" si="1127"/>
        <v>0</v>
      </c>
      <c r="BW324" s="3">
        <f t="shared" si="1127"/>
        <v>0</v>
      </c>
      <c r="BX324" s="3">
        <f t="shared" si="1127"/>
        <v>0</v>
      </c>
      <c r="BY324" s="3">
        <f t="shared" si="1127"/>
        <v>0</v>
      </c>
      <c r="BZ324" s="3">
        <f t="shared" si="1127"/>
        <v>0</v>
      </c>
      <c r="CA324" s="3">
        <f t="shared" si="1127"/>
        <v>0</v>
      </c>
      <c r="CB324" s="3">
        <f t="shared" si="1127"/>
        <v>0</v>
      </c>
      <c r="CC324" s="3">
        <f t="shared" si="1127"/>
        <v>0</v>
      </c>
      <c r="CD324" s="3">
        <f t="shared" si="1127"/>
        <v>0</v>
      </c>
      <c r="CE324" s="3">
        <f t="shared" si="1127"/>
        <v>0</v>
      </c>
      <c r="CF324" s="3">
        <f t="shared" ref="CF324:DK324" si="1128">(CF137+CF230)-CF44</f>
        <v>0</v>
      </c>
      <c r="CG324" s="3">
        <f t="shared" si="1128"/>
        <v>0</v>
      </c>
      <c r="CH324" s="3">
        <f t="shared" si="1128"/>
        <v>0</v>
      </c>
      <c r="CI324" s="3">
        <f t="shared" si="1128"/>
        <v>0</v>
      </c>
      <c r="CJ324" s="3">
        <f t="shared" si="1128"/>
        <v>0</v>
      </c>
      <c r="CK324" s="3">
        <f t="shared" si="1128"/>
        <v>0</v>
      </c>
      <c r="CL324" s="3">
        <f t="shared" si="1128"/>
        <v>0</v>
      </c>
      <c r="CM324" s="3">
        <f t="shared" si="1128"/>
        <v>0</v>
      </c>
      <c r="CN324" s="3">
        <f t="shared" si="1128"/>
        <v>0</v>
      </c>
      <c r="CO324" s="3">
        <f t="shared" si="1128"/>
        <v>0</v>
      </c>
      <c r="CP324" s="3">
        <f t="shared" si="1128"/>
        <v>0</v>
      </c>
      <c r="CQ324" s="3">
        <f t="shared" si="1128"/>
        <v>0</v>
      </c>
      <c r="CR324" s="3">
        <f t="shared" si="1128"/>
        <v>0</v>
      </c>
      <c r="CS324" s="3">
        <f t="shared" si="1128"/>
        <v>0</v>
      </c>
      <c r="CT324" s="3">
        <f t="shared" si="1128"/>
        <v>0</v>
      </c>
      <c r="CU324" s="3">
        <f t="shared" si="1128"/>
        <v>0</v>
      </c>
      <c r="CV324" s="3">
        <f t="shared" si="1128"/>
        <v>0</v>
      </c>
      <c r="CW324" s="3">
        <f t="shared" si="1128"/>
        <v>0</v>
      </c>
      <c r="CX324" s="3">
        <f t="shared" si="1128"/>
        <v>0</v>
      </c>
      <c r="CY324" s="3">
        <f t="shared" si="1128"/>
        <v>0</v>
      </c>
      <c r="CZ324" s="3">
        <f t="shared" si="1128"/>
        <v>0</v>
      </c>
      <c r="DA324" s="3">
        <f t="shared" si="1128"/>
        <v>0</v>
      </c>
      <c r="DB324" s="3">
        <f t="shared" si="1128"/>
        <v>0</v>
      </c>
      <c r="DC324" s="3">
        <f t="shared" si="1128"/>
        <v>0</v>
      </c>
      <c r="DD324" s="3">
        <f t="shared" si="1128"/>
        <v>0</v>
      </c>
      <c r="DE324" s="3">
        <f t="shared" si="1128"/>
        <v>0</v>
      </c>
      <c r="DF324" s="3">
        <f t="shared" si="1128"/>
        <v>0</v>
      </c>
      <c r="DG324" s="3">
        <f t="shared" si="1128"/>
        <v>0</v>
      </c>
      <c r="DH324" s="3">
        <f t="shared" si="1128"/>
        <v>0</v>
      </c>
      <c r="DI324" s="3">
        <f t="shared" si="1128"/>
        <v>0</v>
      </c>
      <c r="DJ324" s="3">
        <f t="shared" si="1128"/>
        <v>0</v>
      </c>
      <c r="DK324" s="3">
        <f t="shared" si="1128"/>
        <v>0</v>
      </c>
      <c r="DL324" s="3">
        <f t="shared" ref="DL324:EQ324" si="1129">(DL137+DL230)-DL44</f>
        <v>0</v>
      </c>
      <c r="DM324" s="3">
        <f t="shared" si="1129"/>
        <v>0</v>
      </c>
      <c r="DN324" s="3">
        <f t="shared" si="1129"/>
        <v>0</v>
      </c>
      <c r="DO324" s="3">
        <f t="shared" si="1129"/>
        <v>0</v>
      </c>
      <c r="DP324" s="3">
        <f t="shared" si="1129"/>
        <v>0</v>
      </c>
      <c r="DQ324" s="3">
        <f t="shared" si="1129"/>
        <v>0</v>
      </c>
      <c r="DR324" s="3">
        <f t="shared" si="1129"/>
        <v>0</v>
      </c>
      <c r="DS324" s="3">
        <f t="shared" si="1129"/>
        <v>0</v>
      </c>
      <c r="DT324" s="3">
        <f t="shared" si="1129"/>
        <v>0</v>
      </c>
      <c r="DU324" s="3">
        <f t="shared" si="1129"/>
        <v>0</v>
      </c>
      <c r="DV324" s="3">
        <f t="shared" si="1129"/>
        <v>0</v>
      </c>
      <c r="DW324" s="3">
        <f t="shared" si="1129"/>
        <v>0</v>
      </c>
      <c r="DX324" s="3">
        <f t="shared" si="1129"/>
        <v>0</v>
      </c>
      <c r="DY324" s="3">
        <f t="shared" si="1129"/>
        <v>0</v>
      </c>
      <c r="DZ324" s="3">
        <f t="shared" si="1129"/>
        <v>0</v>
      </c>
      <c r="EA324" s="3">
        <f t="shared" si="1129"/>
        <v>0</v>
      </c>
      <c r="EB324" s="3">
        <f t="shared" si="1129"/>
        <v>0</v>
      </c>
      <c r="EC324" s="3">
        <f t="shared" si="1129"/>
        <v>0</v>
      </c>
      <c r="ED324" s="3">
        <f t="shared" si="1129"/>
        <v>0</v>
      </c>
      <c r="EE324" s="3">
        <f t="shared" si="1129"/>
        <v>0</v>
      </c>
      <c r="EF324" s="3">
        <f t="shared" si="1129"/>
        <v>0</v>
      </c>
      <c r="EG324" s="3">
        <f t="shared" si="1129"/>
        <v>0</v>
      </c>
      <c r="EH324" s="3">
        <f t="shared" si="1129"/>
        <v>0</v>
      </c>
      <c r="EI324" s="3">
        <f t="shared" si="1129"/>
        <v>0</v>
      </c>
      <c r="EJ324" s="3">
        <f t="shared" si="1129"/>
        <v>0</v>
      </c>
      <c r="EK324" s="3">
        <f t="shared" si="1129"/>
        <v>0</v>
      </c>
      <c r="EL324" s="3">
        <f t="shared" si="1129"/>
        <v>0</v>
      </c>
      <c r="EM324" s="3">
        <f t="shared" si="1129"/>
        <v>0</v>
      </c>
      <c r="EN324" s="3">
        <f t="shared" si="1129"/>
        <v>0</v>
      </c>
      <c r="EO324" s="3">
        <f t="shared" si="1129"/>
        <v>0</v>
      </c>
      <c r="EP324" s="3">
        <f t="shared" si="1129"/>
        <v>0</v>
      </c>
      <c r="EQ324" s="3">
        <f t="shared" si="1129"/>
        <v>0</v>
      </c>
      <c r="ER324" s="3">
        <f t="shared" ref="ER324:FB324" si="1130">(ER137+ER230)-ER44</f>
        <v>0</v>
      </c>
      <c r="ES324" s="3">
        <f t="shared" si="1130"/>
        <v>0</v>
      </c>
      <c r="ET324" s="3">
        <f t="shared" si="1130"/>
        <v>0</v>
      </c>
      <c r="EU324" s="3">
        <f t="shared" si="1130"/>
        <v>0</v>
      </c>
      <c r="EV324" s="3">
        <f t="shared" si="1130"/>
        <v>0</v>
      </c>
      <c r="EW324" s="3">
        <f t="shared" si="1130"/>
        <v>0</v>
      </c>
      <c r="EX324" s="3">
        <f t="shared" si="1130"/>
        <v>0</v>
      </c>
      <c r="EY324" s="3">
        <f t="shared" si="1130"/>
        <v>0</v>
      </c>
      <c r="EZ324" s="3">
        <f t="shared" si="1130"/>
        <v>0</v>
      </c>
      <c r="FA324" s="3">
        <f t="shared" si="1130"/>
        <v>0</v>
      </c>
      <c r="FB324" s="3">
        <f t="shared" si="1130"/>
        <v>0</v>
      </c>
    </row>
    <row r="325" spans="2:158" s="38" customFormat="1" ht="11.25" hidden="1" customHeight="1" outlineLevel="1">
      <c r="B325" s="37">
        <v>2049</v>
      </c>
      <c r="D325" s="36"/>
      <c r="E325" s="49"/>
      <c r="J325" s="39"/>
      <c r="K325" s="39"/>
      <c r="L325" s="39"/>
      <c r="M325" s="39"/>
      <c r="N325" s="39"/>
      <c r="O325" s="39"/>
      <c r="P325" s="39"/>
      <c r="R325" s="41"/>
      <c r="S325" s="40"/>
      <c r="T325" s="3">
        <f t="shared" ref="T325:AY325" si="1131">(T138+T231)-T45</f>
        <v>0</v>
      </c>
      <c r="U325" s="3">
        <f t="shared" si="1131"/>
        <v>0</v>
      </c>
      <c r="V325" s="3">
        <f t="shared" si="1131"/>
        <v>0</v>
      </c>
      <c r="W325" s="3">
        <f t="shared" si="1131"/>
        <v>0</v>
      </c>
      <c r="X325" s="3">
        <f t="shared" si="1131"/>
        <v>0</v>
      </c>
      <c r="Y325" s="3">
        <f t="shared" si="1131"/>
        <v>0</v>
      </c>
      <c r="Z325" s="3">
        <f t="shared" si="1131"/>
        <v>0</v>
      </c>
      <c r="AA325" s="3">
        <f t="shared" si="1131"/>
        <v>0</v>
      </c>
      <c r="AB325" s="3">
        <f t="shared" si="1131"/>
        <v>0</v>
      </c>
      <c r="AC325" s="3">
        <f t="shared" si="1131"/>
        <v>0</v>
      </c>
      <c r="AD325" s="3">
        <f t="shared" si="1131"/>
        <v>0</v>
      </c>
      <c r="AE325" s="3">
        <f t="shared" si="1131"/>
        <v>0</v>
      </c>
      <c r="AF325" s="3">
        <f t="shared" si="1131"/>
        <v>0</v>
      </c>
      <c r="AG325" s="3">
        <f t="shared" si="1131"/>
        <v>0</v>
      </c>
      <c r="AH325" s="3">
        <f t="shared" si="1131"/>
        <v>0</v>
      </c>
      <c r="AI325" s="3">
        <f t="shared" si="1131"/>
        <v>0</v>
      </c>
      <c r="AJ325" s="3">
        <f t="shared" si="1131"/>
        <v>0</v>
      </c>
      <c r="AK325" s="3">
        <f t="shared" si="1131"/>
        <v>0</v>
      </c>
      <c r="AL325" s="3">
        <f t="shared" si="1131"/>
        <v>0</v>
      </c>
      <c r="AM325" s="3">
        <f t="shared" si="1131"/>
        <v>0</v>
      </c>
      <c r="AN325" s="3">
        <f t="shared" si="1131"/>
        <v>0</v>
      </c>
      <c r="AO325" s="3">
        <f t="shared" si="1131"/>
        <v>0</v>
      </c>
      <c r="AP325" s="3">
        <f t="shared" si="1131"/>
        <v>0</v>
      </c>
      <c r="AQ325" s="3">
        <f t="shared" si="1131"/>
        <v>0</v>
      </c>
      <c r="AR325" s="3">
        <f t="shared" si="1131"/>
        <v>0</v>
      </c>
      <c r="AS325" s="3">
        <f t="shared" si="1131"/>
        <v>0</v>
      </c>
      <c r="AT325" s="3">
        <f t="shared" si="1131"/>
        <v>0</v>
      </c>
      <c r="AU325" s="3">
        <f t="shared" si="1131"/>
        <v>0</v>
      </c>
      <c r="AV325" s="3">
        <f t="shared" si="1131"/>
        <v>0</v>
      </c>
      <c r="AW325" s="3">
        <f t="shared" si="1131"/>
        <v>0</v>
      </c>
      <c r="AX325" s="3">
        <f t="shared" si="1131"/>
        <v>0</v>
      </c>
      <c r="AY325" s="3">
        <f t="shared" si="1131"/>
        <v>0</v>
      </c>
      <c r="AZ325" s="3">
        <f t="shared" ref="AZ325:CE325" si="1132">(AZ138+AZ231)-AZ45</f>
        <v>0</v>
      </c>
      <c r="BA325" s="3">
        <f t="shared" si="1132"/>
        <v>0</v>
      </c>
      <c r="BB325" s="3">
        <f t="shared" si="1132"/>
        <v>0</v>
      </c>
      <c r="BC325" s="3">
        <f t="shared" si="1132"/>
        <v>0</v>
      </c>
      <c r="BD325" s="3">
        <f t="shared" si="1132"/>
        <v>0</v>
      </c>
      <c r="BE325" s="3">
        <f t="shared" si="1132"/>
        <v>0</v>
      </c>
      <c r="BF325" s="3">
        <f t="shared" si="1132"/>
        <v>0</v>
      </c>
      <c r="BG325" s="3">
        <f t="shared" si="1132"/>
        <v>0</v>
      </c>
      <c r="BH325" s="3">
        <f t="shared" si="1132"/>
        <v>0</v>
      </c>
      <c r="BI325" s="3">
        <f t="shared" si="1132"/>
        <v>0</v>
      </c>
      <c r="BJ325" s="3">
        <f t="shared" si="1132"/>
        <v>0</v>
      </c>
      <c r="BK325" s="3">
        <f t="shared" si="1132"/>
        <v>0</v>
      </c>
      <c r="BL325" s="3">
        <f t="shared" si="1132"/>
        <v>0</v>
      </c>
      <c r="BM325" s="3">
        <f t="shared" si="1132"/>
        <v>0</v>
      </c>
      <c r="BN325" s="3">
        <f t="shared" si="1132"/>
        <v>0</v>
      </c>
      <c r="BO325" s="3">
        <f t="shared" si="1132"/>
        <v>0</v>
      </c>
      <c r="BP325" s="3">
        <f t="shared" si="1132"/>
        <v>0</v>
      </c>
      <c r="BQ325" s="3">
        <f t="shared" si="1132"/>
        <v>0</v>
      </c>
      <c r="BR325" s="3">
        <f t="shared" si="1132"/>
        <v>0</v>
      </c>
      <c r="BS325" s="3">
        <f t="shared" si="1132"/>
        <v>0</v>
      </c>
      <c r="BT325" s="3">
        <f t="shared" si="1132"/>
        <v>0</v>
      </c>
      <c r="BU325" s="3">
        <f t="shared" si="1132"/>
        <v>0</v>
      </c>
      <c r="BV325" s="3">
        <f t="shared" si="1132"/>
        <v>0</v>
      </c>
      <c r="BW325" s="3">
        <f t="shared" si="1132"/>
        <v>0</v>
      </c>
      <c r="BX325" s="3">
        <f t="shared" si="1132"/>
        <v>0</v>
      </c>
      <c r="BY325" s="3">
        <f t="shared" si="1132"/>
        <v>0</v>
      </c>
      <c r="BZ325" s="3">
        <f t="shared" si="1132"/>
        <v>0</v>
      </c>
      <c r="CA325" s="3">
        <f t="shared" si="1132"/>
        <v>0</v>
      </c>
      <c r="CB325" s="3">
        <f t="shared" si="1132"/>
        <v>0</v>
      </c>
      <c r="CC325" s="3">
        <f t="shared" si="1132"/>
        <v>0</v>
      </c>
      <c r="CD325" s="3">
        <f t="shared" si="1132"/>
        <v>0</v>
      </c>
      <c r="CE325" s="3">
        <f t="shared" si="1132"/>
        <v>0</v>
      </c>
      <c r="CF325" s="3">
        <f t="shared" ref="CF325:DK325" si="1133">(CF138+CF231)-CF45</f>
        <v>0</v>
      </c>
      <c r="CG325" s="3">
        <f t="shared" si="1133"/>
        <v>0</v>
      </c>
      <c r="CH325" s="3">
        <f t="shared" si="1133"/>
        <v>0</v>
      </c>
      <c r="CI325" s="3">
        <f t="shared" si="1133"/>
        <v>0</v>
      </c>
      <c r="CJ325" s="3">
        <f t="shared" si="1133"/>
        <v>0</v>
      </c>
      <c r="CK325" s="3">
        <f t="shared" si="1133"/>
        <v>0</v>
      </c>
      <c r="CL325" s="3">
        <f t="shared" si="1133"/>
        <v>0</v>
      </c>
      <c r="CM325" s="3">
        <f t="shared" si="1133"/>
        <v>0</v>
      </c>
      <c r="CN325" s="3">
        <f t="shared" si="1133"/>
        <v>0</v>
      </c>
      <c r="CO325" s="3">
        <f t="shared" si="1133"/>
        <v>0</v>
      </c>
      <c r="CP325" s="3">
        <f t="shared" si="1133"/>
        <v>0</v>
      </c>
      <c r="CQ325" s="3">
        <f t="shared" si="1133"/>
        <v>0</v>
      </c>
      <c r="CR325" s="3">
        <f t="shared" si="1133"/>
        <v>0</v>
      </c>
      <c r="CS325" s="3">
        <f t="shared" si="1133"/>
        <v>0</v>
      </c>
      <c r="CT325" s="3">
        <f t="shared" si="1133"/>
        <v>0</v>
      </c>
      <c r="CU325" s="3">
        <f t="shared" si="1133"/>
        <v>0</v>
      </c>
      <c r="CV325" s="3">
        <f t="shared" si="1133"/>
        <v>0</v>
      </c>
      <c r="CW325" s="3">
        <f t="shared" si="1133"/>
        <v>0</v>
      </c>
      <c r="CX325" s="3">
        <f t="shared" si="1133"/>
        <v>0</v>
      </c>
      <c r="CY325" s="3">
        <f t="shared" si="1133"/>
        <v>0</v>
      </c>
      <c r="CZ325" s="3">
        <f t="shared" si="1133"/>
        <v>0</v>
      </c>
      <c r="DA325" s="3">
        <f t="shared" si="1133"/>
        <v>0</v>
      </c>
      <c r="DB325" s="3">
        <f t="shared" si="1133"/>
        <v>0</v>
      </c>
      <c r="DC325" s="3">
        <f t="shared" si="1133"/>
        <v>0</v>
      </c>
      <c r="DD325" s="3">
        <f t="shared" si="1133"/>
        <v>0</v>
      </c>
      <c r="DE325" s="3">
        <f t="shared" si="1133"/>
        <v>0</v>
      </c>
      <c r="DF325" s="3">
        <f t="shared" si="1133"/>
        <v>0</v>
      </c>
      <c r="DG325" s="3">
        <f t="shared" si="1133"/>
        <v>0</v>
      </c>
      <c r="DH325" s="3">
        <f t="shared" si="1133"/>
        <v>0</v>
      </c>
      <c r="DI325" s="3">
        <f t="shared" si="1133"/>
        <v>0</v>
      </c>
      <c r="DJ325" s="3">
        <f t="shared" si="1133"/>
        <v>0</v>
      </c>
      <c r="DK325" s="3">
        <f t="shared" si="1133"/>
        <v>0</v>
      </c>
      <c r="DL325" s="3">
        <f t="shared" ref="DL325:EQ325" si="1134">(DL138+DL231)-DL45</f>
        <v>0</v>
      </c>
      <c r="DM325" s="3">
        <f t="shared" si="1134"/>
        <v>0</v>
      </c>
      <c r="DN325" s="3">
        <f t="shared" si="1134"/>
        <v>0</v>
      </c>
      <c r="DO325" s="3">
        <f t="shared" si="1134"/>
        <v>0</v>
      </c>
      <c r="DP325" s="3">
        <f t="shared" si="1134"/>
        <v>0</v>
      </c>
      <c r="DQ325" s="3">
        <f t="shared" si="1134"/>
        <v>0</v>
      </c>
      <c r="DR325" s="3">
        <f t="shared" si="1134"/>
        <v>0</v>
      </c>
      <c r="DS325" s="3">
        <f t="shared" si="1134"/>
        <v>0</v>
      </c>
      <c r="DT325" s="3">
        <f t="shared" si="1134"/>
        <v>0</v>
      </c>
      <c r="DU325" s="3">
        <f t="shared" si="1134"/>
        <v>0</v>
      </c>
      <c r="DV325" s="3">
        <f t="shared" si="1134"/>
        <v>0</v>
      </c>
      <c r="DW325" s="3">
        <f t="shared" si="1134"/>
        <v>0</v>
      </c>
      <c r="DX325" s="3">
        <f t="shared" si="1134"/>
        <v>0</v>
      </c>
      <c r="DY325" s="3">
        <f t="shared" si="1134"/>
        <v>0</v>
      </c>
      <c r="DZ325" s="3">
        <f t="shared" si="1134"/>
        <v>0</v>
      </c>
      <c r="EA325" s="3">
        <f t="shared" si="1134"/>
        <v>0</v>
      </c>
      <c r="EB325" s="3">
        <f t="shared" si="1134"/>
        <v>0</v>
      </c>
      <c r="EC325" s="3">
        <f t="shared" si="1134"/>
        <v>0</v>
      </c>
      <c r="ED325" s="3">
        <f t="shared" si="1134"/>
        <v>0</v>
      </c>
      <c r="EE325" s="3">
        <f t="shared" si="1134"/>
        <v>0</v>
      </c>
      <c r="EF325" s="3">
        <f t="shared" si="1134"/>
        <v>0</v>
      </c>
      <c r="EG325" s="3">
        <f t="shared" si="1134"/>
        <v>0</v>
      </c>
      <c r="EH325" s="3">
        <f t="shared" si="1134"/>
        <v>0</v>
      </c>
      <c r="EI325" s="3">
        <f t="shared" si="1134"/>
        <v>0</v>
      </c>
      <c r="EJ325" s="3">
        <f t="shared" si="1134"/>
        <v>0</v>
      </c>
      <c r="EK325" s="3">
        <f t="shared" si="1134"/>
        <v>0</v>
      </c>
      <c r="EL325" s="3">
        <f t="shared" si="1134"/>
        <v>0</v>
      </c>
      <c r="EM325" s="3">
        <f t="shared" si="1134"/>
        <v>0</v>
      </c>
      <c r="EN325" s="3">
        <f t="shared" si="1134"/>
        <v>0</v>
      </c>
      <c r="EO325" s="3">
        <f t="shared" si="1134"/>
        <v>0</v>
      </c>
      <c r="EP325" s="3">
        <f t="shared" si="1134"/>
        <v>0</v>
      </c>
      <c r="EQ325" s="3">
        <f t="shared" si="1134"/>
        <v>0</v>
      </c>
      <c r="ER325" s="3">
        <f t="shared" ref="ER325:FB325" si="1135">(ER138+ER231)-ER45</f>
        <v>0</v>
      </c>
      <c r="ES325" s="3">
        <f t="shared" si="1135"/>
        <v>0</v>
      </c>
      <c r="ET325" s="3">
        <f t="shared" si="1135"/>
        <v>0</v>
      </c>
      <c r="EU325" s="3">
        <f t="shared" si="1135"/>
        <v>0</v>
      </c>
      <c r="EV325" s="3">
        <f t="shared" si="1135"/>
        <v>0</v>
      </c>
      <c r="EW325" s="3">
        <f t="shared" si="1135"/>
        <v>0</v>
      </c>
      <c r="EX325" s="3">
        <f t="shared" si="1135"/>
        <v>0</v>
      </c>
      <c r="EY325" s="3">
        <f t="shared" si="1135"/>
        <v>0</v>
      </c>
      <c r="EZ325" s="3">
        <f t="shared" si="1135"/>
        <v>0</v>
      </c>
      <c r="FA325" s="3">
        <f t="shared" si="1135"/>
        <v>0</v>
      </c>
      <c r="FB325" s="3">
        <f t="shared" si="1135"/>
        <v>0</v>
      </c>
    </row>
    <row r="326" spans="2:158" s="38" customFormat="1" ht="11.25" hidden="1" customHeight="1" outlineLevel="1">
      <c r="B326" s="37">
        <v>2050</v>
      </c>
      <c r="D326" s="36"/>
      <c r="E326" s="49"/>
      <c r="J326" s="39"/>
      <c r="K326" s="39"/>
      <c r="L326" s="39"/>
      <c r="M326" s="39"/>
      <c r="N326" s="39"/>
      <c r="O326" s="39"/>
      <c r="P326" s="39"/>
      <c r="R326" s="41"/>
      <c r="S326" s="40"/>
      <c r="T326" s="3">
        <f t="shared" ref="T326:AY326" si="1136">(T139+T232)-T46</f>
        <v>0</v>
      </c>
      <c r="U326" s="3">
        <f t="shared" si="1136"/>
        <v>0</v>
      </c>
      <c r="V326" s="3">
        <f t="shared" si="1136"/>
        <v>0</v>
      </c>
      <c r="W326" s="3">
        <f t="shared" si="1136"/>
        <v>0</v>
      </c>
      <c r="X326" s="3">
        <f t="shared" si="1136"/>
        <v>0</v>
      </c>
      <c r="Y326" s="3">
        <f t="shared" si="1136"/>
        <v>0</v>
      </c>
      <c r="Z326" s="3">
        <f t="shared" si="1136"/>
        <v>0</v>
      </c>
      <c r="AA326" s="3">
        <f t="shared" si="1136"/>
        <v>0</v>
      </c>
      <c r="AB326" s="3">
        <f t="shared" si="1136"/>
        <v>0</v>
      </c>
      <c r="AC326" s="3">
        <f t="shared" si="1136"/>
        <v>0</v>
      </c>
      <c r="AD326" s="3">
        <f t="shared" si="1136"/>
        <v>0</v>
      </c>
      <c r="AE326" s="3">
        <f t="shared" si="1136"/>
        <v>0</v>
      </c>
      <c r="AF326" s="3">
        <f t="shared" si="1136"/>
        <v>0</v>
      </c>
      <c r="AG326" s="3">
        <f t="shared" si="1136"/>
        <v>0</v>
      </c>
      <c r="AH326" s="3">
        <f t="shared" si="1136"/>
        <v>0</v>
      </c>
      <c r="AI326" s="3">
        <f t="shared" si="1136"/>
        <v>0</v>
      </c>
      <c r="AJ326" s="3">
        <f t="shared" si="1136"/>
        <v>0</v>
      </c>
      <c r="AK326" s="3">
        <f t="shared" si="1136"/>
        <v>0</v>
      </c>
      <c r="AL326" s="3">
        <f t="shared" si="1136"/>
        <v>0</v>
      </c>
      <c r="AM326" s="3">
        <f t="shared" si="1136"/>
        <v>0</v>
      </c>
      <c r="AN326" s="3">
        <f t="shared" si="1136"/>
        <v>0</v>
      </c>
      <c r="AO326" s="3">
        <f t="shared" si="1136"/>
        <v>0</v>
      </c>
      <c r="AP326" s="3">
        <f t="shared" si="1136"/>
        <v>0</v>
      </c>
      <c r="AQ326" s="3">
        <f t="shared" si="1136"/>
        <v>0</v>
      </c>
      <c r="AR326" s="3">
        <f t="shared" si="1136"/>
        <v>0</v>
      </c>
      <c r="AS326" s="3">
        <f t="shared" si="1136"/>
        <v>0</v>
      </c>
      <c r="AT326" s="3">
        <f t="shared" si="1136"/>
        <v>0</v>
      </c>
      <c r="AU326" s="3">
        <f t="shared" si="1136"/>
        <v>0</v>
      </c>
      <c r="AV326" s="3">
        <f t="shared" si="1136"/>
        <v>0</v>
      </c>
      <c r="AW326" s="3">
        <f t="shared" si="1136"/>
        <v>0</v>
      </c>
      <c r="AX326" s="3">
        <f t="shared" si="1136"/>
        <v>0</v>
      </c>
      <c r="AY326" s="3">
        <f t="shared" si="1136"/>
        <v>0</v>
      </c>
      <c r="AZ326" s="3">
        <f t="shared" ref="AZ326:CE326" si="1137">(AZ139+AZ232)-AZ46</f>
        <v>0</v>
      </c>
      <c r="BA326" s="3">
        <f t="shared" si="1137"/>
        <v>0</v>
      </c>
      <c r="BB326" s="3">
        <f t="shared" si="1137"/>
        <v>0</v>
      </c>
      <c r="BC326" s="3">
        <f t="shared" si="1137"/>
        <v>0</v>
      </c>
      <c r="BD326" s="3">
        <f t="shared" si="1137"/>
        <v>0</v>
      </c>
      <c r="BE326" s="3">
        <f t="shared" si="1137"/>
        <v>0</v>
      </c>
      <c r="BF326" s="3">
        <f t="shared" si="1137"/>
        <v>0</v>
      </c>
      <c r="BG326" s="3">
        <f t="shared" si="1137"/>
        <v>0</v>
      </c>
      <c r="BH326" s="3">
        <f t="shared" si="1137"/>
        <v>0</v>
      </c>
      <c r="BI326" s="3">
        <f t="shared" si="1137"/>
        <v>0</v>
      </c>
      <c r="BJ326" s="3">
        <f t="shared" si="1137"/>
        <v>0</v>
      </c>
      <c r="BK326" s="3">
        <f t="shared" si="1137"/>
        <v>0</v>
      </c>
      <c r="BL326" s="3">
        <f t="shared" si="1137"/>
        <v>0</v>
      </c>
      <c r="BM326" s="3">
        <f t="shared" si="1137"/>
        <v>0</v>
      </c>
      <c r="BN326" s="3">
        <f t="shared" si="1137"/>
        <v>0</v>
      </c>
      <c r="BO326" s="3">
        <f t="shared" si="1137"/>
        <v>0</v>
      </c>
      <c r="BP326" s="3">
        <f t="shared" si="1137"/>
        <v>0</v>
      </c>
      <c r="BQ326" s="3">
        <f t="shared" si="1137"/>
        <v>0</v>
      </c>
      <c r="BR326" s="3">
        <f t="shared" si="1137"/>
        <v>0</v>
      </c>
      <c r="BS326" s="3">
        <f t="shared" si="1137"/>
        <v>0</v>
      </c>
      <c r="BT326" s="3">
        <f t="shared" si="1137"/>
        <v>0</v>
      </c>
      <c r="BU326" s="3">
        <f t="shared" si="1137"/>
        <v>0</v>
      </c>
      <c r="BV326" s="3">
        <f t="shared" si="1137"/>
        <v>0</v>
      </c>
      <c r="BW326" s="3">
        <f t="shared" si="1137"/>
        <v>0</v>
      </c>
      <c r="BX326" s="3">
        <f t="shared" si="1137"/>
        <v>0</v>
      </c>
      <c r="BY326" s="3">
        <f t="shared" si="1137"/>
        <v>0</v>
      </c>
      <c r="BZ326" s="3">
        <f t="shared" si="1137"/>
        <v>0</v>
      </c>
      <c r="CA326" s="3">
        <f t="shared" si="1137"/>
        <v>0</v>
      </c>
      <c r="CB326" s="3">
        <f t="shared" si="1137"/>
        <v>0</v>
      </c>
      <c r="CC326" s="3">
        <f t="shared" si="1137"/>
        <v>0</v>
      </c>
      <c r="CD326" s="3">
        <f t="shared" si="1137"/>
        <v>0</v>
      </c>
      <c r="CE326" s="3">
        <f t="shared" si="1137"/>
        <v>0</v>
      </c>
      <c r="CF326" s="3">
        <f t="shared" ref="CF326:DK326" si="1138">(CF139+CF232)-CF46</f>
        <v>0</v>
      </c>
      <c r="CG326" s="3">
        <f t="shared" si="1138"/>
        <v>0</v>
      </c>
      <c r="CH326" s="3">
        <f t="shared" si="1138"/>
        <v>0</v>
      </c>
      <c r="CI326" s="3">
        <f t="shared" si="1138"/>
        <v>0</v>
      </c>
      <c r="CJ326" s="3">
        <f t="shared" si="1138"/>
        <v>0</v>
      </c>
      <c r="CK326" s="3">
        <f t="shared" si="1138"/>
        <v>0</v>
      </c>
      <c r="CL326" s="3">
        <f t="shared" si="1138"/>
        <v>0</v>
      </c>
      <c r="CM326" s="3">
        <f t="shared" si="1138"/>
        <v>0</v>
      </c>
      <c r="CN326" s="3">
        <f t="shared" si="1138"/>
        <v>0</v>
      </c>
      <c r="CO326" s="3">
        <f t="shared" si="1138"/>
        <v>0</v>
      </c>
      <c r="CP326" s="3">
        <f t="shared" si="1138"/>
        <v>0</v>
      </c>
      <c r="CQ326" s="3">
        <f t="shared" si="1138"/>
        <v>0</v>
      </c>
      <c r="CR326" s="3">
        <f t="shared" si="1138"/>
        <v>0</v>
      </c>
      <c r="CS326" s="3">
        <f t="shared" si="1138"/>
        <v>0</v>
      </c>
      <c r="CT326" s="3">
        <f t="shared" si="1138"/>
        <v>0</v>
      </c>
      <c r="CU326" s="3">
        <f t="shared" si="1138"/>
        <v>0</v>
      </c>
      <c r="CV326" s="3">
        <f t="shared" si="1138"/>
        <v>0</v>
      </c>
      <c r="CW326" s="3">
        <f t="shared" si="1138"/>
        <v>0</v>
      </c>
      <c r="CX326" s="3">
        <f t="shared" si="1138"/>
        <v>0</v>
      </c>
      <c r="CY326" s="3">
        <f t="shared" si="1138"/>
        <v>0</v>
      </c>
      <c r="CZ326" s="3">
        <f t="shared" si="1138"/>
        <v>0</v>
      </c>
      <c r="DA326" s="3">
        <f t="shared" si="1138"/>
        <v>0</v>
      </c>
      <c r="DB326" s="3">
        <f t="shared" si="1138"/>
        <v>0</v>
      </c>
      <c r="DC326" s="3">
        <f t="shared" si="1138"/>
        <v>0</v>
      </c>
      <c r="DD326" s="3">
        <f t="shared" si="1138"/>
        <v>0</v>
      </c>
      <c r="DE326" s="3">
        <f t="shared" si="1138"/>
        <v>0</v>
      </c>
      <c r="DF326" s="3">
        <f t="shared" si="1138"/>
        <v>0</v>
      </c>
      <c r="DG326" s="3">
        <f t="shared" si="1138"/>
        <v>0</v>
      </c>
      <c r="DH326" s="3">
        <f t="shared" si="1138"/>
        <v>0</v>
      </c>
      <c r="DI326" s="3">
        <f t="shared" si="1138"/>
        <v>0</v>
      </c>
      <c r="DJ326" s="3">
        <f t="shared" si="1138"/>
        <v>0</v>
      </c>
      <c r="DK326" s="3">
        <f t="shared" si="1138"/>
        <v>0</v>
      </c>
      <c r="DL326" s="3">
        <f t="shared" ref="DL326:EQ326" si="1139">(DL139+DL232)-DL46</f>
        <v>0</v>
      </c>
      <c r="DM326" s="3">
        <f t="shared" si="1139"/>
        <v>0</v>
      </c>
      <c r="DN326" s="3">
        <f t="shared" si="1139"/>
        <v>0</v>
      </c>
      <c r="DO326" s="3">
        <f t="shared" si="1139"/>
        <v>0</v>
      </c>
      <c r="DP326" s="3">
        <f t="shared" si="1139"/>
        <v>0</v>
      </c>
      <c r="DQ326" s="3">
        <f t="shared" si="1139"/>
        <v>0</v>
      </c>
      <c r="DR326" s="3">
        <f t="shared" si="1139"/>
        <v>0</v>
      </c>
      <c r="DS326" s="3">
        <f t="shared" si="1139"/>
        <v>0</v>
      </c>
      <c r="DT326" s="3">
        <f t="shared" si="1139"/>
        <v>0</v>
      </c>
      <c r="DU326" s="3">
        <f t="shared" si="1139"/>
        <v>0</v>
      </c>
      <c r="DV326" s="3">
        <f t="shared" si="1139"/>
        <v>0</v>
      </c>
      <c r="DW326" s="3">
        <f t="shared" si="1139"/>
        <v>0</v>
      </c>
      <c r="DX326" s="3">
        <f t="shared" si="1139"/>
        <v>0</v>
      </c>
      <c r="DY326" s="3">
        <f t="shared" si="1139"/>
        <v>0</v>
      </c>
      <c r="DZ326" s="3">
        <f t="shared" si="1139"/>
        <v>0</v>
      </c>
      <c r="EA326" s="3">
        <f t="shared" si="1139"/>
        <v>0</v>
      </c>
      <c r="EB326" s="3">
        <f t="shared" si="1139"/>
        <v>0</v>
      </c>
      <c r="EC326" s="3">
        <f t="shared" si="1139"/>
        <v>0</v>
      </c>
      <c r="ED326" s="3">
        <f t="shared" si="1139"/>
        <v>0</v>
      </c>
      <c r="EE326" s="3">
        <f t="shared" si="1139"/>
        <v>0</v>
      </c>
      <c r="EF326" s="3">
        <f t="shared" si="1139"/>
        <v>0</v>
      </c>
      <c r="EG326" s="3">
        <f t="shared" si="1139"/>
        <v>0</v>
      </c>
      <c r="EH326" s="3">
        <f t="shared" si="1139"/>
        <v>0</v>
      </c>
      <c r="EI326" s="3">
        <f t="shared" si="1139"/>
        <v>0</v>
      </c>
      <c r="EJ326" s="3">
        <f t="shared" si="1139"/>
        <v>0</v>
      </c>
      <c r="EK326" s="3">
        <f t="shared" si="1139"/>
        <v>0</v>
      </c>
      <c r="EL326" s="3">
        <f t="shared" si="1139"/>
        <v>0</v>
      </c>
      <c r="EM326" s="3">
        <f t="shared" si="1139"/>
        <v>0</v>
      </c>
      <c r="EN326" s="3">
        <f t="shared" si="1139"/>
        <v>0</v>
      </c>
      <c r="EO326" s="3">
        <f t="shared" si="1139"/>
        <v>0</v>
      </c>
      <c r="EP326" s="3">
        <f t="shared" si="1139"/>
        <v>0</v>
      </c>
      <c r="EQ326" s="3">
        <f t="shared" si="1139"/>
        <v>0</v>
      </c>
      <c r="ER326" s="3">
        <f t="shared" ref="ER326:FB326" si="1140">(ER139+ER232)-ER46</f>
        <v>0</v>
      </c>
      <c r="ES326" s="3">
        <f t="shared" si="1140"/>
        <v>0</v>
      </c>
      <c r="ET326" s="3">
        <f t="shared" si="1140"/>
        <v>0</v>
      </c>
      <c r="EU326" s="3">
        <f t="shared" si="1140"/>
        <v>0</v>
      </c>
      <c r="EV326" s="3">
        <f t="shared" si="1140"/>
        <v>0</v>
      </c>
      <c r="EW326" s="3">
        <f t="shared" si="1140"/>
        <v>0</v>
      </c>
      <c r="EX326" s="3">
        <f t="shared" si="1140"/>
        <v>0</v>
      </c>
      <c r="EY326" s="3">
        <f t="shared" si="1140"/>
        <v>0</v>
      </c>
      <c r="EZ326" s="3">
        <f t="shared" si="1140"/>
        <v>0</v>
      </c>
      <c r="FA326" s="3">
        <f t="shared" si="1140"/>
        <v>0</v>
      </c>
      <c r="FB326" s="3">
        <f t="shared" si="1140"/>
        <v>0</v>
      </c>
    </row>
    <row r="327" spans="2:158" s="38" customFormat="1" ht="11.25" hidden="1" customHeight="1" outlineLevel="1">
      <c r="B327" s="37">
        <v>2051</v>
      </c>
      <c r="D327" s="36"/>
      <c r="E327" s="49"/>
      <c r="J327" s="39"/>
      <c r="K327" s="39"/>
      <c r="L327" s="39"/>
      <c r="M327" s="39"/>
      <c r="N327" s="39"/>
      <c r="O327" s="39"/>
      <c r="P327" s="39"/>
      <c r="R327" s="41"/>
      <c r="S327" s="40"/>
      <c r="T327" s="3">
        <f t="shared" ref="T327:AY327" si="1141">(T140+T233)-T47</f>
        <v>0</v>
      </c>
      <c r="U327" s="3">
        <f t="shared" si="1141"/>
        <v>0</v>
      </c>
      <c r="V327" s="3">
        <f t="shared" si="1141"/>
        <v>0</v>
      </c>
      <c r="W327" s="3">
        <f t="shared" si="1141"/>
        <v>0</v>
      </c>
      <c r="X327" s="3">
        <f t="shared" si="1141"/>
        <v>0</v>
      </c>
      <c r="Y327" s="3">
        <f t="shared" si="1141"/>
        <v>0</v>
      </c>
      <c r="Z327" s="3">
        <f t="shared" si="1141"/>
        <v>0</v>
      </c>
      <c r="AA327" s="3">
        <f t="shared" si="1141"/>
        <v>0</v>
      </c>
      <c r="AB327" s="3">
        <f t="shared" si="1141"/>
        <v>0</v>
      </c>
      <c r="AC327" s="3">
        <f t="shared" si="1141"/>
        <v>0</v>
      </c>
      <c r="AD327" s="3">
        <f t="shared" si="1141"/>
        <v>0</v>
      </c>
      <c r="AE327" s="3">
        <f t="shared" si="1141"/>
        <v>0</v>
      </c>
      <c r="AF327" s="3">
        <f t="shared" si="1141"/>
        <v>0</v>
      </c>
      <c r="AG327" s="3">
        <f t="shared" si="1141"/>
        <v>0</v>
      </c>
      <c r="AH327" s="3">
        <f t="shared" si="1141"/>
        <v>0</v>
      </c>
      <c r="AI327" s="3">
        <f t="shared" si="1141"/>
        <v>0</v>
      </c>
      <c r="AJ327" s="3">
        <f t="shared" si="1141"/>
        <v>0</v>
      </c>
      <c r="AK327" s="3">
        <f t="shared" si="1141"/>
        <v>0</v>
      </c>
      <c r="AL327" s="3">
        <f t="shared" si="1141"/>
        <v>0</v>
      </c>
      <c r="AM327" s="3">
        <f t="shared" si="1141"/>
        <v>0</v>
      </c>
      <c r="AN327" s="3">
        <f t="shared" si="1141"/>
        <v>0</v>
      </c>
      <c r="AO327" s="3">
        <f t="shared" si="1141"/>
        <v>0</v>
      </c>
      <c r="AP327" s="3">
        <f t="shared" si="1141"/>
        <v>0</v>
      </c>
      <c r="AQ327" s="3">
        <f t="shared" si="1141"/>
        <v>0</v>
      </c>
      <c r="AR327" s="3">
        <f t="shared" si="1141"/>
        <v>0</v>
      </c>
      <c r="AS327" s="3">
        <f t="shared" si="1141"/>
        <v>0</v>
      </c>
      <c r="AT327" s="3">
        <f t="shared" si="1141"/>
        <v>0</v>
      </c>
      <c r="AU327" s="3">
        <f t="shared" si="1141"/>
        <v>0</v>
      </c>
      <c r="AV327" s="3">
        <f t="shared" si="1141"/>
        <v>0</v>
      </c>
      <c r="AW327" s="3">
        <f t="shared" si="1141"/>
        <v>0</v>
      </c>
      <c r="AX327" s="3">
        <f t="shared" si="1141"/>
        <v>0</v>
      </c>
      <c r="AY327" s="3">
        <f t="shared" si="1141"/>
        <v>0</v>
      </c>
      <c r="AZ327" s="3">
        <f t="shared" ref="AZ327:CE327" si="1142">(AZ140+AZ233)-AZ47</f>
        <v>0</v>
      </c>
      <c r="BA327" s="3">
        <f t="shared" si="1142"/>
        <v>0</v>
      </c>
      <c r="BB327" s="3">
        <f t="shared" si="1142"/>
        <v>0</v>
      </c>
      <c r="BC327" s="3">
        <f t="shared" si="1142"/>
        <v>0</v>
      </c>
      <c r="BD327" s="3">
        <f t="shared" si="1142"/>
        <v>0</v>
      </c>
      <c r="BE327" s="3">
        <f t="shared" si="1142"/>
        <v>0</v>
      </c>
      <c r="BF327" s="3">
        <f t="shared" si="1142"/>
        <v>0</v>
      </c>
      <c r="BG327" s="3">
        <f t="shared" si="1142"/>
        <v>0</v>
      </c>
      <c r="BH327" s="3">
        <f t="shared" si="1142"/>
        <v>0</v>
      </c>
      <c r="BI327" s="3">
        <f t="shared" si="1142"/>
        <v>0</v>
      </c>
      <c r="BJ327" s="3">
        <f t="shared" si="1142"/>
        <v>0</v>
      </c>
      <c r="BK327" s="3">
        <f t="shared" si="1142"/>
        <v>0</v>
      </c>
      <c r="BL327" s="3">
        <f t="shared" si="1142"/>
        <v>0</v>
      </c>
      <c r="BM327" s="3">
        <f t="shared" si="1142"/>
        <v>0</v>
      </c>
      <c r="BN327" s="3">
        <f t="shared" si="1142"/>
        <v>0</v>
      </c>
      <c r="BO327" s="3">
        <f t="shared" si="1142"/>
        <v>0</v>
      </c>
      <c r="BP327" s="3">
        <f t="shared" si="1142"/>
        <v>0</v>
      </c>
      <c r="BQ327" s="3">
        <f t="shared" si="1142"/>
        <v>0</v>
      </c>
      <c r="BR327" s="3">
        <f t="shared" si="1142"/>
        <v>0</v>
      </c>
      <c r="BS327" s="3">
        <f t="shared" si="1142"/>
        <v>0</v>
      </c>
      <c r="BT327" s="3">
        <f t="shared" si="1142"/>
        <v>0</v>
      </c>
      <c r="BU327" s="3">
        <f t="shared" si="1142"/>
        <v>0</v>
      </c>
      <c r="BV327" s="3">
        <f t="shared" si="1142"/>
        <v>0</v>
      </c>
      <c r="BW327" s="3">
        <f t="shared" si="1142"/>
        <v>0</v>
      </c>
      <c r="BX327" s="3">
        <f t="shared" si="1142"/>
        <v>0</v>
      </c>
      <c r="BY327" s="3">
        <f t="shared" si="1142"/>
        <v>0</v>
      </c>
      <c r="BZ327" s="3">
        <f t="shared" si="1142"/>
        <v>0</v>
      </c>
      <c r="CA327" s="3">
        <f t="shared" si="1142"/>
        <v>0</v>
      </c>
      <c r="CB327" s="3">
        <f t="shared" si="1142"/>
        <v>0</v>
      </c>
      <c r="CC327" s="3">
        <f t="shared" si="1142"/>
        <v>0</v>
      </c>
      <c r="CD327" s="3">
        <f t="shared" si="1142"/>
        <v>0</v>
      </c>
      <c r="CE327" s="3">
        <f t="shared" si="1142"/>
        <v>0</v>
      </c>
      <c r="CF327" s="3">
        <f t="shared" ref="CF327:DK327" si="1143">(CF140+CF233)-CF47</f>
        <v>0</v>
      </c>
      <c r="CG327" s="3">
        <f t="shared" si="1143"/>
        <v>0</v>
      </c>
      <c r="CH327" s="3">
        <f t="shared" si="1143"/>
        <v>0</v>
      </c>
      <c r="CI327" s="3">
        <f t="shared" si="1143"/>
        <v>0</v>
      </c>
      <c r="CJ327" s="3">
        <f t="shared" si="1143"/>
        <v>0</v>
      </c>
      <c r="CK327" s="3">
        <f t="shared" si="1143"/>
        <v>0</v>
      </c>
      <c r="CL327" s="3">
        <f t="shared" si="1143"/>
        <v>0</v>
      </c>
      <c r="CM327" s="3">
        <f t="shared" si="1143"/>
        <v>0</v>
      </c>
      <c r="CN327" s="3">
        <f t="shared" si="1143"/>
        <v>0</v>
      </c>
      <c r="CO327" s="3">
        <f t="shared" si="1143"/>
        <v>0</v>
      </c>
      <c r="CP327" s="3">
        <f t="shared" si="1143"/>
        <v>0</v>
      </c>
      <c r="CQ327" s="3">
        <f t="shared" si="1143"/>
        <v>0</v>
      </c>
      <c r="CR327" s="3">
        <f t="shared" si="1143"/>
        <v>0</v>
      </c>
      <c r="CS327" s="3">
        <f t="shared" si="1143"/>
        <v>0</v>
      </c>
      <c r="CT327" s="3">
        <f t="shared" si="1143"/>
        <v>0</v>
      </c>
      <c r="CU327" s="3">
        <f t="shared" si="1143"/>
        <v>0</v>
      </c>
      <c r="CV327" s="3">
        <f t="shared" si="1143"/>
        <v>0</v>
      </c>
      <c r="CW327" s="3">
        <f t="shared" si="1143"/>
        <v>0</v>
      </c>
      <c r="CX327" s="3">
        <f t="shared" si="1143"/>
        <v>0</v>
      </c>
      <c r="CY327" s="3">
        <f t="shared" si="1143"/>
        <v>0</v>
      </c>
      <c r="CZ327" s="3">
        <f t="shared" si="1143"/>
        <v>0</v>
      </c>
      <c r="DA327" s="3">
        <f t="shared" si="1143"/>
        <v>0</v>
      </c>
      <c r="DB327" s="3">
        <f t="shared" si="1143"/>
        <v>0</v>
      </c>
      <c r="DC327" s="3">
        <f t="shared" si="1143"/>
        <v>0</v>
      </c>
      <c r="DD327" s="3">
        <f t="shared" si="1143"/>
        <v>0</v>
      </c>
      <c r="DE327" s="3">
        <f t="shared" si="1143"/>
        <v>0</v>
      </c>
      <c r="DF327" s="3">
        <f t="shared" si="1143"/>
        <v>0</v>
      </c>
      <c r="DG327" s="3">
        <f t="shared" si="1143"/>
        <v>0</v>
      </c>
      <c r="DH327" s="3">
        <f t="shared" si="1143"/>
        <v>0</v>
      </c>
      <c r="DI327" s="3">
        <f t="shared" si="1143"/>
        <v>0</v>
      </c>
      <c r="DJ327" s="3">
        <f t="shared" si="1143"/>
        <v>0</v>
      </c>
      <c r="DK327" s="3">
        <f t="shared" si="1143"/>
        <v>0</v>
      </c>
      <c r="DL327" s="3">
        <f t="shared" ref="DL327:EQ327" si="1144">(DL140+DL233)-DL47</f>
        <v>0</v>
      </c>
      <c r="DM327" s="3">
        <f t="shared" si="1144"/>
        <v>0</v>
      </c>
      <c r="DN327" s="3">
        <f t="shared" si="1144"/>
        <v>0</v>
      </c>
      <c r="DO327" s="3">
        <f t="shared" si="1144"/>
        <v>0</v>
      </c>
      <c r="DP327" s="3">
        <f t="shared" si="1144"/>
        <v>0</v>
      </c>
      <c r="DQ327" s="3">
        <f t="shared" si="1144"/>
        <v>0</v>
      </c>
      <c r="DR327" s="3">
        <f t="shared" si="1144"/>
        <v>0</v>
      </c>
      <c r="DS327" s="3">
        <f t="shared" si="1144"/>
        <v>0</v>
      </c>
      <c r="DT327" s="3">
        <f t="shared" si="1144"/>
        <v>0</v>
      </c>
      <c r="DU327" s="3">
        <f t="shared" si="1144"/>
        <v>0</v>
      </c>
      <c r="DV327" s="3">
        <f t="shared" si="1144"/>
        <v>0</v>
      </c>
      <c r="DW327" s="3">
        <f t="shared" si="1144"/>
        <v>0</v>
      </c>
      <c r="DX327" s="3">
        <f t="shared" si="1144"/>
        <v>0</v>
      </c>
      <c r="DY327" s="3">
        <f t="shared" si="1144"/>
        <v>0</v>
      </c>
      <c r="DZ327" s="3">
        <f t="shared" si="1144"/>
        <v>0</v>
      </c>
      <c r="EA327" s="3">
        <f t="shared" si="1144"/>
        <v>0</v>
      </c>
      <c r="EB327" s="3">
        <f t="shared" si="1144"/>
        <v>0</v>
      </c>
      <c r="EC327" s="3">
        <f t="shared" si="1144"/>
        <v>0</v>
      </c>
      <c r="ED327" s="3">
        <f t="shared" si="1144"/>
        <v>0</v>
      </c>
      <c r="EE327" s="3">
        <f t="shared" si="1144"/>
        <v>0</v>
      </c>
      <c r="EF327" s="3">
        <f t="shared" si="1144"/>
        <v>0</v>
      </c>
      <c r="EG327" s="3">
        <f t="shared" si="1144"/>
        <v>0</v>
      </c>
      <c r="EH327" s="3">
        <f t="shared" si="1144"/>
        <v>0</v>
      </c>
      <c r="EI327" s="3">
        <f t="shared" si="1144"/>
        <v>0</v>
      </c>
      <c r="EJ327" s="3">
        <f t="shared" si="1144"/>
        <v>0</v>
      </c>
      <c r="EK327" s="3">
        <f t="shared" si="1144"/>
        <v>0</v>
      </c>
      <c r="EL327" s="3">
        <f t="shared" si="1144"/>
        <v>0</v>
      </c>
      <c r="EM327" s="3">
        <f t="shared" si="1144"/>
        <v>0</v>
      </c>
      <c r="EN327" s="3">
        <f t="shared" si="1144"/>
        <v>0</v>
      </c>
      <c r="EO327" s="3">
        <f t="shared" si="1144"/>
        <v>0</v>
      </c>
      <c r="EP327" s="3">
        <f t="shared" si="1144"/>
        <v>0</v>
      </c>
      <c r="EQ327" s="3">
        <f t="shared" si="1144"/>
        <v>0</v>
      </c>
      <c r="ER327" s="3">
        <f t="shared" ref="ER327:FB327" si="1145">(ER140+ER233)-ER47</f>
        <v>0</v>
      </c>
      <c r="ES327" s="3">
        <f t="shared" si="1145"/>
        <v>0</v>
      </c>
      <c r="ET327" s="3">
        <f t="shared" si="1145"/>
        <v>0</v>
      </c>
      <c r="EU327" s="3">
        <f t="shared" si="1145"/>
        <v>0</v>
      </c>
      <c r="EV327" s="3">
        <f t="shared" si="1145"/>
        <v>0</v>
      </c>
      <c r="EW327" s="3">
        <f t="shared" si="1145"/>
        <v>0</v>
      </c>
      <c r="EX327" s="3">
        <f t="shared" si="1145"/>
        <v>0</v>
      </c>
      <c r="EY327" s="3">
        <f t="shared" si="1145"/>
        <v>0</v>
      </c>
      <c r="EZ327" s="3">
        <f t="shared" si="1145"/>
        <v>0</v>
      </c>
      <c r="FA327" s="3">
        <f t="shared" si="1145"/>
        <v>0</v>
      </c>
      <c r="FB327" s="3">
        <f t="shared" si="1145"/>
        <v>0</v>
      </c>
    </row>
    <row r="328" spans="2:158" s="38" customFormat="1" ht="11.25" hidden="1" customHeight="1" outlineLevel="1">
      <c r="B328" s="37">
        <v>2052</v>
      </c>
      <c r="D328" s="36"/>
      <c r="E328" s="49"/>
      <c r="J328" s="39"/>
      <c r="K328" s="39"/>
      <c r="L328" s="39"/>
      <c r="M328" s="39"/>
      <c r="N328" s="39"/>
      <c r="O328" s="39"/>
      <c r="P328" s="39"/>
      <c r="R328" s="41"/>
      <c r="S328" s="40"/>
      <c r="T328" s="3">
        <f t="shared" ref="T328:AY328" si="1146">(T141+T234)-T48</f>
        <v>0</v>
      </c>
      <c r="U328" s="3">
        <f t="shared" si="1146"/>
        <v>0</v>
      </c>
      <c r="V328" s="3">
        <f t="shared" si="1146"/>
        <v>0</v>
      </c>
      <c r="W328" s="3">
        <f t="shared" si="1146"/>
        <v>0</v>
      </c>
      <c r="X328" s="3">
        <f t="shared" si="1146"/>
        <v>0</v>
      </c>
      <c r="Y328" s="3">
        <f t="shared" si="1146"/>
        <v>0</v>
      </c>
      <c r="Z328" s="3">
        <f t="shared" si="1146"/>
        <v>0</v>
      </c>
      <c r="AA328" s="3">
        <f t="shared" si="1146"/>
        <v>0</v>
      </c>
      <c r="AB328" s="3">
        <f t="shared" si="1146"/>
        <v>0</v>
      </c>
      <c r="AC328" s="3">
        <f t="shared" si="1146"/>
        <v>0</v>
      </c>
      <c r="AD328" s="3">
        <f t="shared" si="1146"/>
        <v>0</v>
      </c>
      <c r="AE328" s="3">
        <f t="shared" si="1146"/>
        <v>0</v>
      </c>
      <c r="AF328" s="3">
        <f t="shared" si="1146"/>
        <v>0</v>
      </c>
      <c r="AG328" s="3">
        <f t="shared" si="1146"/>
        <v>0</v>
      </c>
      <c r="AH328" s="3">
        <f t="shared" si="1146"/>
        <v>0</v>
      </c>
      <c r="AI328" s="3">
        <f t="shared" si="1146"/>
        <v>0</v>
      </c>
      <c r="AJ328" s="3">
        <f t="shared" si="1146"/>
        <v>0</v>
      </c>
      <c r="AK328" s="3">
        <f t="shared" si="1146"/>
        <v>0</v>
      </c>
      <c r="AL328" s="3">
        <f t="shared" si="1146"/>
        <v>0</v>
      </c>
      <c r="AM328" s="3">
        <f t="shared" si="1146"/>
        <v>0</v>
      </c>
      <c r="AN328" s="3">
        <f t="shared" si="1146"/>
        <v>0</v>
      </c>
      <c r="AO328" s="3">
        <f t="shared" si="1146"/>
        <v>0</v>
      </c>
      <c r="AP328" s="3">
        <f t="shared" si="1146"/>
        <v>0</v>
      </c>
      <c r="AQ328" s="3">
        <f t="shared" si="1146"/>
        <v>0</v>
      </c>
      <c r="AR328" s="3">
        <f t="shared" si="1146"/>
        <v>0</v>
      </c>
      <c r="AS328" s="3">
        <f t="shared" si="1146"/>
        <v>0</v>
      </c>
      <c r="AT328" s="3">
        <f t="shared" si="1146"/>
        <v>0</v>
      </c>
      <c r="AU328" s="3">
        <f t="shared" si="1146"/>
        <v>0</v>
      </c>
      <c r="AV328" s="3">
        <f t="shared" si="1146"/>
        <v>0</v>
      </c>
      <c r="AW328" s="3">
        <f t="shared" si="1146"/>
        <v>0</v>
      </c>
      <c r="AX328" s="3">
        <f t="shared" si="1146"/>
        <v>0</v>
      </c>
      <c r="AY328" s="3">
        <f t="shared" si="1146"/>
        <v>0</v>
      </c>
      <c r="AZ328" s="3">
        <f t="shared" ref="AZ328:CE328" si="1147">(AZ141+AZ234)-AZ48</f>
        <v>0</v>
      </c>
      <c r="BA328" s="3">
        <f t="shared" si="1147"/>
        <v>0</v>
      </c>
      <c r="BB328" s="3">
        <f t="shared" si="1147"/>
        <v>0</v>
      </c>
      <c r="BC328" s="3">
        <f t="shared" si="1147"/>
        <v>0</v>
      </c>
      <c r="BD328" s="3">
        <f t="shared" si="1147"/>
        <v>0</v>
      </c>
      <c r="BE328" s="3">
        <f t="shared" si="1147"/>
        <v>0</v>
      </c>
      <c r="BF328" s="3">
        <f t="shared" si="1147"/>
        <v>0</v>
      </c>
      <c r="BG328" s="3">
        <f t="shared" si="1147"/>
        <v>0</v>
      </c>
      <c r="BH328" s="3">
        <f t="shared" si="1147"/>
        <v>0</v>
      </c>
      <c r="BI328" s="3">
        <f t="shared" si="1147"/>
        <v>0</v>
      </c>
      <c r="BJ328" s="3">
        <f t="shared" si="1147"/>
        <v>0</v>
      </c>
      <c r="BK328" s="3">
        <f t="shared" si="1147"/>
        <v>0</v>
      </c>
      <c r="BL328" s="3">
        <f t="shared" si="1147"/>
        <v>0</v>
      </c>
      <c r="BM328" s="3">
        <f t="shared" si="1147"/>
        <v>0</v>
      </c>
      <c r="BN328" s="3">
        <f t="shared" si="1147"/>
        <v>0</v>
      </c>
      <c r="BO328" s="3">
        <f t="shared" si="1147"/>
        <v>0</v>
      </c>
      <c r="BP328" s="3">
        <f t="shared" si="1147"/>
        <v>0</v>
      </c>
      <c r="BQ328" s="3">
        <f t="shared" si="1147"/>
        <v>0</v>
      </c>
      <c r="BR328" s="3">
        <f t="shared" si="1147"/>
        <v>0</v>
      </c>
      <c r="BS328" s="3">
        <f t="shared" si="1147"/>
        <v>0</v>
      </c>
      <c r="BT328" s="3">
        <f t="shared" si="1147"/>
        <v>0</v>
      </c>
      <c r="BU328" s="3">
        <f t="shared" si="1147"/>
        <v>0</v>
      </c>
      <c r="BV328" s="3">
        <f t="shared" si="1147"/>
        <v>0</v>
      </c>
      <c r="BW328" s="3">
        <f t="shared" si="1147"/>
        <v>0</v>
      </c>
      <c r="BX328" s="3">
        <f t="shared" si="1147"/>
        <v>0</v>
      </c>
      <c r="BY328" s="3">
        <f t="shared" si="1147"/>
        <v>0</v>
      </c>
      <c r="BZ328" s="3">
        <f t="shared" si="1147"/>
        <v>0</v>
      </c>
      <c r="CA328" s="3">
        <f t="shared" si="1147"/>
        <v>0</v>
      </c>
      <c r="CB328" s="3">
        <f t="shared" si="1147"/>
        <v>0</v>
      </c>
      <c r="CC328" s="3">
        <f t="shared" si="1147"/>
        <v>0</v>
      </c>
      <c r="CD328" s="3">
        <f t="shared" si="1147"/>
        <v>0</v>
      </c>
      <c r="CE328" s="3">
        <f t="shared" si="1147"/>
        <v>0</v>
      </c>
      <c r="CF328" s="3">
        <f t="shared" ref="CF328:DK328" si="1148">(CF141+CF234)-CF48</f>
        <v>0</v>
      </c>
      <c r="CG328" s="3">
        <f t="shared" si="1148"/>
        <v>0</v>
      </c>
      <c r="CH328" s="3">
        <f t="shared" si="1148"/>
        <v>0</v>
      </c>
      <c r="CI328" s="3">
        <f t="shared" si="1148"/>
        <v>0</v>
      </c>
      <c r="CJ328" s="3">
        <f t="shared" si="1148"/>
        <v>0</v>
      </c>
      <c r="CK328" s="3">
        <f t="shared" si="1148"/>
        <v>0</v>
      </c>
      <c r="CL328" s="3">
        <f t="shared" si="1148"/>
        <v>0</v>
      </c>
      <c r="CM328" s="3">
        <f t="shared" si="1148"/>
        <v>0</v>
      </c>
      <c r="CN328" s="3">
        <f t="shared" si="1148"/>
        <v>0</v>
      </c>
      <c r="CO328" s="3">
        <f t="shared" si="1148"/>
        <v>0</v>
      </c>
      <c r="CP328" s="3">
        <f t="shared" si="1148"/>
        <v>0</v>
      </c>
      <c r="CQ328" s="3">
        <f t="shared" si="1148"/>
        <v>0</v>
      </c>
      <c r="CR328" s="3">
        <f t="shared" si="1148"/>
        <v>0</v>
      </c>
      <c r="CS328" s="3">
        <f t="shared" si="1148"/>
        <v>0</v>
      </c>
      <c r="CT328" s="3">
        <f t="shared" si="1148"/>
        <v>0</v>
      </c>
      <c r="CU328" s="3">
        <f t="shared" si="1148"/>
        <v>0</v>
      </c>
      <c r="CV328" s="3">
        <f t="shared" si="1148"/>
        <v>0</v>
      </c>
      <c r="CW328" s="3">
        <f t="shared" si="1148"/>
        <v>0</v>
      </c>
      <c r="CX328" s="3">
        <f t="shared" si="1148"/>
        <v>0</v>
      </c>
      <c r="CY328" s="3">
        <f t="shared" si="1148"/>
        <v>0</v>
      </c>
      <c r="CZ328" s="3">
        <f t="shared" si="1148"/>
        <v>0</v>
      </c>
      <c r="DA328" s="3">
        <f t="shared" si="1148"/>
        <v>0</v>
      </c>
      <c r="DB328" s="3">
        <f t="shared" si="1148"/>
        <v>0</v>
      </c>
      <c r="DC328" s="3">
        <f t="shared" si="1148"/>
        <v>0</v>
      </c>
      <c r="DD328" s="3">
        <f t="shared" si="1148"/>
        <v>0</v>
      </c>
      <c r="DE328" s="3">
        <f t="shared" si="1148"/>
        <v>0</v>
      </c>
      <c r="DF328" s="3">
        <f t="shared" si="1148"/>
        <v>0</v>
      </c>
      <c r="DG328" s="3">
        <f t="shared" si="1148"/>
        <v>0</v>
      </c>
      <c r="DH328" s="3">
        <f t="shared" si="1148"/>
        <v>0</v>
      </c>
      <c r="DI328" s="3">
        <f t="shared" si="1148"/>
        <v>0</v>
      </c>
      <c r="DJ328" s="3">
        <f t="shared" si="1148"/>
        <v>0</v>
      </c>
      <c r="DK328" s="3">
        <f t="shared" si="1148"/>
        <v>0</v>
      </c>
      <c r="DL328" s="3">
        <f t="shared" ref="DL328:EQ328" si="1149">(DL141+DL234)-DL48</f>
        <v>0</v>
      </c>
      <c r="DM328" s="3">
        <f t="shared" si="1149"/>
        <v>0</v>
      </c>
      <c r="DN328" s="3">
        <f t="shared" si="1149"/>
        <v>0</v>
      </c>
      <c r="DO328" s="3">
        <f t="shared" si="1149"/>
        <v>0</v>
      </c>
      <c r="DP328" s="3">
        <f t="shared" si="1149"/>
        <v>0</v>
      </c>
      <c r="DQ328" s="3">
        <f t="shared" si="1149"/>
        <v>0</v>
      </c>
      <c r="DR328" s="3">
        <f t="shared" si="1149"/>
        <v>0</v>
      </c>
      <c r="DS328" s="3">
        <f t="shared" si="1149"/>
        <v>0</v>
      </c>
      <c r="DT328" s="3">
        <f t="shared" si="1149"/>
        <v>0</v>
      </c>
      <c r="DU328" s="3">
        <f t="shared" si="1149"/>
        <v>0</v>
      </c>
      <c r="DV328" s="3">
        <f t="shared" si="1149"/>
        <v>0</v>
      </c>
      <c r="DW328" s="3">
        <f t="shared" si="1149"/>
        <v>0</v>
      </c>
      <c r="DX328" s="3">
        <f t="shared" si="1149"/>
        <v>0</v>
      </c>
      <c r="DY328" s="3">
        <f t="shared" si="1149"/>
        <v>0</v>
      </c>
      <c r="DZ328" s="3">
        <f t="shared" si="1149"/>
        <v>0</v>
      </c>
      <c r="EA328" s="3">
        <f t="shared" si="1149"/>
        <v>0</v>
      </c>
      <c r="EB328" s="3">
        <f t="shared" si="1149"/>
        <v>0</v>
      </c>
      <c r="EC328" s="3">
        <f t="shared" si="1149"/>
        <v>0</v>
      </c>
      <c r="ED328" s="3">
        <f t="shared" si="1149"/>
        <v>0</v>
      </c>
      <c r="EE328" s="3">
        <f t="shared" si="1149"/>
        <v>0</v>
      </c>
      <c r="EF328" s="3">
        <f t="shared" si="1149"/>
        <v>0</v>
      </c>
      <c r="EG328" s="3">
        <f t="shared" si="1149"/>
        <v>0</v>
      </c>
      <c r="EH328" s="3">
        <f t="shared" si="1149"/>
        <v>0</v>
      </c>
      <c r="EI328" s="3">
        <f t="shared" si="1149"/>
        <v>0</v>
      </c>
      <c r="EJ328" s="3">
        <f t="shared" si="1149"/>
        <v>0</v>
      </c>
      <c r="EK328" s="3">
        <f t="shared" si="1149"/>
        <v>0</v>
      </c>
      <c r="EL328" s="3">
        <f t="shared" si="1149"/>
        <v>0</v>
      </c>
      <c r="EM328" s="3">
        <f t="shared" si="1149"/>
        <v>0</v>
      </c>
      <c r="EN328" s="3">
        <f t="shared" si="1149"/>
        <v>0</v>
      </c>
      <c r="EO328" s="3">
        <f t="shared" si="1149"/>
        <v>0</v>
      </c>
      <c r="EP328" s="3">
        <f t="shared" si="1149"/>
        <v>0</v>
      </c>
      <c r="EQ328" s="3">
        <f t="shared" si="1149"/>
        <v>0</v>
      </c>
      <c r="ER328" s="3">
        <f t="shared" ref="ER328:FB328" si="1150">(ER141+ER234)-ER48</f>
        <v>0</v>
      </c>
      <c r="ES328" s="3">
        <f t="shared" si="1150"/>
        <v>0</v>
      </c>
      <c r="ET328" s="3">
        <f t="shared" si="1150"/>
        <v>0</v>
      </c>
      <c r="EU328" s="3">
        <f t="shared" si="1150"/>
        <v>0</v>
      </c>
      <c r="EV328" s="3">
        <f t="shared" si="1150"/>
        <v>0</v>
      </c>
      <c r="EW328" s="3">
        <f t="shared" si="1150"/>
        <v>0</v>
      </c>
      <c r="EX328" s="3">
        <f t="shared" si="1150"/>
        <v>0</v>
      </c>
      <c r="EY328" s="3">
        <f t="shared" si="1150"/>
        <v>0</v>
      </c>
      <c r="EZ328" s="3">
        <f t="shared" si="1150"/>
        <v>0</v>
      </c>
      <c r="FA328" s="3">
        <f t="shared" si="1150"/>
        <v>0</v>
      </c>
      <c r="FB328" s="3">
        <f t="shared" si="1150"/>
        <v>0</v>
      </c>
    </row>
    <row r="329" spans="2:158" s="38" customFormat="1" ht="11.25" hidden="1" customHeight="1" outlineLevel="1">
      <c r="B329" s="37">
        <v>2053</v>
      </c>
      <c r="D329" s="36"/>
      <c r="E329" s="49"/>
      <c r="J329" s="39"/>
      <c r="K329" s="39"/>
      <c r="L329" s="39"/>
      <c r="M329" s="39"/>
      <c r="N329" s="39"/>
      <c r="O329" s="39"/>
      <c r="P329" s="39"/>
      <c r="R329" s="41"/>
      <c r="S329" s="40"/>
      <c r="T329" s="3">
        <f t="shared" ref="T329:AY329" si="1151">(T142+T235)-T49</f>
        <v>0</v>
      </c>
      <c r="U329" s="3">
        <f t="shared" si="1151"/>
        <v>0</v>
      </c>
      <c r="V329" s="3">
        <f t="shared" si="1151"/>
        <v>0</v>
      </c>
      <c r="W329" s="3">
        <f t="shared" si="1151"/>
        <v>0</v>
      </c>
      <c r="X329" s="3">
        <f t="shared" si="1151"/>
        <v>0</v>
      </c>
      <c r="Y329" s="3">
        <f t="shared" si="1151"/>
        <v>0</v>
      </c>
      <c r="Z329" s="3">
        <f t="shared" si="1151"/>
        <v>0</v>
      </c>
      <c r="AA329" s="3">
        <f t="shared" si="1151"/>
        <v>0</v>
      </c>
      <c r="AB329" s="3">
        <f t="shared" si="1151"/>
        <v>0</v>
      </c>
      <c r="AC329" s="3">
        <f t="shared" si="1151"/>
        <v>0</v>
      </c>
      <c r="AD329" s="3">
        <f t="shared" si="1151"/>
        <v>0</v>
      </c>
      <c r="AE329" s="3">
        <f t="shared" si="1151"/>
        <v>0</v>
      </c>
      <c r="AF329" s="3">
        <f t="shared" si="1151"/>
        <v>0</v>
      </c>
      <c r="AG329" s="3">
        <f t="shared" si="1151"/>
        <v>0</v>
      </c>
      <c r="AH329" s="3">
        <f t="shared" si="1151"/>
        <v>0</v>
      </c>
      <c r="AI329" s="3">
        <f t="shared" si="1151"/>
        <v>0</v>
      </c>
      <c r="AJ329" s="3">
        <f t="shared" si="1151"/>
        <v>0</v>
      </c>
      <c r="AK329" s="3">
        <f t="shared" si="1151"/>
        <v>0</v>
      </c>
      <c r="AL329" s="3">
        <f t="shared" si="1151"/>
        <v>0</v>
      </c>
      <c r="AM329" s="3">
        <f t="shared" si="1151"/>
        <v>0</v>
      </c>
      <c r="AN329" s="3">
        <f t="shared" si="1151"/>
        <v>0</v>
      </c>
      <c r="AO329" s="3">
        <f t="shared" si="1151"/>
        <v>0</v>
      </c>
      <c r="AP329" s="3">
        <f t="shared" si="1151"/>
        <v>0</v>
      </c>
      <c r="AQ329" s="3">
        <f t="shared" si="1151"/>
        <v>0</v>
      </c>
      <c r="AR329" s="3">
        <f t="shared" si="1151"/>
        <v>0</v>
      </c>
      <c r="AS329" s="3">
        <f t="shared" si="1151"/>
        <v>0</v>
      </c>
      <c r="AT329" s="3">
        <f t="shared" si="1151"/>
        <v>0</v>
      </c>
      <c r="AU329" s="3">
        <f t="shared" si="1151"/>
        <v>0</v>
      </c>
      <c r="AV329" s="3">
        <f t="shared" si="1151"/>
        <v>0</v>
      </c>
      <c r="AW329" s="3">
        <f t="shared" si="1151"/>
        <v>0</v>
      </c>
      <c r="AX329" s="3">
        <f t="shared" si="1151"/>
        <v>0</v>
      </c>
      <c r="AY329" s="3">
        <f t="shared" si="1151"/>
        <v>0</v>
      </c>
      <c r="AZ329" s="3">
        <f t="shared" ref="AZ329:CE329" si="1152">(AZ142+AZ235)-AZ49</f>
        <v>0</v>
      </c>
      <c r="BA329" s="3">
        <f t="shared" si="1152"/>
        <v>0</v>
      </c>
      <c r="BB329" s="3">
        <f t="shared" si="1152"/>
        <v>0</v>
      </c>
      <c r="BC329" s="3">
        <f t="shared" si="1152"/>
        <v>0</v>
      </c>
      <c r="BD329" s="3">
        <f t="shared" si="1152"/>
        <v>0</v>
      </c>
      <c r="BE329" s="3">
        <f t="shared" si="1152"/>
        <v>0</v>
      </c>
      <c r="BF329" s="3">
        <f t="shared" si="1152"/>
        <v>0</v>
      </c>
      <c r="BG329" s="3">
        <f t="shared" si="1152"/>
        <v>0</v>
      </c>
      <c r="BH329" s="3">
        <f t="shared" si="1152"/>
        <v>0</v>
      </c>
      <c r="BI329" s="3">
        <f t="shared" si="1152"/>
        <v>0</v>
      </c>
      <c r="BJ329" s="3">
        <f t="shared" si="1152"/>
        <v>0</v>
      </c>
      <c r="BK329" s="3">
        <f t="shared" si="1152"/>
        <v>0</v>
      </c>
      <c r="BL329" s="3">
        <f t="shared" si="1152"/>
        <v>0</v>
      </c>
      <c r="BM329" s="3">
        <f t="shared" si="1152"/>
        <v>0</v>
      </c>
      <c r="BN329" s="3">
        <f t="shared" si="1152"/>
        <v>0</v>
      </c>
      <c r="BO329" s="3">
        <f t="shared" si="1152"/>
        <v>0</v>
      </c>
      <c r="BP329" s="3">
        <f t="shared" si="1152"/>
        <v>0</v>
      </c>
      <c r="BQ329" s="3">
        <f t="shared" si="1152"/>
        <v>0</v>
      </c>
      <c r="BR329" s="3">
        <f t="shared" si="1152"/>
        <v>0</v>
      </c>
      <c r="BS329" s="3">
        <f t="shared" si="1152"/>
        <v>0</v>
      </c>
      <c r="BT329" s="3">
        <f t="shared" si="1152"/>
        <v>0</v>
      </c>
      <c r="BU329" s="3">
        <f t="shared" si="1152"/>
        <v>0</v>
      </c>
      <c r="BV329" s="3">
        <f t="shared" si="1152"/>
        <v>0</v>
      </c>
      <c r="BW329" s="3">
        <f t="shared" si="1152"/>
        <v>0</v>
      </c>
      <c r="BX329" s="3">
        <f t="shared" si="1152"/>
        <v>0</v>
      </c>
      <c r="BY329" s="3">
        <f t="shared" si="1152"/>
        <v>0</v>
      </c>
      <c r="BZ329" s="3">
        <f t="shared" si="1152"/>
        <v>0</v>
      </c>
      <c r="CA329" s="3">
        <f t="shared" si="1152"/>
        <v>0</v>
      </c>
      <c r="CB329" s="3">
        <f t="shared" si="1152"/>
        <v>0</v>
      </c>
      <c r="CC329" s="3">
        <f t="shared" si="1152"/>
        <v>0</v>
      </c>
      <c r="CD329" s="3">
        <f t="shared" si="1152"/>
        <v>0</v>
      </c>
      <c r="CE329" s="3">
        <f t="shared" si="1152"/>
        <v>0</v>
      </c>
      <c r="CF329" s="3">
        <f t="shared" ref="CF329:DK329" si="1153">(CF142+CF235)-CF49</f>
        <v>0</v>
      </c>
      <c r="CG329" s="3">
        <f t="shared" si="1153"/>
        <v>0</v>
      </c>
      <c r="CH329" s="3">
        <f t="shared" si="1153"/>
        <v>0</v>
      </c>
      <c r="CI329" s="3">
        <f t="shared" si="1153"/>
        <v>0</v>
      </c>
      <c r="CJ329" s="3">
        <f t="shared" si="1153"/>
        <v>0</v>
      </c>
      <c r="CK329" s="3">
        <f t="shared" si="1153"/>
        <v>0</v>
      </c>
      <c r="CL329" s="3">
        <f t="shared" si="1153"/>
        <v>0</v>
      </c>
      <c r="CM329" s="3">
        <f t="shared" si="1153"/>
        <v>0</v>
      </c>
      <c r="CN329" s="3">
        <f t="shared" si="1153"/>
        <v>0</v>
      </c>
      <c r="CO329" s="3">
        <f t="shared" si="1153"/>
        <v>0</v>
      </c>
      <c r="CP329" s="3">
        <f t="shared" si="1153"/>
        <v>0</v>
      </c>
      <c r="CQ329" s="3">
        <f t="shared" si="1153"/>
        <v>0</v>
      </c>
      <c r="CR329" s="3">
        <f t="shared" si="1153"/>
        <v>0</v>
      </c>
      <c r="CS329" s="3">
        <f t="shared" si="1153"/>
        <v>0</v>
      </c>
      <c r="CT329" s="3">
        <f t="shared" si="1153"/>
        <v>0</v>
      </c>
      <c r="CU329" s="3">
        <f t="shared" si="1153"/>
        <v>0</v>
      </c>
      <c r="CV329" s="3">
        <f t="shared" si="1153"/>
        <v>0</v>
      </c>
      <c r="CW329" s="3">
        <f t="shared" si="1153"/>
        <v>0</v>
      </c>
      <c r="CX329" s="3">
        <f t="shared" si="1153"/>
        <v>0</v>
      </c>
      <c r="CY329" s="3">
        <f t="shared" si="1153"/>
        <v>0</v>
      </c>
      <c r="CZ329" s="3">
        <f t="shared" si="1153"/>
        <v>0</v>
      </c>
      <c r="DA329" s="3">
        <f t="shared" si="1153"/>
        <v>0</v>
      </c>
      <c r="DB329" s="3">
        <f t="shared" si="1153"/>
        <v>0</v>
      </c>
      <c r="DC329" s="3">
        <f t="shared" si="1153"/>
        <v>0</v>
      </c>
      <c r="DD329" s="3">
        <f t="shared" si="1153"/>
        <v>0</v>
      </c>
      <c r="DE329" s="3">
        <f t="shared" si="1153"/>
        <v>0</v>
      </c>
      <c r="DF329" s="3">
        <f t="shared" si="1153"/>
        <v>0</v>
      </c>
      <c r="DG329" s="3">
        <f t="shared" si="1153"/>
        <v>0</v>
      </c>
      <c r="DH329" s="3">
        <f t="shared" si="1153"/>
        <v>0</v>
      </c>
      <c r="DI329" s="3">
        <f t="shared" si="1153"/>
        <v>0</v>
      </c>
      <c r="DJ329" s="3">
        <f t="shared" si="1153"/>
        <v>0</v>
      </c>
      <c r="DK329" s="3">
        <f t="shared" si="1153"/>
        <v>0</v>
      </c>
      <c r="DL329" s="3">
        <f t="shared" ref="DL329:EQ329" si="1154">(DL142+DL235)-DL49</f>
        <v>0</v>
      </c>
      <c r="DM329" s="3">
        <f t="shared" si="1154"/>
        <v>0</v>
      </c>
      <c r="DN329" s="3">
        <f t="shared" si="1154"/>
        <v>0</v>
      </c>
      <c r="DO329" s="3">
        <f t="shared" si="1154"/>
        <v>0</v>
      </c>
      <c r="DP329" s="3">
        <f t="shared" si="1154"/>
        <v>0</v>
      </c>
      <c r="DQ329" s="3">
        <f t="shared" si="1154"/>
        <v>0</v>
      </c>
      <c r="DR329" s="3">
        <f t="shared" si="1154"/>
        <v>0</v>
      </c>
      <c r="DS329" s="3">
        <f t="shared" si="1154"/>
        <v>0</v>
      </c>
      <c r="DT329" s="3">
        <f t="shared" si="1154"/>
        <v>0</v>
      </c>
      <c r="DU329" s="3">
        <f t="shared" si="1154"/>
        <v>0</v>
      </c>
      <c r="DV329" s="3">
        <f t="shared" si="1154"/>
        <v>0</v>
      </c>
      <c r="DW329" s="3">
        <f t="shared" si="1154"/>
        <v>0</v>
      </c>
      <c r="DX329" s="3">
        <f t="shared" si="1154"/>
        <v>0</v>
      </c>
      <c r="DY329" s="3">
        <f t="shared" si="1154"/>
        <v>0</v>
      </c>
      <c r="DZ329" s="3">
        <f t="shared" si="1154"/>
        <v>0</v>
      </c>
      <c r="EA329" s="3">
        <f t="shared" si="1154"/>
        <v>0</v>
      </c>
      <c r="EB329" s="3">
        <f t="shared" si="1154"/>
        <v>0</v>
      </c>
      <c r="EC329" s="3">
        <f t="shared" si="1154"/>
        <v>0</v>
      </c>
      <c r="ED329" s="3">
        <f t="shared" si="1154"/>
        <v>0</v>
      </c>
      <c r="EE329" s="3">
        <f t="shared" si="1154"/>
        <v>0</v>
      </c>
      <c r="EF329" s="3">
        <f t="shared" si="1154"/>
        <v>0</v>
      </c>
      <c r="EG329" s="3">
        <f t="shared" si="1154"/>
        <v>0</v>
      </c>
      <c r="EH329" s="3">
        <f t="shared" si="1154"/>
        <v>0</v>
      </c>
      <c r="EI329" s="3">
        <f t="shared" si="1154"/>
        <v>0</v>
      </c>
      <c r="EJ329" s="3">
        <f t="shared" si="1154"/>
        <v>0</v>
      </c>
      <c r="EK329" s="3">
        <f t="shared" si="1154"/>
        <v>0</v>
      </c>
      <c r="EL329" s="3">
        <f t="shared" si="1154"/>
        <v>0</v>
      </c>
      <c r="EM329" s="3">
        <f t="shared" si="1154"/>
        <v>0</v>
      </c>
      <c r="EN329" s="3">
        <f t="shared" si="1154"/>
        <v>0</v>
      </c>
      <c r="EO329" s="3">
        <f t="shared" si="1154"/>
        <v>0</v>
      </c>
      <c r="EP329" s="3">
        <f t="shared" si="1154"/>
        <v>0</v>
      </c>
      <c r="EQ329" s="3">
        <f t="shared" si="1154"/>
        <v>0</v>
      </c>
      <c r="ER329" s="3">
        <f t="shared" ref="ER329:FB329" si="1155">(ER142+ER235)-ER49</f>
        <v>0</v>
      </c>
      <c r="ES329" s="3">
        <f t="shared" si="1155"/>
        <v>0</v>
      </c>
      <c r="ET329" s="3">
        <f t="shared" si="1155"/>
        <v>0</v>
      </c>
      <c r="EU329" s="3">
        <f t="shared" si="1155"/>
        <v>0</v>
      </c>
      <c r="EV329" s="3">
        <f t="shared" si="1155"/>
        <v>0</v>
      </c>
      <c r="EW329" s="3">
        <f t="shared" si="1155"/>
        <v>0</v>
      </c>
      <c r="EX329" s="3">
        <f t="shared" si="1155"/>
        <v>0</v>
      </c>
      <c r="EY329" s="3">
        <f t="shared" si="1155"/>
        <v>0</v>
      </c>
      <c r="EZ329" s="3">
        <f t="shared" si="1155"/>
        <v>0</v>
      </c>
      <c r="FA329" s="3">
        <f t="shared" si="1155"/>
        <v>0</v>
      </c>
      <c r="FB329" s="3">
        <f t="shared" si="1155"/>
        <v>0</v>
      </c>
    </row>
    <row r="330" spans="2:158" s="38" customFormat="1" ht="11.25" hidden="1" customHeight="1" outlineLevel="1">
      <c r="B330" s="37">
        <v>2054</v>
      </c>
      <c r="D330" s="36"/>
      <c r="E330" s="49"/>
      <c r="J330" s="39"/>
      <c r="K330" s="39"/>
      <c r="L330" s="39"/>
      <c r="M330" s="39"/>
      <c r="N330" s="39"/>
      <c r="O330" s="39"/>
      <c r="P330" s="39"/>
      <c r="R330" s="41"/>
      <c r="S330" s="40"/>
      <c r="T330" s="3">
        <f t="shared" ref="T330:AY330" si="1156">(T143+T236)-T50</f>
        <v>0</v>
      </c>
      <c r="U330" s="3">
        <f t="shared" si="1156"/>
        <v>0</v>
      </c>
      <c r="V330" s="3">
        <f t="shared" si="1156"/>
        <v>0</v>
      </c>
      <c r="W330" s="3">
        <f t="shared" si="1156"/>
        <v>0</v>
      </c>
      <c r="X330" s="3">
        <f t="shared" si="1156"/>
        <v>0</v>
      </c>
      <c r="Y330" s="3">
        <f t="shared" si="1156"/>
        <v>0</v>
      </c>
      <c r="Z330" s="3">
        <f t="shared" si="1156"/>
        <v>0</v>
      </c>
      <c r="AA330" s="3">
        <f t="shared" si="1156"/>
        <v>0</v>
      </c>
      <c r="AB330" s="3">
        <f t="shared" si="1156"/>
        <v>0</v>
      </c>
      <c r="AC330" s="3">
        <f t="shared" si="1156"/>
        <v>0</v>
      </c>
      <c r="AD330" s="3">
        <f t="shared" si="1156"/>
        <v>0</v>
      </c>
      <c r="AE330" s="3">
        <f t="shared" si="1156"/>
        <v>0</v>
      </c>
      <c r="AF330" s="3">
        <f t="shared" si="1156"/>
        <v>0</v>
      </c>
      <c r="AG330" s="3">
        <f t="shared" si="1156"/>
        <v>0</v>
      </c>
      <c r="AH330" s="3">
        <f t="shared" si="1156"/>
        <v>0</v>
      </c>
      <c r="AI330" s="3">
        <f t="shared" si="1156"/>
        <v>0</v>
      </c>
      <c r="AJ330" s="3">
        <f t="shared" si="1156"/>
        <v>0</v>
      </c>
      <c r="AK330" s="3">
        <f t="shared" si="1156"/>
        <v>0</v>
      </c>
      <c r="AL330" s="3">
        <f t="shared" si="1156"/>
        <v>0</v>
      </c>
      <c r="AM330" s="3">
        <f t="shared" si="1156"/>
        <v>0</v>
      </c>
      <c r="AN330" s="3">
        <f t="shared" si="1156"/>
        <v>0</v>
      </c>
      <c r="AO330" s="3">
        <f t="shared" si="1156"/>
        <v>0</v>
      </c>
      <c r="AP330" s="3">
        <f t="shared" si="1156"/>
        <v>0</v>
      </c>
      <c r="AQ330" s="3">
        <f t="shared" si="1156"/>
        <v>0</v>
      </c>
      <c r="AR330" s="3">
        <f t="shared" si="1156"/>
        <v>0</v>
      </c>
      <c r="AS330" s="3">
        <f t="shared" si="1156"/>
        <v>0</v>
      </c>
      <c r="AT330" s="3">
        <f t="shared" si="1156"/>
        <v>0</v>
      </c>
      <c r="AU330" s="3">
        <f t="shared" si="1156"/>
        <v>0</v>
      </c>
      <c r="AV330" s="3">
        <f t="shared" si="1156"/>
        <v>0</v>
      </c>
      <c r="AW330" s="3">
        <f t="shared" si="1156"/>
        <v>0</v>
      </c>
      <c r="AX330" s="3">
        <f t="shared" si="1156"/>
        <v>0</v>
      </c>
      <c r="AY330" s="3">
        <f t="shared" si="1156"/>
        <v>0</v>
      </c>
      <c r="AZ330" s="3">
        <f t="shared" ref="AZ330:CE330" si="1157">(AZ143+AZ236)-AZ50</f>
        <v>0</v>
      </c>
      <c r="BA330" s="3">
        <f t="shared" si="1157"/>
        <v>0</v>
      </c>
      <c r="BB330" s="3">
        <f t="shared" si="1157"/>
        <v>0</v>
      </c>
      <c r="BC330" s="3">
        <f t="shared" si="1157"/>
        <v>0</v>
      </c>
      <c r="BD330" s="3">
        <f t="shared" si="1157"/>
        <v>0</v>
      </c>
      <c r="BE330" s="3">
        <f t="shared" si="1157"/>
        <v>0</v>
      </c>
      <c r="BF330" s="3">
        <f t="shared" si="1157"/>
        <v>0</v>
      </c>
      <c r="BG330" s="3">
        <f t="shared" si="1157"/>
        <v>0</v>
      </c>
      <c r="BH330" s="3">
        <f t="shared" si="1157"/>
        <v>0</v>
      </c>
      <c r="BI330" s="3">
        <f t="shared" si="1157"/>
        <v>0</v>
      </c>
      <c r="BJ330" s="3">
        <f t="shared" si="1157"/>
        <v>0</v>
      </c>
      <c r="BK330" s="3">
        <f t="shared" si="1157"/>
        <v>0</v>
      </c>
      <c r="BL330" s="3">
        <f t="shared" si="1157"/>
        <v>0</v>
      </c>
      <c r="BM330" s="3">
        <f t="shared" si="1157"/>
        <v>0</v>
      </c>
      <c r="BN330" s="3">
        <f t="shared" si="1157"/>
        <v>0</v>
      </c>
      <c r="BO330" s="3">
        <f t="shared" si="1157"/>
        <v>0</v>
      </c>
      <c r="BP330" s="3">
        <f t="shared" si="1157"/>
        <v>0</v>
      </c>
      <c r="BQ330" s="3">
        <f t="shared" si="1157"/>
        <v>0</v>
      </c>
      <c r="BR330" s="3">
        <f t="shared" si="1157"/>
        <v>0</v>
      </c>
      <c r="BS330" s="3">
        <f t="shared" si="1157"/>
        <v>0</v>
      </c>
      <c r="BT330" s="3">
        <f t="shared" si="1157"/>
        <v>0</v>
      </c>
      <c r="BU330" s="3">
        <f t="shared" si="1157"/>
        <v>0</v>
      </c>
      <c r="BV330" s="3">
        <f t="shared" si="1157"/>
        <v>0</v>
      </c>
      <c r="BW330" s="3">
        <f t="shared" si="1157"/>
        <v>0</v>
      </c>
      <c r="BX330" s="3">
        <f t="shared" si="1157"/>
        <v>0</v>
      </c>
      <c r="BY330" s="3">
        <f t="shared" si="1157"/>
        <v>0</v>
      </c>
      <c r="BZ330" s="3">
        <f t="shared" si="1157"/>
        <v>0</v>
      </c>
      <c r="CA330" s="3">
        <f t="shared" si="1157"/>
        <v>0</v>
      </c>
      <c r="CB330" s="3">
        <f t="shared" si="1157"/>
        <v>0</v>
      </c>
      <c r="CC330" s="3">
        <f t="shared" si="1157"/>
        <v>0</v>
      </c>
      <c r="CD330" s="3">
        <f t="shared" si="1157"/>
        <v>0</v>
      </c>
      <c r="CE330" s="3">
        <f t="shared" si="1157"/>
        <v>0</v>
      </c>
      <c r="CF330" s="3">
        <f t="shared" ref="CF330:DK330" si="1158">(CF143+CF236)-CF50</f>
        <v>0</v>
      </c>
      <c r="CG330" s="3">
        <f t="shared" si="1158"/>
        <v>0</v>
      </c>
      <c r="CH330" s="3">
        <f t="shared" si="1158"/>
        <v>0</v>
      </c>
      <c r="CI330" s="3">
        <f t="shared" si="1158"/>
        <v>0</v>
      </c>
      <c r="CJ330" s="3">
        <f t="shared" si="1158"/>
        <v>0</v>
      </c>
      <c r="CK330" s="3">
        <f t="shared" si="1158"/>
        <v>0</v>
      </c>
      <c r="CL330" s="3">
        <f t="shared" si="1158"/>
        <v>0</v>
      </c>
      <c r="CM330" s="3">
        <f t="shared" si="1158"/>
        <v>0</v>
      </c>
      <c r="CN330" s="3">
        <f t="shared" si="1158"/>
        <v>0</v>
      </c>
      <c r="CO330" s="3">
        <f t="shared" si="1158"/>
        <v>0</v>
      </c>
      <c r="CP330" s="3">
        <f t="shared" si="1158"/>
        <v>0</v>
      </c>
      <c r="CQ330" s="3">
        <f t="shared" si="1158"/>
        <v>0</v>
      </c>
      <c r="CR330" s="3">
        <f t="shared" si="1158"/>
        <v>0</v>
      </c>
      <c r="CS330" s="3">
        <f t="shared" si="1158"/>
        <v>0</v>
      </c>
      <c r="CT330" s="3">
        <f t="shared" si="1158"/>
        <v>0</v>
      </c>
      <c r="CU330" s="3">
        <f t="shared" si="1158"/>
        <v>0</v>
      </c>
      <c r="CV330" s="3">
        <f t="shared" si="1158"/>
        <v>0</v>
      </c>
      <c r="CW330" s="3">
        <f t="shared" si="1158"/>
        <v>0</v>
      </c>
      <c r="CX330" s="3">
        <f t="shared" si="1158"/>
        <v>0</v>
      </c>
      <c r="CY330" s="3">
        <f t="shared" si="1158"/>
        <v>0</v>
      </c>
      <c r="CZ330" s="3">
        <f t="shared" si="1158"/>
        <v>0</v>
      </c>
      <c r="DA330" s="3">
        <f t="shared" si="1158"/>
        <v>0</v>
      </c>
      <c r="DB330" s="3">
        <f t="shared" si="1158"/>
        <v>0</v>
      </c>
      <c r="DC330" s="3">
        <f t="shared" si="1158"/>
        <v>0</v>
      </c>
      <c r="DD330" s="3">
        <f t="shared" si="1158"/>
        <v>0</v>
      </c>
      <c r="DE330" s="3">
        <f t="shared" si="1158"/>
        <v>0</v>
      </c>
      <c r="DF330" s="3">
        <f t="shared" si="1158"/>
        <v>0</v>
      </c>
      <c r="DG330" s="3">
        <f t="shared" si="1158"/>
        <v>0</v>
      </c>
      <c r="DH330" s="3">
        <f t="shared" si="1158"/>
        <v>0</v>
      </c>
      <c r="DI330" s="3">
        <f t="shared" si="1158"/>
        <v>0</v>
      </c>
      <c r="DJ330" s="3">
        <f t="shared" si="1158"/>
        <v>0</v>
      </c>
      <c r="DK330" s="3">
        <f t="shared" si="1158"/>
        <v>0</v>
      </c>
      <c r="DL330" s="3">
        <f t="shared" ref="DL330:EQ330" si="1159">(DL143+DL236)-DL50</f>
        <v>0</v>
      </c>
      <c r="DM330" s="3">
        <f t="shared" si="1159"/>
        <v>0</v>
      </c>
      <c r="DN330" s="3">
        <f t="shared" si="1159"/>
        <v>0</v>
      </c>
      <c r="DO330" s="3">
        <f t="shared" si="1159"/>
        <v>0</v>
      </c>
      <c r="DP330" s="3">
        <f t="shared" si="1159"/>
        <v>0</v>
      </c>
      <c r="DQ330" s="3">
        <f t="shared" si="1159"/>
        <v>0</v>
      </c>
      <c r="DR330" s="3">
        <f t="shared" si="1159"/>
        <v>0</v>
      </c>
      <c r="DS330" s="3">
        <f t="shared" si="1159"/>
        <v>0</v>
      </c>
      <c r="DT330" s="3">
        <f t="shared" si="1159"/>
        <v>0</v>
      </c>
      <c r="DU330" s="3">
        <f t="shared" si="1159"/>
        <v>0</v>
      </c>
      <c r="DV330" s="3">
        <f t="shared" si="1159"/>
        <v>0</v>
      </c>
      <c r="DW330" s="3">
        <f t="shared" si="1159"/>
        <v>0</v>
      </c>
      <c r="DX330" s="3">
        <f t="shared" si="1159"/>
        <v>0</v>
      </c>
      <c r="DY330" s="3">
        <f t="shared" si="1159"/>
        <v>0</v>
      </c>
      <c r="DZ330" s="3">
        <f t="shared" si="1159"/>
        <v>0</v>
      </c>
      <c r="EA330" s="3">
        <f t="shared" si="1159"/>
        <v>0</v>
      </c>
      <c r="EB330" s="3">
        <f t="shared" si="1159"/>
        <v>0</v>
      </c>
      <c r="EC330" s="3">
        <f t="shared" si="1159"/>
        <v>0</v>
      </c>
      <c r="ED330" s="3">
        <f t="shared" si="1159"/>
        <v>0</v>
      </c>
      <c r="EE330" s="3">
        <f t="shared" si="1159"/>
        <v>0</v>
      </c>
      <c r="EF330" s="3">
        <f t="shared" si="1159"/>
        <v>0</v>
      </c>
      <c r="EG330" s="3">
        <f t="shared" si="1159"/>
        <v>0</v>
      </c>
      <c r="EH330" s="3">
        <f t="shared" si="1159"/>
        <v>0</v>
      </c>
      <c r="EI330" s="3">
        <f t="shared" si="1159"/>
        <v>0</v>
      </c>
      <c r="EJ330" s="3">
        <f t="shared" si="1159"/>
        <v>0</v>
      </c>
      <c r="EK330" s="3">
        <f t="shared" si="1159"/>
        <v>0</v>
      </c>
      <c r="EL330" s="3">
        <f t="shared" si="1159"/>
        <v>0</v>
      </c>
      <c r="EM330" s="3">
        <f t="shared" si="1159"/>
        <v>0</v>
      </c>
      <c r="EN330" s="3">
        <f t="shared" si="1159"/>
        <v>0</v>
      </c>
      <c r="EO330" s="3">
        <f t="shared" si="1159"/>
        <v>0</v>
      </c>
      <c r="EP330" s="3">
        <f t="shared" si="1159"/>
        <v>0</v>
      </c>
      <c r="EQ330" s="3">
        <f t="shared" si="1159"/>
        <v>0</v>
      </c>
      <c r="ER330" s="3">
        <f t="shared" ref="ER330:FB330" si="1160">(ER143+ER236)-ER50</f>
        <v>0</v>
      </c>
      <c r="ES330" s="3">
        <f t="shared" si="1160"/>
        <v>0</v>
      </c>
      <c r="ET330" s="3">
        <f t="shared" si="1160"/>
        <v>0</v>
      </c>
      <c r="EU330" s="3">
        <f t="shared" si="1160"/>
        <v>0</v>
      </c>
      <c r="EV330" s="3">
        <f t="shared" si="1160"/>
        <v>0</v>
      </c>
      <c r="EW330" s="3">
        <f t="shared" si="1160"/>
        <v>0</v>
      </c>
      <c r="EX330" s="3">
        <f t="shared" si="1160"/>
        <v>0</v>
      </c>
      <c r="EY330" s="3">
        <f t="shared" si="1160"/>
        <v>0</v>
      </c>
      <c r="EZ330" s="3">
        <f t="shared" si="1160"/>
        <v>0</v>
      </c>
      <c r="FA330" s="3">
        <f t="shared" si="1160"/>
        <v>0</v>
      </c>
      <c r="FB330" s="3">
        <f t="shared" si="1160"/>
        <v>0</v>
      </c>
    </row>
    <row r="331" spans="2:158" s="38" customFormat="1" ht="11.25" hidden="1" customHeight="1" outlineLevel="1">
      <c r="B331" s="37">
        <v>2055</v>
      </c>
      <c r="D331" s="36"/>
      <c r="E331" s="49"/>
      <c r="J331" s="39"/>
      <c r="K331" s="39"/>
      <c r="L331" s="39"/>
      <c r="M331" s="39"/>
      <c r="N331" s="39"/>
      <c r="O331" s="39"/>
      <c r="P331" s="39"/>
      <c r="R331" s="41"/>
      <c r="S331" s="40"/>
      <c r="T331" s="3">
        <f t="shared" ref="T331:AY331" si="1161">(T144+T237)-T51</f>
        <v>0</v>
      </c>
      <c r="U331" s="3">
        <f t="shared" si="1161"/>
        <v>0</v>
      </c>
      <c r="V331" s="3">
        <f t="shared" si="1161"/>
        <v>0</v>
      </c>
      <c r="W331" s="3">
        <f t="shared" si="1161"/>
        <v>0</v>
      </c>
      <c r="X331" s="3">
        <f t="shared" si="1161"/>
        <v>0</v>
      </c>
      <c r="Y331" s="3">
        <f t="shared" si="1161"/>
        <v>0</v>
      </c>
      <c r="Z331" s="3">
        <f t="shared" si="1161"/>
        <v>0</v>
      </c>
      <c r="AA331" s="3">
        <f t="shared" si="1161"/>
        <v>0</v>
      </c>
      <c r="AB331" s="3">
        <f t="shared" si="1161"/>
        <v>0</v>
      </c>
      <c r="AC331" s="3">
        <f t="shared" si="1161"/>
        <v>0</v>
      </c>
      <c r="AD331" s="3">
        <f t="shared" si="1161"/>
        <v>0</v>
      </c>
      <c r="AE331" s="3">
        <f t="shared" si="1161"/>
        <v>0</v>
      </c>
      <c r="AF331" s="3">
        <f t="shared" si="1161"/>
        <v>0</v>
      </c>
      <c r="AG331" s="3">
        <f t="shared" si="1161"/>
        <v>0</v>
      </c>
      <c r="AH331" s="3">
        <f t="shared" si="1161"/>
        <v>0</v>
      </c>
      <c r="AI331" s="3">
        <f t="shared" si="1161"/>
        <v>0</v>
      </c>
      <c r="AJ331" s="3">
        <f t="shared" si="1161"/>
        <v>0</v>
      </c>
      <c r="AK331" s="3">
        <f t="shared" si="1161"/>
        <v>0</v>
      </c>
      <c r="AL331" s="3">
        <f t="shared" si="1161"/>
        <v>0</v>
      </c>
      <c r="AM331" s="3">
        <f t="shared" si="1161"/>
        <v>0</v>
      </c>
      <c r="AN331" s="3">
        <f t="shared" si="1161"/>
        <v>0</v>
      </c>
      <c r="AO331" s="3">
        <f t="shared" si="1161"/>
        <v>0</v>
      </c>
      <c r="AP331" s="3">
        <f t="shared" si="1161"/>
        <v>0</v>
      </c>
      <c r="AQ331" s="3">
        <f t="shared" si="1161"/>
        <v>0</v>
      </c>
      <c r="AR331" s="3">
        <f t="shared" si="1161"/>
        <v>0</v>
      </c>
      <c r="AS331" s="3">
        <f t="shared" si="1161"/>
        <v>0</v>
      </c>
      <c r="AT331" s="3">
        <f t="shared" si="1161"/>
        <v>0</v>
      </c>
      <c r="AU331" s="3">
        <f t="shared" si="1161"/>
        <v>0</v>
      </c>
      <c r="AV331" s="3">
        <f t="shared" si="1161"/>
        <v>0</v>
      </c>
      <c r="AW331" s="3">
        <f t="shared" si="1161"/>
        <v>0</v>
      </c>
      <c r="AX331" s="3">
        <f t="shared" si="1161"/>
        <v>0</v>
      </c>
      <c r="AY331" s="3">
        <f t="shared" si="1161"/>
        <v>0</v>
      </c>
      <c r="AZ331" s="3">
        <f t="shared" ref="AZ331:CE331" si="1162">(AZ144+AZ237)-AZ51</f>
        <v>0</v>
      </c>
      <c r="BA331" s="3">
        <f t="shared" si="1162"/>
        <v>0</v>
      </c>
      <c r="BB331" s="3">
        <f t="shared" si="1162"/>
        <v>0</v>
      </c>
      <c r="BC331" s="3">
        <f t="shared" si="1162"/>
        <v>0</v>
      </c>
      <c r="BD331" s="3">
        <f t="shared" si="1162"/>
        <v>0</v>
      </c>
      <c r="BE331" s="3">
        <f t="shared" si="1162"/>
        <v>0</v>
      </c>
      <c r="BF331" s="3">
        <f t="shared" si="1162"/>
        <v>0</v>
      </c>
      <c r="BG331" s="3">
        <f t="shared" si="1162"/>
        <v>0</v>
      </c>
      <c r="BH331" s="3">
        <f t="shared" si="1162"/>
        <v>0</v>
      </c>
      <c r="BI331" s="3">
        <f t="shared" si="1162"/>
        <v>0</v>
      </c>
      <c r="BJ331" s="3">
        <f t="shared" si="1162"/>
        <v>0</v>
      </c>
      <c r="BK331" s="3">
        <f t="shared" si="1162"/>
        <v>0</v>
      </c>
      <c r="BL331" s="3">
        <f t="shared" si="1162"/>
        <v>0</v>
      </c>
      <c r="BM331" s="3">
        <f t="shared" si="1162"/>
        <v>0</v>
      </c>
      <c r="BN331" s="3">
        <f t="shared" si="1162"/>
        <v>0</v>
      </c>
      <c r="BO331" s="3">
        <f t="shared" si="1162"/>
        <v>0</v>
      </c>
      <c r="BP331" s="3">
        <f t="shared" si="1162"/>
        <v>0</v>
      </c>
      <c r="BQ331" s="3">
        <f t="shared" si="1162"/>
        <v>0</v>
      </c>
      <c r="BR331" s="3">
        <f t="shared" si="1162"/>
        <v>0</v>
      </c>
      <c r="BS331" s="3">
        <f t="shared" si="1162"/>
        <v>0</v>
      </c>
      <c r="BT331" s="3">
        <f t="shared" si="1162"/>
        <v>0</v>
      </c>
      <c r="BU331" s="3">
        <f t="shared" si="1162"/>
        <v>0</v>
      </c>
      <c r="BV331" s="3">
        <f t="shared" si="1162"/>
        <v>0</v>
      </c>
      <c r="BW331" s="3">
        <f t="shared" si="1162"/>
        <v>0</v>
      </c>
      <c r="BX331" s="3">
        <f t="shared" si="1162"/>
        <v>0</v>
      </c>
      <c r="BY331" s="3">
        <f t="shared" si="1162"/>
        <v>0</v>
      </c>
      <c r="BZ331" s="3">
        <f t="shared" si="1162"/>
        <v>0</v>
      </c>
      <c r="CA331" s="3">
        <f t="shared" si="1162"/>
        <v>0</v>
      </c>
      <c r="CB331" s="3">
        <f t="shared" si="1162"/>
        <v>0</v>
      </c>
      <c r="CC331" s="3">
        <f t="shared" si="1162"/>
        <v>0</v>
      </c>
      <c r="CD331" s="3">
        <f t="shared" si="1162"/>
        <v>0</v>
      </c>
      <c r="CE331" s="3">
        <f t="shared" si="1162"/>
        <v>0</v>
      </c>
      <c r="CF331" s="3">
        <f t="shared" ref="CF331:DK331" si="1163">(CF144+CF237)-CF51</f>
        <v>0</v>
      </c>
      <c r="CG331" s="3">
        <f t="shared" si="1163"/>
        <v>0</v>
      </c>
      <c r="CH331" s="3">
        <f t="shared" si="1163"/>
        <v>0</v>
      </c>
      <c r="CI331" s="3">
        <f t="shared" si="1163"/>
        <v>0</v>
      </c>
      <c r="CJ331" s="3">
        <f t="shared" si="1163"/>
        <v>0</v>
      </c>
      <c r="CK331" s="3">
        <f t="shared" si="1163"/>
        <v>0</v>
      </c>
      <c r="CL331" s="3">
        <f t="shared" si="1163"/>
        <v>0</v>
      </c>
      <c r="CM331" s="3">
        <f t="shared" si="1163"/>
        <v>0</v>
      </c>
      <c r="CN331" s="3">
        <f t="shared" si="1163"/>
        <v>0</v>
      </c>
      <c r="CO331" s="3">
        <f t="shared" si="1163"/>
        <v>0</v>
      </c>
      <c r="CP331" s="3">
        <f t="shared" si="1163"/>
        <v>0</v>
      </c>
      <c r="CQ331" s="3">
        <f t="shared" si="1163"/>
        <v>0</v>
      </c>
      <c r="CR331" s="3">
        <f t="shared" si="1163"/>
        <v>0</v>
      </c>
      <c r="CS331" s="3">
        <f t="shared" si="1163"/>
        <v>0</v>
      </c>
      <c r="CT331" s="3">
        <f t="shared" si="1163"/>
        <v>0</v>
      </c>
      <c r="CU331" s="3">
        <f t="shared" si="1163"/>
        <v>0</v>
      </c>
      <c r="CV331" s="3">
        <f t="shared" si="1163"/>
        <v>0</v>
      </c>
      <c r="CW331" s="3">
        <f t="shared" si="1163"/>
        <v>0</v>
      </c>
      <c r="CX331" s="3">
        <f t="shared" si="1163"/>
        <v>0</v>
      </c>
      <c r="CY331" s="3">
        <f t="shared" si="1163"/>
        <v>0</v>
      </c>
      <c r="CZ331" s="3">
        <f t="shared" si="1163"/>
        <v>0</v>
      </c>
      <c r="DA331" s="3">
        <f t="shared" si="1163"/>
        <v>0</v>
      </c>
      <c r="DB331" s="3">
        <f t="shared" si="1163"/>
        <v>0</v>
      </c>
      <c r="DC331" s="3">
        <f t="shared" si="1163"/>
        <v>0</v>
      </c>
      <c r="DD331" s="3">
        <f t="shared" si="1163"/>
        <v>0</v>
      </c>
      <c r="DE331" s="3">
        <f t="shared" si="1163"/>
        <v>0</v>
      </c>
      <c r="DF331" s="3">
        <f t="shared" si="1163"/>
        <v>0</v>
      </c>
      <c r="DG331" s="3">
        <f t="shared" si="1163"/>
        <v>0</v>
      </c>
      <c r="DH331" s="3">
        <f t="shared" si="1163"/>
        <v>0</v>
      </c>
      <c r="DI331" s="3">
        <f t="shared" si="1163"/>
        <v>0</v>
      </c>
      <c r="DJ331" s="3">
        <f t="shared" si="1163"/>
        <v>0</v>
      </c>
      <c r="DK331" s="3">
        <f t="shared" si="1163"/>
        <v>0</v>
      </c>
      <c r="DL331" s="3">
        <f t="shared" ref="DL331:EQ331" si="1164">(DL144+DL237)-DL51</f>
        <v>0</v>
      </c>
      <c r="DM331" s="3">
        <f t="shared" si="1164"/>
        <v>0</v>
      </c>
      <c r="DN331" s="3">
        <f t="shared" si="1164"/>
        <v>0</v>
      </c>
      <c r="DO331" s="3">
        <f t="shared" si="1164"/>
        <v>0</v>
      </c>
      <c r="DP331" s="3">
        <f t="shared" si="1164"/>
        <v>0</v>
      </c>
      <c r="DQ331" s="3">
        <f t="shared" si="1164"/>
        <v>0</v>
      </c>
      <c r="DR331" s="3">
        <f t="shared" si="1164"/>
        <v>0</v>
      </c>
      <c r="DS331" s="3">
        <f t="shared" si="1164"/>
        <v>0</v>
      </c>
      <c r="DT331" s="3">
        <f t="shared" si="1164"/>
        <v>0</v>
      </c>
      <c r="DU331" s="3">
        <f t="shared" si="1164"/>
        <v>0</v>
      </c>
      <c r="DV331" s="3">
        <f t="shared" si="1164"/>
        <v>0</v>
      </c>
      <c r="DW331" s="3">
        <f t="shared" si="1164"/>
        <v>0</v>
      </c>
      <c r="DX331" s="3">
        <f t="shared" si="1164"/>
        <v>0</v>
      </c>
      <c r="DY331" s="3">
        <f t="shared" si="1164"/>
        <v>0</v>
      </c>
      <c r="DZ331" s="3">
        <f t="shared" si="1164"/>
        <v>0</v>
      </c>
      <c r="EA331" s="3">
        <f t="shared" si="1164"/>
        <v>0</v>
      </c>
      <c r="EB331" s="3">
        <f t="shared" si="1164"/>
        <v>0</v>
      </c>
      <c r="EC331" s="3">
        <f t="shared" si="1164"/>
        <v>0</v>
      </c>
      <c r="ED331" s="3">
        <f t="shared" si="1164"/>
        <v>0</v>
      </c>
      <c r="EE331" s="3">
        <f t="shared" si="1164"/>
        <v>0</v>
      </c>
      <c r="EF331" s="3">
        <f t="shared" si="1164"/>
        <v>0</v>
      </c>
      <c r="EG331" s="3">
        <f t="shared" si="1164"/>
        <v>0</v>
      </c>
      <c r="EH331" s="3">
        <f t="shared" si="1164"/>
        <v>0</v>
      </c>
      <c r="EI331" s="3">
        <f t="shared" si="1164"/>
        <v>0</v>
      </c>
      <c r="EJ331" s="3">
        <f t="shared" si="1164"/>
        <v>0</v>
      </c>
      <c r="EK331" s="3">
        <f t="shared" si="1164"/>
        <v>0</v>
      </c>
      <c r="EL331" s="3">
        <f t="shared" si="1164"/>
        <v>0</v>
      </c>
      <c r="EM331" s="3">
        <f t="shared" si="1164"/>
        <v>0</v>
      </c>
      <c r="EN331" s="3">
        <f t="shared" si="1164"/>
        <v>0</v>
      </c>
      <c r="EO331" s="3">
        <f t="shared" si="1164"/>
        <v>0</v>
      </c>
      <c r="EP331" s="3">
        <f t="shared" si="1164"/>
        <v>0</v>
      </c>
      <c r="EQ331" s="3">
        <f t="shared" si="1164"/>
        <v>0</v>
      </c>
      <c r="ER331" s="3">
        <f t="shared" ref="ER331:FB331" si="1165">(ER144+ER237)-ER51</f>
        <v>0</v>
      </c>
      <c r="ES331" s="3">
        <f t="shared" si="1165"/>
        <v>0</v>
      </c>
      <c r="ET331" s="3">
        <f t="shared" si="1165"/>
        <v>0</v>
      </c>
      <c r="EU331" s="3">
        <f t="shared" si="1165"/>
        <v>0</v>
      </c>
      <c r="EV331" s="3">
        <f t="shared" si="1165"/>
        <v>0</v>
      </c>
      <c r="EW331" s="3">
        <f t="shared" si="1165"/>
        <v>0</v>
      </c>
      <c r="EX331" s="3">
        <f t="shared" si="1165"/>
        <v>0</v>
      </c>
      <c r="EY331" s="3">
        <f t="shared" si="1165"/>
        <v>0</v>
      </c>
      <c r="EZ331" s="3">
        <f t="shared" si="1165"/>
        <v>0</v>
      </c>
      <c r="FA331" s="3">
        <f t="shared" si="1165"/>
        <v>0</v>
      </c>
      <c r="FB331" s="3">
        <f t="shared" si="1165"/>
        <v>0</v>
      </c>
    </row>
    <row r="332" spans="2:158" s="38" customFormat="1" ht="11.25" hidden="1" customHeight="1" outlineLevel="1">
      <c r="B332" s="37">
        <v>2056</v>
      </c>
      <c r="D332" s="36"/>
      <c r="E332" s="49"/>
      <c r="J332" s="39"/>
      <c r="K332" s="39"/>
      <c r="L332" s="39"/>
      <c r="M332" s="39"/>
      <c r="N332" s="39"/>
      <c r="O332" s="39"/>
      <c r="P332" s="39"/>
      <c r="R332" s="41"/>
      <c r="S332" s="40"/>
      <c r="T332" s="3">
        <f t="shared" ref="T332:AY332" si="1166">(T145+T238)-T52</f>
        <v>0</v>
      </c>
      <c r="U332" s="3">
        <f t="shared" si="1166"/>
        <v>0</v>
      </c>
      <c r="V332" s="3">
        <f t="shared" si="1166"/>
        <v>0</v>
      </c>
      <c r="W332" s="3">
        <f t="shared" si="1166"/>
        <v>0</v>
      </c>
      <c r="X332" s="3">
        <f t="shared" si="1166"/>
        <v>0</v>
      </c>
      <c r="Y332" s="3">
        <f t="shared" si="1166"/>
        <v>0</v>
      </c>
      <c r="Z332" s="3">
        <f t="shared" si="1166"/>
        <v>0</v>
      </c>
      <c r="AA332" s="3">
        <f t="shared" si="1166"/>
        <v>0</v>
      </c>
      <c r="AB332" s="3">
        <f t="shared" si="1166"/>
        <v>0</v>
      </c>
      <c r="AC332" s="3">
        <f t="shared" si="1166"/>
        <v>0</v>
      </c>
      <c r="AD332" s="3">
        <f t="shared" si="1166"/>
        <v>0</v>
      </c>
      <c r="AE332" s="3">
        <f t="shared" si="1166"/>
        <v>0</v>
      </c>
      <c r="AF332" s="3">
        <f t="shared" si="1166"/>
        <v>0</v>
      </c>
      <c r="AG332" s="3">
        <f t="shared" si="1166"/>
        <v>0</v>
      </c>
      <c r="AH332" s="3">
        <f t="shared" si="1166"/>
        <v>0</v>
      </c>
      <c r="AI332" s="3">
        <f t="shared" si="1166"/>
        <v>0</v>
      </c>
      <c r="AJ332" s="3">
        <f t="shared" si="1166"/>
        <v>0</v>
      </c>
      <c r="AK332" s="3">
        <f t="shared" si="1166"/>
        <v>0</v>
      </c>
      <c r="AL332" s="3">
        <f t="shared" si="1166"/>
        <v>0</v>
      </c>
      <c r="AM332" s="3">
        <f t="shared" si="1166"/>
        <v>0</v>
      </c>
      <c r="AN332" s="3">
        <f t="shared" si="1166"/>
        <v>0</v>
      </c>
      <c r="AO332" s="3">
        <f t="shared" si="1166"/>
        <v>0</v>
      </c>
      <c r="AP332" s="3">
        <f t="shared" si="1166"/>
        <v>0</v>
      </c>
      <c r="AQ332" s="3">
        <f t="shared" si="1166"/>
        <v>0</v>
      </c>
      <c r="AR332" s="3">
        <f t="shared" si="1166"/>
        <v>0</v>
      </c>
      <c r="AS332" s="3">
        <f t="shared" si="1166"/>
        <v>0</v>
      </c>
      <c r="AT332" s="3">
        <f t="shared" si="1166"/>
        <v>0</v>
      </c>
      <c r="AU332" s="3">
        <f t="shared" si="1166"/>
        <v>0</v>
      </c>
      <c r="AV332" s="3">
        <f t="shared" si="1166"/>
        <v>0</v>
      </c>
      <c r="AW332" s="3">
        <f t="shared" si="1166"/>
        <v>0</v>
      </c>
      <c r="AX332" s="3">
        <f t="shared" si="1166"/>
        <v>0</v>
      </c>
      <c r="AY332" s="3">
        <f t="shared" si="1166"/>
        <v>0</v>
      </c>
      <c r="AZ332" s="3">
        <f t="shared" ref="AZ332:CE332" si="1167">(AZ145+AZ238)-AZ52</f>
        <v>0</v>
      </c>
      <c r="BA332" s="3">
        <f t="shared" si="1167"/>
        <v>0</v>
      </c>
      <c r="BB332" s="3">
        <f t="shared" si="1167"/>
        <v>0</v>
      </c>
      <c r="BC332" s="3">
        <f t="shared" si="1167"/>
        <v>0</v>
      </c>
      <c r="BD332" s="3">
        <f t="shared" si="1167"/>
        <v>0</v>
      </c>
      <c r="BE332" s="3">
        <f t="shared" si="1167"/>
        <v>0</v>
      </c>
      <c r="BF332" s="3">
        <f t="shared" si="1167"/>
        <v>0</v>
      </c>
      <c r="BG332" s="3">
        <f t="shared" si="1167"/>
        <v>0</v>
      </c>
      <c r="BH332" s="3">
        <f t="shared" si="1167"/>
        <v>0</v>
      </c>
      <c r="BI332" s="3">
        <f t="shared" si="1167"/>
        <v>0</v>
      </c>
      <c r="BJ332" s="3">
        <f t="shared" si="1167"/>
        <v>0</v>
      </c>
      <c r="BK332" s="3">
        <f t="shared" si="1167"/>
        <v>0</v>
      </c>
      <c r="BL332" s="3">
        <f t="shared" si="1167"/>
        <v>0</v>
      </c>
      <c r="BM332" s="3">
        <f t="shared" si="1167"/>
        <v>0</v>
      </c>
      <c r="BN332" s="3">
        <f t="shared" si="1167"/>
        <v>0</v>
      </c>
      <c r="BO332" s="3">
        <f t="shared" si="1167"/>
        <v>0</v>
      </c>
      <c r="BP332" s="3">
        <f t="shared" si="1167"/>
        <v>0</v>
      </c>
      <c r="BQ332" s="3">
        <f t="shared" si="1167"/>
        <v>0</v>
      </c>
      <c r="BR332" s="3">
        <f t="shared" si="1167"/>
        <v>0</v>
      </c>
      <c r="BS332" s="3">
        <f t="shared" si="1167"/>
        <v>0</v>
      </c>
      <c r="BT332" s="3">
        <f t="shared" si="1167"/>
        <v>0</v>
      </c>
      <c r="BU332" s="3">
        <f t="shared" si="1167"/>
        <v>0</v>
      </c>
      <c r="BV332" s="3">
        <f t="shared" si="1167"/>
        <v>0</v>
      </c>
      <c r="BW332" s="3">
        <f t="shared" si="1167"/>
        <v>0</v>
      </c>
      <c r="BX332" s="3">
        <f t="shared" si="1167"/>
        <v>0</v>
      </c>
      <c r="BY332" s="3">
        <f t="shared" si="1167"/>
        <v>0</v>
      </c>
      <c r="BZ332" s="3">
        <f t="shared" si="1167"/>
        <v>0</v>
      </c>
      <c r="CA332" s="3">
        <f t="shared" si="1167"/>
        <v>0</v>
      </c>
      <c r="CB332" s="3">
        <f t="shared" si="1167"/>
        <v>0</v>
      </c>
      <c r="CC332" s="3">
        <f t="shared" si="1167"/>
        <v>0</v>
      </c>
      <c r="CD332" s="3">
        <f t="shared" si="1167"/>
        <v>0</v>
      </c>
      <c r="CE332" s="3">
        <f t="shared" si="1167"/>
        <v>0</v>
      </c>
      <c r="CF332" s="3">
        <f t="shared" ref="CF332:DK332" si="1168">(CF145+CF238)-CF52</f>
        <v>0</v>
      </c>
      <c r="CG332" s="3">
        <f t="shared" si="1168"/>
        <v>0</v>
      </c>
      <c r="CH332" s="3">
        <f t="shared" si="1168"/>
        <v>0</v>
      </c>
      <c r="CI332" s="3">
        <f t="shared" si="1168"/>
        <v>0</v>
      </c>
      <c r="CJ332" s="3">
        <f t="shared" si="1168"/>
        <v>0</v>
      </c>
      <c r="CK332" s="3">
        <f t="shared" si="1168"/>
        <v>0</v>
      </c>
      <c r="CL332" s="3">
        <f t="shared" si="1168"/>
        <v>0</v>
      </c>
      <c r="CM332" s="3">
        <f t="shared" si="1168"/>
        <v>0</v>
      </c>
      <c r="CN332" s="3">
        <f t="shared" si="1168"/>
        <v>0</v>
      </c>
      <c r="CO332" s="3">
        <f t="shared" si="1168"/>
        <v>0</v>
      </c>
      <c r="CP332" s="3">
        <f t="shared" si="1168"/>
        <v>0</v>
      </c>
      <c r="CQ332" s="3">
        <f t="shared" si="1168"/>
        <v>0</v>
      </c>
      <c r="CR332" s="3">
        <f t="shared" si="1168"/>
        <v>0</v>
      </c>
      <c r="CS332" s="3">
        <f t="shared" si="1168"/>
        <v>0</v>
      </c>
      <c r="CT332" s="3">
        <f t="shared" si="1168"/>
        <v>0</v>
      </c>
      <c r="CU332" s="3">
        <f t="shared" si="1168"/>
        <v>0</v>
      </c>
      <c r="CV332" s="3">
        <f t="shared" si="1168"/>
        <v>0</v>
      </c>
      <c r="CW332" s="3">
        <f t="shared" si="1168"/>
        <v>0</v>
      </c>
      <c r="CX332" s="3">
        <f t="shared" si="1168"/>
        <v>0</v>
      </c>
      <c r="CY332" s="3">
        <f t="shared" si="1168"/>
        <v>0</v>
      </c>
      <c r="CZ332" s="3">
        <f t="shared" si="1168"/>
        <v>0</v>
      </c>
      <c r="DA332" s="3">
        <f t="shared" si="1168"/>
        <v>0</v>
      </c>
      <c r="DB332" s="3">
        <f t="shared" si="1168"/>
        <v>0</v>
      </c>
      <c r="DC332" s="3">
        <f t="shared" si="1168"/>
        <v>0</v>
      </c>
      <c r="DD332" s="3">
        <f t="shared" si="1168"/>
        <v>0</v>
      </c>
      <c r="DE332" s="3">
        <f t="shared" si="1168"/>
        <v>0</v>
      </c>
      <c r="DF332" s="3">
        <f t="shared" si="1168"/>
        <v>0</v>
      </c>
      <c r="DG332" s="3">
        <f t="shared" si="1168"/>
        <v>0</v>
      </c>
      <c r="DH332" s="3">
        <f t="shared" si="1168"/>
        <v>0</v>
      </c>
      <c r="DI332" s="3">
        <f t="shared" si="1168"/>
        <v>0</v>
      </c>
      <c r="DJ332" s="3">
        <f t="shared" si="1168"/>
        <v>0</v>
      </c>
      <c r="DK332" s="3">
        <f t="shared" si="1168"/>
        <v>0</v>
      </c>
      <c r="DL332" s="3">
        <f t="shared" ref="DL332:EQ332" si="1169">(DL145+DL238)-DL52</f>
        <v>0</v>
      </c>
      <c r="DM332" s="3">
        <f t="shared" si="1169"/>
        <v>0</v>
      </c>
      <c r="DN332" s="3">
        <f t="shared" si="1169"/>
        <v>0</v>
      </c>
      <c r="DO332" s="3">
        <f t="shared" si="1169"/>
        <v>0</v>
      </c>
      <c r="DP332" s="3">
        <f t="shared" si="1169"/>
        <v>0</v>
      </c>
      <c r="DQ332" s="3">
        <f t="shared" si="1169"/>
        <v>0</v>
      </c>
      <c r="DR332" s="3">
        <f t="shared" si="1169"/>
        <v>0</v>
      </c>
      <c r="DS332" s="3">
        <f t="shared" si="1169"/>
        <v>0</v>
      </c>
      <c r="DT332" s="3">
        <f t="shared" si="1169"/>
        <v>0</v>
      </c>
      <c r="DU332" s="3">
        <f t="shared" si="1169"/>
        <v>0</v>
      </c>
      <c r="DV332" s="3">
        <f t="shared" si="1169"/>
        <v>0</v>
      </c>
      <c r="DW332" s="3">
        <f t="shared" si="1169"/>
        <v>0</v>
      </c>
      <c r="DX332" s="3">
        <f t="shared" si="1169"/>
        <v>0</v>
      </c>
      <c r="DY332" s="3">
        <f t="shared" si="1169"/>
        <v>0</v>
      </c>
      <c r="DZ332" s="3">
        <f t="shared" si="1169"/>
        <v>0</v>
      </c>
      <c r="EA332" s="3">
        <f t="shared" si="1169"/>
        <v>0</v>
      </c>
      <c r="EB332" s="3">
        <f t="shared" si="1169"/>
        <v>0</v>
      </c>
      <c r="EC332" s="3">
        <f t="shared" si="1169"/>
        <v>0</v>
      </c>
      <c r="ED332" s="3">
        <f t="shared" si="1169"/>
        <v>0</v>
      </c>
      <c r="EE332" s="3">
        <f t="shared" si="1169"/>
        <v>0</v>
      </c>
      <c r="EF332" s="3">
        <f t="shared" si="1169"/>
        <v>0</v>
      </c>
      <c r="EG332" s="3">
        <f t="shared" si="1169"/>
        <v>0</v>
      </c>
      <c r="EH332" s="3">
        <f t="shared" si="1169"/>
        <v>0</v>
      </c>
      <c r="EI332" s="3">
        <f t="shared" si="1169"/>
        <v>0</v>
      </c>
      <c r="EJ332" s="3">
        <f t="shared" si="1169"/>
        <v>0</v>
      </c>
      <c r="EK332" s="3">
        <f t="shared" si="1169"/>
        <v>0</v>
      </c>
      <c r="EL332" s="3">
        <f t="shared" si="1169"/>
        <v>0</v>
      </c>
      <c r="EM332" s="3">
        <f t="shared" si="1169"/>
        <v>0</v>
      </c>
      <c r="EN332" s="3">
        <f t="shared" si="1169"/>
        <v>0</v>
      </c>
      <c r="EO332" s="3">
        <f t="shared" si="1169"/>
        <v>0</v>
      </c>
      <c r="EP332" s="3">
        <f t="shared" si="1169"/>
        <v>0</v>
      </c>
      <c r="EQ332" s="3">
        <f t="shared" si="1169"/>
        <v>0</v>
      </c>
      <c r="ER332" s="3">
        <f t="shared" ref="ER332:FB332" si="1170">(ER145+ER238)-ER52</f>
        <v>0</v>
      </c>
      <c r="ES332" s="3">
        <f t="shared" si="1170"/>
        <v>0</v>
      </c>
      <c r="ET332" s="3">
        <f t="shared" si="1170"/>
        <v>0</v>
      </c>
      <c r="EU332" s="3">
        <f t="shared" si="1170"/>
        <v>0</v>
      </c>
      <c r="EV332" s="3">
        <f t="shared" si="1170"/>
        <v>0</v>
      </c>
      <c r="EW332" s="3">
        <f t="shared" si="1170"/>
        <v>0</v>
      </c>
      <c r="EX332" s="3">
        <f t="shared" si="1170"/>
        <v>0</v>
      </c>
      <c r="EY332" s="3">
        <f t="shared" si="1170"/>
        <v>0</v>
      </c>
      <c r="EZ332" s="3">
        <f t="shared" si="1170"/>
        <v>0</v>
      </c>
      <c r="FA332" s="3">
        <f t="shared" si="1170"/>
        <v>0</v>
      </c>
      <c r="FB332" s="3">
        <f t="shared" si="1170"/>
        <v>0</v>
      </c>
    </row>
    <row r="333" spans="2:158" s="38" customFormat="1" ht="11.25" hidden="1" customHeight="1" outlineLevel="1">
      <c r="B333" s="37">
        <v>2057</v>
      </c>
      <c r="D333" s="36"/>
      <c r="E333" s="49"/>
      <c r="J333" s="39"/>
      <c r="K333" s="39"/>
      <c r="L333" s="39"/>
      <c r="M333" s="39"/>
      <c r="N333" s="39"/>
      <c r="O333" s="39"/>
      <c r="P333" s="39"/>
      <c r="R333" s="41"/>
      <c r="S333" s="40"/>
      <c r="T333" s="3">
        <f t="shared" ref="T333:AY333" si="1171">(T146+T239)-T53</f>
        <v>0</v>
      </c>
      <c r="U333" s="3">
        <f t="shared" si="1171"/>
        <v>0</v>
      </c>
      <c r="V333" s="3">
        <f t="shared" si="1171"/>
        <v>0</v>
      </c>
      <c r="W333" s="3">
        <f t="shared" si="1171"/>
        <v>0</v>
      </c>
      <c r="X333" s="3">
        <f t="shared" si="1171"/>
        <v>0</v>
      </c>
      <c r="Y333" s="3">
        <f t="shared" si="1171"/>
        <v>0</v>
      </c>
      <c r="Z333" s="3">
        <f t="shared" si="1171"/>
        <v>0</v>
      </c>
      <c r="AA333" s="3">
        <f t="shared" si="1171"/>
        <v>0</v>
      </c>
      <c r="AB333" s="3">
        <f t="shared" si="1171"/>
        <v>0</v>
      </c>
      <c r="AC333" s="3">
        <f t="shared" si="1171"/>
        <v>0</v>
      </c>
      <c r="AD333" s="3">
        <f t="shared" si="1171"/>
        <v>0</v>
      </c>
      <c r="AE333" s="3">
        <f t="shared" si="1171"/>
        <v>0</v>
      </c>
      <c r="AF333" s="3">
        <f t="shared" si="1171"/>
        <v>0</v>
      </c>
      <c r="AG333" s="3">
        <f t="shared" si="1171"/>
        <v>0</v>
      </c>
      <c r="AH333" s="3">
        <f t="shared" si="1171"/>
        <v>0</v>
      </c>
      <c r="AI333" s="3">
        <f t="shared" si="1171"/>
        <v>0</v>
      </c>
      <c r="AJ333" s="3">
        <f t="shared" si="1171"/>
        <v>0</v>
      </c>
      <c r="AK333" s="3">
        <f t="shared" si="1171"/>
        <v>0</v>
      </c>
      <c r="AL333" s="3">
        <f t="shared" si="1171"/>
        <v>0</v>
      </c>
      <c r="AM333" s="3">
        <f t="shared" si="1171"/>
        <v>0</v>
      </c>
      <c r="AN333" s="3">
        <f t="shared" si="1171"/>
        <v>0</v>
      </c>
      <c r="AO333" s="3">
        <f t="shared" si="1171"/>
        <v>0</v>
      </c>
      <c r="AP333" s="3">
        <f t="shared" si="1171"/>
        <v>0</v>
      </c>
      <c r="AQ333" s="3">
        <f t="shared" si="1171"/>
        <v>0</v>
      </c>
      <c r="AR333" s="3">
        <f t="shared" si="1171"/>
        <v>0</v>
      </c>
      <c r="AS333" s="3">
        <f t="shared" si="1171"/>
        <v>0</v>
      </c>
      <c r="AT333" s="3">
        <f t="shared" si="1171"/>
        <v>0</v>
      </c>
      <c r="AU333" s="3">
        <f t="shared" si="1171"/>
        <v>0</v>
      </c>
      <c r="AV333" s="3">
        <f t="shared" si="1171"/>
        <v>0</v>
      </c>
      <c r="AW333" s="3">
        <f t="shared" si="1171"/>
        <v>0</v>
      </c>
      <c r="AX333" s="3">
        <f t="shared" si="1171"/>
        <v>0</v>
      </c>
      <c r="AY333" s="3">
        <f t="shared" si="1171"/>
        <v>0</v>
      </c>
      <c r="AZ333" s="3">
        <f t="shared" ref="AZ333:CE333" si="1172">(AZ146+AZ239)-AZ53</f>
        <v>0</v>
      </c>
      <c r="BA333" s="3">
        <f t="shared" si="1172"/>
        <v>0</v>
      </c>
      <c r="BB333" s="3">
        <f t="shared" si="1172"/>
        <v>0</v>
      </c>
      <c r="BC333" s="3">
        <f t="shared" si="1172"/>
        <v>0</v>
      </c>
      <c r="BD333" s="3">
        <f t="shared" si="1172"/>
        <v>0</v>
      </c>
      <c r="BE333" s="3">
        <f t="shared" si="1172"/>
        <v>0</v>
      </c>
      <c r="BF333" s="3">
        <f t="shared" si="1172"/>
        <v>0</v>
      </c>
      <c r="BG333" s="3">
        <f t="shared" si="1172"/>
        <v>0</v>
      </c>
      <c r="BH333" s="3">
        <f t="shared" si="1172"/>
        <v>0</v>
      </c>
      <c r="BI333" s="3">
        <f t="shared" si="1172"/>
        <v>0</v>
      </c>
      <c r="BJ333" s="3">
        <f t="shared" si="1172"/>
        <v>0</v>
      </c>
      <c r="BK333" s="3">
        <f t="shared" si="1172"/>
        <v>0</v>
      </c>
      <c r="BL333" s="3">
        <f t="shared" si="1172"/>
        <v>0</v>
      </c>
      <c r="BM333" s="3">
        <f t="shared" si="1172"/>
        <v>0</v>
      </c>
      <c r="BN333" s="3">
        <f t="shared" si="1172"/>
        <v>0</v>
      </c>
      <c r="BO333" s="3">
        <f t="shared" si="1172"/>
        <v>0</v>
      </c>
      <c r="BP333" s="3">
        <f t="shared" si="1172"/>
        <v>0</v>
      </c>
      <c r="BQ333" s="3">
        <f t="shared" si="1172"/>
        <v>0</v>
      </c>
      <c r="BR333" s="3">
        <f t="shared" si="1172"/>
        <v>0</v>
      </c>
      <c r="BS333" s="3">
        <f t="shared" si="1172"/>
        <v>0</v>
      </c>
      <c r="BT333" s="3">
        <f t="shared" si="1172"/>
        <v>0</v>
      </c>
      <c r="BU333" s="3">
        <f t="shared" si="1172"/>
        <v>0</v>
      </c>
      <c r="BV333" s="3">
        <f t="shared" si="1172"/>
        <v>0</v>
      </c>
      <c r="BW333" s="3">
        <f t="shared" si="1172"/>
        <v>0</v>
      </c>
      <c r="BX333" s="3">
        <f t="shared" si="1172"/>
        <v>0</v>
      </c>
      <c r="BY333" s="3">
        <f t="shared" si="1172"/>
        <v>0</v>
      </c>
      <c r="BZ333" s="3">
        <f t="shared" si="1172"/>
        <v>0</v>
      </c>
      <c r="CA333" s="3">
        <f t="shared" si="1172"/>
        <v>0</v>
      </c>
      <c r="CB333" s="3">
        <f t="shared" si="1172"/>
        <v>0</v>
      </c>
      <c r="CC333" s="3">
        <f t="shared" si="1172"/>
        <v>0</v>
      </c>
      <c r="CD333" s="3">
        <f t="shared" si="1172"/>
        <v>0</v>
      </c>
      <c r="CE333" s="3">
        <f t="shared" si="1172"/>
        <v>0</v>
      </c>
      <c r="CF333" s="3">
        <f t="shared" ref="CF333:DK333" si="1173">(CF146+CF239)-CF53</f>
        <v>0</v>
      </c>
      <c r="CG333" s="3">
        <f t="shared" si="1173"/>
        <v>0</v>
      </c>
      <c r="CH333" s="3">
        <f t="shared" si="1173"/>
        <v>0</v>
      </c>
      <c r="CI333" s="3">
        <f t="shared" si="1173"/>
        <v>0</v>
      </c>
      <c r="CJ333" s="3">
        <f t="shared" si="1173"/>
        <v>0</v>
      </c>
      <c r="CK333" s="3">
        <f t="shared" si="1173"/>
        <v>0</v>
      </c>
      <c r="CL333" s="3">
        <f t="shared" si="1173"/>
        <v>0</v>
      </c>
      <c r="CM333" s="3">
        <f t="shared" si="1173"/>
        <v>0</v>
      </c>
      <c r="CN333" s="3">
        <f t="shared" si="1173"/>
        <v>0</v>
      </c>
      <c r="CO333" s="3">
        <f t="shared" si="1173"/>
        <v>0</v>
      </c>
      <c r="CP333" s="3">
        <f t="shared" si="1173"/>
        <v>0</v>
      </c>
      <c r="CQ333" s="3">
        <f t="shared" si="1173"/>
        <v>0</v>
      </c>
      <c r="CR333" s="3">
        <f t="shared" si="1173"/>
        <v>0</v>
      </c>
      <c r="CS333" s="3">
        <f t="shared" si="1173"/>
        <v>0</v>
      </c>
      <c r="CT333" s="3">
        <f t="shared" si="1173"/>
        <v>0</v>
      </c>
      <c r="CU333" s="3">
        <f t="shared" si="1173"/>
        <v>0</v>
      </c>
      <c r="CV333" s="3">
        <f t="shared" si="1173"/>
        <v>0</v>
      </c>
      <c r="CW333" s="3">
        <f t="shared" si="1173"/>
        <v>0</v>
      </c>
      <c r="CX333" s="3">
        <f t="shared" si="1173"/>
        <v>0</v>
      </c>
      <c r="CY333" s="3">
        <f t="shared" si="1173"/>
        <v>0</v>
      </c>
      <c r="CZ333" s="3">
        <f t="shared" si="1173"/>
        <v>0</v>
      </c>
      <c r="DA333" s="3">
        <f t="shared" si="1173"/>
        <v>0</v>
      </c>
      <c r="DB333" s="3">
        <f t="shared" si="1173"/>
        <v>0</v>
      </c>
      <c r="DC333" s="3">
        <f t="shared" si="1173"/>
        <v>0</v>
      </c>
      <c r="DD333" s="3">
        <f t="shared" si="1173"/>
        <v>0</v>
      </c>
      <c r="DE333" s="3">
        <f t="shared" si="1173"/>
        <v>0</v>
      </c>
      <c r="DF333" s="3">
        <f t="shared" si="1173"/>
        <v>0</v>
      </c>
      <c r="DG333" s="3">
        <f t="shared" si="1173"/>
        <v>0</v>
      </c>
      <c r="DH333" s="3">
        <f t="shared" si="1173"/>
        <v>0</v>
      </c>
      <c r="DI333" s="3">
        <f t="shared" si="1173"/>
        <v>0</v>
      </c>
      <c r="DJ333" s="3">
        <f t="shared" si="1173"/>
        <v>0</v>
      </c>
      <c r="DK333" s="3">
        <f t="shared" si="1173"/>
        <v>0</v>
      </c>
      <c r="DL333" s="3">
        <f t="shared" ref="DL333:EQ333" si="1174">(DL146+DL239)-DL53</f>
        <v>0</v>
      </c>
      <c r="DM333" s="3">
        <f t="shared" si="1174"/>
        <v>0</v>
      </c>
      <c r="DN333" s="3">
        <f t="shared" si="1174"/>
        <v>0</v>
      </c>
      <c r="DO333" s="3">
        <f t="shared" si="1174"/>
        <v>0</v>
      </c>
      <c r="DP333" s="3">
        <f t="shared" si="1174"/>
        <v>0</v>
      </c>
      <c r="DQ333" s="3">
        <f t="shared" si="1174"/>
        <v>0</v>
      </c>
      <c r="DR333" s="3">
        <f t="shared" si="1174"/>
        <v>0</v>
      </c>
      <c r="DS333" s="3">
        <f t="shared" si="1174"/>
        <v>0</v>
      </c>
      <c r="DT333" s="3">
        <f t="shared" si="1174"/>
        <v>0</v>
      </c>
      <c r="DU333" s="3">
        <f t="shared" si="1174"/>
        <v>0</v>
      </c>
      <c r="DV333" s="3">
        <f t="shared" si="1174"/>
        <v>0</v>
      </c>
      <c r="DW333" s="3">
        <f t="shared" si="1174"/>
        <v>0</v>
      </c>
      <c r="DX333" s="3">
        <f t="shared" si="1174"/>
        <v>0</v>
      </c>
      <c r="DY333" s="3">
        <f t="shared" si="1174"/>
        <v>0</v>
      </c>
      <c r="DZ333" s="3">
        <f t="shared" si="1174"/>
        <v>0</v>
      </c>
      <c r="EA333" s="3">
        <f t="shared" si="1174"/>
        <v>0</v>
      </c>
      <c r="EB333" s="3">
        <f t="shared" si="1174"/>
        <v>0</v>
      </c>
      <c r="EC333" s="3">
        <f t="shared" si="1174"/>
        <v>0</v>
      </c>
      <c r="ED333" s="3">
        <f t="shared" si="1174"/>
        <v>0</v>
      </c>
      <c r="EE333" s="3">
        <f t="shared" si="1174"/>
        <v>0</v>
      </c>
      <c r="EF333" s="3">
        <f t="shared" si="1174"/>
        <v>0</v>
      </c>
      <c r="EG333" s="3">
        <f t="shared" si="1174"/>
        <v>0</v>
      </c>
      <c r="EH333" s="3">
        <f t="shared" si="1174"/>
        <v>0</v>
      </c>
      <c r="EI333" s="3">
        <f t="shared" si="1174"/>
        <v>0</v>
      </c>
      <c r="EJ333" s="3">
        <f t="shared" si="1174"/>
        <v>0</v>
      </c>
      <c r="EK333" s="3">
        <f t="shared" si="1174"/>
        <v>0</v>
      </c>
      <c r="EL333" s="3">
        <f t="shared" si="1174"/>
        <v>0</v>
      </c>
      <c r="EM333" s="3">
        <f t="shared" si="1174"/>
        <v>0</v>
      </c>
      <c r="EN333" s="3">
        <f t="shared" si="1174"/>
        <v>0</v>
      </c>
      <c r="EO333" s="3">
        <f t="shared" si="1174"/>
        <v>0</v>
      </c>
      <c r="EP333" s="3">
        <f t="shared" si="1174"/>
        <v>0</v>
      </c>
      <c r="EQ333" s="3">
        <f t="shared" si="1174"/>
        <v>0</v>
      </c>
      <c r="ER333" s="3">
        <f t="shared" ref="ER333:FB333" si="1175">(ER146+ER239)-ER53</f>
        <v>0</v>
      </c>
      <c r="ES333" s="3">
        <f t="shared" si="1175"/>
        <v>0</v>
      </c>
      <c r="ET333" s="3">
        <f t="shared" si="1175"/>
        <v>0</v>
      </c>
      <c r="EU333" s="3">
        <f t="shared" si="1175"/>
        <v>0</v>
      </c>
      <c r="EV333" s="3">
        <f t="shared" si="1175"/>
        <v>0</v>
      </c>
      <c r="EW333" s="3">
        <f t="shared" si="1175"/>
        <v>0</v>
      </c>
      <c r="EX333" s="3">
        <f t="shared" si="1175"/>
        <v>0</v>
      </c>
      <c r="EY333" s="3">
        <f t="shared" si="1175"/>
        <v>0</v>
      </c>
      <c r="EZ333" s="3">
        <f t="shared" si="1175"/>
        <v>0</v>
      </c>
      <c r="FA333" s="3">
        <f t="shared" si="1175"/>
        <v>0</v>
      </c>
      <c r="FB333" s="3">
        <f t="shared" si="1175"/>
        <v>0</v>
      </c>
    </row>
    <row r="334" spans="2:158" s="38" customFormat="1" ht="11.25" hidden="1" customHeight="1" outlineLevel="1">
      <c r="B334" s="37">
        <v>2058</v>
      </c>
      <c r="D334" s="36"/>
      <c r="E334" s="49"/>
      <c r="J334" s="39"/>
      <c r="K334" s="39"/>
      <c r="L334" s="39"/>
      <c r="M334" s="39"/>
      <c r="N334" s="39"/>
      <c r="O334" s="39"/>
      <c r="P334" s="39"/>
      <c r="R334" s="41"/>
      <c r="S334" s="40"/>
      <c r="T334" s="3">
        <f t="shared" ref="T334:AY334" si="1176">(T147+T240)-T54</f>
        <v>0</v>
      </c>
      <c r="U334" s="3">
        <f t="shared" si="1176"/>
        <v>0</v>
      </c>
      <c r="V334" s="3">
        <f t="shared" si="1176"/>
        <v>0</v>
      </c>
      <c r="W334" s="3">
        <f t="shared" si="1176"/>
        <v>0</v>
      </c>
      <c r="X334" s="3">
        <f t="shared" si="1176"/>
        <v>0</v>
      </c>
      <c r="Y334" s="3">
        <f t="shared" si="1176"/>
        <v>0</v>
      </c>
      <c r="Z334" s="3">
        <f t="shared" si="1176"/>
        <v>0</v>
      </c>
      <c r="AA334" s="3">
        <f t="shared" si="1176"/>
        <v>0</v>
      </c>
      <c r="AB334" s="3">
        <f t="shared" si="1176"/>
        <v>0</v>
      </c>
      <c r="AC334" s="3">
        <f t="shared" si="1176"/>
        <v>0</v>
      </c>
      <c r="AD334" s="3">
        <f t="shared" si="1176"/>
        <v>0</v>
      </c>
      <c r="AE334" s="3">
        <f t="shared" si="1176"/>
        <v>0</v>
      </c>
      <c r="AF334" s="3">
        <f t="shared" si="1176"/>
        <v>0</v>
      </c>
      <c r="AG334" s="3">
        <f t="shared" si="1176"/>
        <v>0</v>
      </c>
      <c r="AH334" s="3">
        <f t="shared" si="1176"/>
        <v>0</v>
      </c>
      <c r="AI334" s="3">
        <f t="shared" si="1176"/>
        <v>0</v>
      </c>
      <c r="AJ334" s="3">
        <f t="shared" si="1176"/>
        <v>0</v>
      </c>
      <c r="AK334" s="3">
        <f t="shared" si="1176"/>
        <v>0</v>
      </c>
      <c r="AL334" s="3">
        <f t="shared" si="1176"/>
        <v>0</v>
      </c>
      <c r="AM334" s="3">
        <f t="shared" si="1176"/>
        <v>0</v>
      </c>
      <c r="AN334" s="3">
        <f t="shared" si="1176"/>
        <v>0</v>
      </c>
      <c r="AO334" s="3">
        <f t="shared" si="1176"/>
        <v>0</v>
      </c>
      <c r="AP334" s="3">
        <f t="shared" si="1176"/>
        <v>0</v>
      </c>
      <c r="AQ334" s="3">
        <f t="shared" si="1176"/>
        <v>0</v>
      </c>
      <c r="AR334" s="3">
        <f t="shared" si="1176"/>
        <v>0</v>
      </c>
      <c r="AS334" s="3">
        <f t="shared" si="1176"/>
        <v>0</v>
      </c>
      <c r="AT334" s="3">
        <f t="shared" si="1176"/>
        <v>0</v>
      </c>
      <c r="AU334" s="3">
        <f t="shared" si="1176"/>
        <v>0</v>
      </c>
      <c r="AV334" s="3">
        <f t="shared" si="1176"/>
        <v>0</v>
      </c>
      <c r="AW334" s="3">
        <f t="shared" si="1176"/>
        <v>0</v>
      </c>
      <c r="AX334" s="3">
        <f t="shared" si="1176"/>
        <v>0</v>
      </c>
      <c r="AY334" s="3">
        <f t="shared" si="1176"/>
        <v>0</v>
      </c>
      <c r="AZ334" s="3">
        <f t="shared" ref="AZ334:CE334" si="1177">(AZ147+AZ240)-AZ54</f>
        <v>0</v>
      </c>
      <c r="BA334" s="3">
        <f t="shared" si="1177"/>
        <v>0</v>
      </c>
      <c r="BB334" s="3">
        <f t="shared" si="1177"/>
        <v>0</v>
      </c>
      <c r="BC334" s="3">
        <f t="shared" si="1177"/>
        <v>0</v>
      </c>
      <c r="BD334" s="3">
        <f t="shared" si="1177"/>
        <v>0</v>
      </c>
      <c r="BE334" s="3">
        <f t="shared" si="1177"/>
        <v>0</v>
      </c>
      <c r="BF334" s="3">
        <f t="shared" si="1177"/>
        <v>0</v>
      </c>
      <c r="BG334" s="3">
        <f t="shared" si="1177"/>
        <v>0</v>
      </c>
      <c r="BH334" s="3">
        <f t="shared" si="1177"/>
        <v>0</v>
      </c>
      <c r="BI334" s="3">
        <f t="shared" si="1177"/>
        <v>0</v>
      </c>
      <c r="BJ334" s="3">
        <f t="shared" si="1177"/>
        <v>0</v>
      </c>
      <c r="BK334" s="3">
        <f t="shared" si="1177"/>
        <v>0</v>
      </c>
      <c r="BL334" s="3">
        <f t="shared" si="1177"/>
        <v>0</v>
      </c>
      <c r="BM334" s="3">
        <f t="shared" si="1177"/>
        <v>0</v>
      </c>
      <c r="BN334" s="3">
        <f t="shared" si="1177"/>
        <v>0</v>
      </c>
      <c r="BO334" s="3">
        <f t="shared" si="1177"/>
        <v>0</v>
      </c>
      <c r="BP334" s="3">
        <f t="shared" si="1177"/>
        <v>0</v>
      </c>
      <c r="BQ334" s="3">
        <f t="shared" si="1177"/>
        <v>0</v>
      </c>
      <c r="BR334" s="3">
        <f t="shared" si="1177"/>
        <v>0</v>
      </c>
      <c r="BS334" s="3">
        <f t="shared" si="1177"/>
        <v>0</v>
      </c>
      <c r="BT334" s="3">
        <f t="shared" si="1177"/>
        <v>0</v>
      </c>
      <c r="BU334" s="3">
        <f t="shared" si="1177"/>
        <v>0</v>
      </c>
      <c r="BV334" s="3">
        <f t="shared" si="1177"/>
        <v>0</v>
      </c>
      <c r="BW334" s="3">
        <f t="shared" si="1177"/>
        <v>0</v>
      </c>
      <c r="BX334" s="3">
        <f t="shared" si="1177"/>
        <v>0</v>
      </c>
      <c r="BY334" s="3">
        <f t="shared" si="1177"/>
        <v>0</v>
      </c>
      <c r="BZ334" s="3">
        <f t="shared" si="1177"/>
        <v>0</v>
      </c>
      <c r="CA334" s="3">
        <f t="shared" si="1177"/>
        <v>0</v>
      </c>
      <c r="CB334" s="3">
        <f t="shared" si="1177"/>
        <v>0</v>
      </c>
      <c r="CC334" s="3">
        <f t="shared" si="1177"/>
        <v>0</v>
      </c>
      <c r="CD334" s="3">
        <f t="shared" si="1177"/>
        <v>0</v>
      </c>
      <c r="CE334" s="3">
        <f t="shared" si="1177"/>
        <v>0</v>
      </c>
      <c r="CF334" s="3">
        <f t="shared" ref="CF334:DK334" si="1178">(CF147+CF240)-CF54</f>
        <v>0</v>
      </c>
      <c r="CG334" s="3">
        <f t="shared" si="1178"/>
        <v>0</v>
      </c>
      <c r="CH334" s="3">
        <f t="shared" si="1178"/>
        <v>0</v>
      </c>
      <c r="CI334" s="3">
        <f t="shared" si="1178"/>
        <v>0</v>
      </c>
      <c r="CJ334" s="3">
        <f t="shared" si="1178"/>
        <v>0</v>
      </c>
      <c r="CK334" s="3">
        <f t="shared" si="1178"/>
        <v>0</v>
      </c>
      <c r="CL334" s="3">
        <f t="shared" si="1178"/>
        <v>0</v>
      </c>
      <c r="CM334" s="3">
        <f t="shared" si="1178"/>
        <v>0</v>
      </c>
      <c r="CN334" s="3">
        <f t="shared" si="1178"/>
        <v>0</v>
      </c>
      <c r="CO334" s="3">
        <f t="shared" si="1178"/>
        <v>0</v>
      </c>
      <c r="CP334" s="3">
        <f t="shared" si="1178"/>
        <v>0</v>
      </c>
      <c r="CQ334" s="3">
        <f t="shared" si="1178"/>
        <v>0</v>
      </c>
      <c r="CR334" s="3">
        <f t="shared" si="1178"/>
        <v>0</v>
      </c>
      <c r="CS334" s="3">
        <f t="shared" si="1178"/>
        <v>0</v>
      </c>
      <c r="CT334" s="3">
        <f t="shared" si="1178"/>
        <v>0</v>
      </c>
      <c r="CU334" s="3">
        <f t="shared" si="1178"/>
        <v>0</v>
      </c>
      <c r="CV334" s="3">
        <f t="shared" si="1178"/>
        <v>0</v>
      </c>
      <c r="CW334" s="3">
        <f t="shared" si="1178"/>
        <v>0</v>
      </c>
      <c r="CX334" s="3">
        <f t="shared" si="1178"/>
        <v>0</v>
      </c>
      <c r="CY334" s="3">
        <f t="shared" si="1178"/>
        <v>0</v>
      </c>
      <c r="CZ334" s="3">
        <f t="shared" si="1178"/>
        <v>0</v>
      </c>
      <c r="DA334" s="3">
        <f t="shared" si="1178"/>
        <v>0</v>
      </c>
      <c r="DB334" s="3">
        <f t="shared" si="1178"/>
        <v>0</v>
      </c>
      <c r="DC334" s="3">
        <f t="shared" si="1178"/>
        <v>0</v>
      </c>
      <c r="DD334" s="3">
        <f t="shared" si="1178"/>
        <v>0</v>
      </c>
      <c r="DE334" s="3">
        <f t="shared" si="1178"/>
        <v>0</v>
      </c>
      <c r="DF334" s="3">
        <f t="shared" si="1178"/>
        <v>0</v>
      </c>
      <c r="DG334" s="3">
        <f t="shared" si="1178"/>
        <v>0</v>
      </c>
      <c r="DH334" s="3">
        <f t="shared" si="1178"/>
        <v>0</v>
      </c>
      <c r="DI334" s="3">
        <f t="shared" si="1178"/>
        <v>0</v>
      </c>
      <c r="DJ334" s="3">
        <f t="shared" si="1178"/>
        <v>0</v>
      </c>
      <c r="DK334" s="3">
        <f t="shared" si="1178"/>
        <v>0</v>
      </c>
      <c r="DL334" s="3">
        <f t="shared" ref="DL334:EQ334" si="1179">(DL147+DL240)-DL54</f>
        <v>0</v>
      </c>
      <c r="DM334" s="3">
        <f t="shared" si="1179"/>
        <v>0</v>
      </c>
      <c r="DN334" s="3">
        <f t="shared" si="1179"/>
        <v>0</v>
      </c>
      <c r="DO334" s="3">
        <f t="shared" si="1179"/>
        <v>0</v>
      </c>
      <c r="DP334" s="3">
        <f t="shared" si="1179"/>
        <v>0</v>
      </c>
      <c r="DQ334" s="3">
        <f t="shared" si="1179"/>
        <v>0</v>
      </c>
      <c r="DR334" s="3">
        <f t="shared" si="1179"/>
        <v>0</v>
      </c>
      <c r="DS334" s="3">
        <f t="shared" si="1179"/>
        <v>0</v>
      </c>
      <c r="DT334" s="3">
        <f t="shared" si="1179"/>
        <v>0</v>
      </c>
      <c r="DU334" s="3">
        <f t="shared" si="1179"/>
        <v>0</v>
      </c>
      <c r="DV334" s="3">
        <f t="shared" si="1179"/>
        <v>0</v>
      </c>
      <c r="DW334" s="3">
        <f t="shared" si="1179"/>
        <v>0</v>
      </c>
      <c r="DX334" s="3">
        <f t="shared" si="1179"/>
        <v>0</v>
      </c>
      <c r="DY334" s="3">
        <f t="shared" si="1179"/>
        <v>0</v>
      </c>
      <c r="DZ334" s="3">
        <f t="shared" si="1179"/>
        <v>0</v>
      </c>
      <c r="EA334" s="3">
        <f t="shared" si="1179"/>
        <v>0</v>
      </c>
      <c r="EB334" s="3">
        <f t="shared" si="1179"/>
        <v>0</v>
      </c>
      <c r="EC334" s="3">
        <f t="shared" si="1179"/>
        <v>0</v>
      </c>
      <c r="ED334" s="3">
        <f t="shared" si="1179"/>
        <v>0</v>
      </c>
      <c r="EE334" s="3">
        <f t="shared" si="1179"/>
        <v>0</v>
      </c>
      <c r="EF334" s="3">
        <f t="shared" si="1179"/>
        <v>0</v>
      </c>
      <c r="EG334" s="3">
        <f t="shared" si="1179"/>
        <v>0</v>
      </c>
      <c r="EH334" s="3">
        <f t="shared" si="1179"/>
        <v>0</v>
      </c>
      <c r="EI334" s="3">
        <f t="shared" si="1179"/>
        <v>0</v>
      </c>
      <c r="EJ334" s="3">
        <f t="shared" si="1179"/>
        <v>0</v>
      </c>
      <c r="EK334" s="3">
        <f t="shared" si="1179"/>
        <v>0</v>
      </c>
      <c r="EL334" s="3">
        <f t="shared" si="1179"/>
        <v>0</v>
      </c>
      <c r="EM334" s="3">
        <f t="shared" si="1179"/>
        <v>0</v>
      </c>
      <c r="EN334" s="3">
        <f t="shared" si="1179"/>
        <v>0</v>
      </c>
      <c r="EO334" s="3">
        <f t="shared" si="1179"/>
        <v>0</v>
      </c>
      <c r="EP334" s="3">
        <f t="shared" si="1179"/>
        <v>0</v>
      </c>
      <c r="EQ334" s="3">
        <f t="shared" si="1179"/>
        <v>0</v>
      </c>
      <c r="ER334" s="3">
        <f t="shared" ref="ER334:FB334" si="1180">(ER147+ER240)-ER54</f>
        <v>0</v>
      </c>
      <c r="ES334" s="3">
        <f t="shared" si="1180"/>
        <v>0</v>
      </c>
      <c r="ET334" s="3">
        <f t="shared" si="1180"/>
        <v>0</v>
      </c>
      <c r="EU334" s="3">
        <f t="shared" si="1180"/>
        <v>0</v>
      </c>
      <c r="EV334" s="3">
        <f t="shared" si="1180"/>
        <v>0</v>
      </c>
      <c r="EW334" s="3">
        <f t="shared" si="1180"/>
        <v>0</v>
      </c>
      <c r="EX334" s="3">
        <f t="shared" si="1180"/>
        <v>0</v>
      </c>
      <c r="EY334" s="3">
        <f t="shared" si="1180"/>
        <v>0</v>
      </c>
      <c r="EZ334" s="3">
        <f t="shared" si="1180"/>
        <v>0</v>
      </c>
      <c r="FA334" s="3">
        <f t="shared" si="1180"/>
        <v>0</v>
      </c>
      <c r="FB334" s="3">
        <f t="shared" si="1180"/>
        <v>0</v>
      </c>
    </row>
    <row r="335" spans="2:158" s="38" customFormat="1" ht="11.25" hidden="1" customHeight="1" outlineLevel="1">
      <c r="B335" s="37">
        <v>2059</v>
      </c>
      <c r="D335" s="36"/>
      <c r="E335" s="49"/>
      <c r="J335" s="39"/>
      <c r="K335" s="39"/>
      <c r="L335" s="39"/>
      <c r="M335" s="39"/>
      <c r="N335" s="39"/>
      <c r="O335" s="39"/>
      <c r="P335" s="39"/>
      <c r="R335" s="41"/>
      <c r="S335" s="40"/>
      <c r="T335" s="3">
        <f t="shared" ref="T335:AY335" si="1181">(T148+T241)-T55</f>
        <v>0</v>
      </c>
      <c r="U335" s="3">
        <f t="shared" si="1181"/>
        <v>0</v>
      </c>
      <c r="V335" s="3">
        <f t="shared" si="1181"/>
        <v>0</v>
      </c>
      <c r="W335" s="3">
        <f t="shared" si="1181"/>
        <v>0</v>
      </c>
      <c r="X335" s="3">
        <f t="shared" si="1181"/>
        <v>0</v>
      </c>
      <c r="Y335" s="3">
        <f t="shared" si="1181"/>
        <v>0</v>
      </c>
      <c r="Z335" s="3">
        <f t="shared" si="1181"/>
        <v>0</v>
      </c>
      <c r="AA335" s="3">
        <f t="shared" si="1181"/>
        <v>0</v>
      </c>
      <c r="AB335" s="3">
        <f t="shared" si="1181"/>
        <v>0</v>
      </c>
      <c r="AC335" s="3">
        <f t="shared" si="1181"/>
        <v>0</v>
      </c>
      <c r="AD335" s="3">
        <f t="shared" si="1181"/>
        <v>0</v>
      </c>
      <c r="AE335" s="3">
        <f t="shared" si="1181"/>
        <v>0</v>
      </c>
      <c r="AF335" s="3">
        <f t="shared" si="1181"/>
        <v>0</v>
      </c>
      <c r="AG335" s="3">
        <f t="shared" si="1181"/>
        <v>0</v>
      </c>
      <c r="AH335" s="3">
        <f t="shared" si="1181"/>
        <v>0</v>
      </c>
      <c r="AI335" s="3">
        <f t="shared" si="1181"/>
        <v>0</v>
      </c>
      <c r="AJ335" s="3">
        <f t="shared" si="1181"/>
        <v>0</v>
      </c>
      <c r="AK335" s="3">
        <f t="shared" si="1181"/>
        <v>0</v>
      </c>
      <c r="AL335" s="3">
        <f t="shared" si="1181"/>
        <v>0</v>
      </c>
      <c r="AM335" s="3">
        <f t="shared" si="1181"/>
        <v>0</v>
      </c>
      <c r="AN335" s="3">
        <f t="shared" si="1181"/>
        <v>0</v>
      </c>
      <c r="AO335" s="3">
        <f t="shared" si="1181"/>
        <v>0</v>
      </c>
      <c r="AP335" s="3">
        <f t="shared" si="1181"/>
        <v>0</v>
      </c>
      <c r="AQ335" s="3">
        <f t="shared" si="1181"/>
        <v>0</v>
      </c>
      <c r="AR335" s="3">
        <f t="shared" si="1181"/>
        <v>0</v>
      </c>
      <c r="AS335" s="3">
        <f t="shared" si="1181"/>
        <v>0</v>
      </c>
      <c r="AT335" s="3">
        <f t="shared" si="1181"/>
        <v>0</v>
      </c>
      <c r="AU335" s="3">
        <f t="shared" si="1181"/>
        <v>0</v>
      </c>
      <c r="AV335" s="3">
        <f t="shared" si="1181"/>
        <v>0</v>
      </c>
      <c r="AW335" s="3">
        <f t="shared" si="1181"/>
        <v>0</v>
      </c>
      <c r="AX335" s="3">
        <f t="shared" si="1181"/>
        <v>0</v>
      </c>
      <c r="AY335" s="3">
        <f t="shared" si="1181"/>
        <v>0</v>
      </c>
      <c r="AZ335" s="3">
        <f t="shared" ref="AZ335:CE335" si="1182">(AZ148+AZ241)-AZ55</f>
        <v>0</v>
      </c>
      <c r="BA335" s="3">
        <f t="shared" si="1182"/>
        <v>0</v>
      </c>
      <c r="BB335" s="3">
        <f t="shared" si="1182"/>
        <v>0</v>
      </c>
      <c r="BC335" s="3">
        <f t="shared" si="1182"/>
        <v>0</v>
      </c>
      <c r="BD335" s="3">
        <f t="shared" si="1182"/>
        <v>0</v>
      </c>
      <c r="BE335" s="3">
        <f t="shared" si="1182"/>
        <v>0</v>
      </c>
      <c r="BF335" s="3">
        <f t="shared" si="1182"/>
        <v>0</v>
      </c>
      <c r="BG335" s="3">
        <f t="shared" si="1182"/>
        <v>0</v>
      </c>
      <c r="BH335" s="3">
        <f t="shared" si="1182"/>
        <v>0</v>
      </c>
      <c r="BI335" s="3">
        <f t="shared" si="1182"/>
        <v>0</v>
      </c>
      <c r="BJ335" s="3">
        <f t="shared" si="1182"/>
        <v>0</v>
      </c>
      <c r="BK335" s="3">
        <f t="shared" si="1182"/>
        <v>0</v>
      </c>
      <c r="BL335" s="3">
        <f t="shared" si="1182"/>
        <v>0</v>
      </c>
      <c r="BM335" s="3">
        <f t="shared" si="1182"/>
        <v>0</v>
      </c>
      <c r="BN335" s="3">
        <f t="shared" si="1182"/>
        <v>0</v>
      </c>
      <c r="BO335" s="3">
        <f t="shared" si="1182"/>
        <v>0</v>
      </c>
      <c r="BP335" s="3">
        <f t="shared" si="1182"/>
        <v>0</v>
      </c>
      <c r="BQ335" s="3">
        <f t="shared" si="1182"/>
        <v>0</v>
      </c>
      <c r="BR335" s="3">
        <f t="shared" si="1182"/>
        <v>0</v>
      </c>
      <c r="BS335" s="3">
        <f t="shared" si="1182"/>
        <v>0</v>
      </c>
      <c r="BT335" s="3">
        <f t="shared" si="1182"/>
        <v>0</v>
      </c>
      <c r="BU335" s="3">
        <f t="shared" si="1182"/>
        <v>0</v>
      </c>
      <c r="BV335" s="3">
        <f t="shared" si="1182"/>
        <v>0</v>
      </c>
      <c r="BW335" s="3">
        <f t="shared" si="1182"/>
        <v>0</v>
      </c>
      <c r="BX335" s="3">
        <f t="shared" si="1182"/>
        <v>0</v>
      </c>
      <c r="BY335" s="3">
        <f t="shared" si="1182"/>
        <v>0</v>
      </c>
      <c r="BZ335" s="3">
        <f t="shared" si="1182"/>
        <v>0</v>
      </c>
      <c r="CA335" s="3">
        <f t="shared" si="1182"/>
        <v>0</v>
      </c>
      <c r="CB335" s="3">
        <f t="shared" si="1182"/>
        <v>0</v>
      </c>
      <c r="CC335" s="3">
        <f t="shared" si="1182"/>
        <v>0</v>
      </c>
      <c r="CD335" s="3">
        <f t="shared" si="1182"/>
        <v>0</v>
      </c>
      <c r="CE335" s="3">
        <f t="shared" si="1182"/>
        <v>0</v>
      </c>
      <c r="CF335" s="3">
        <f t="shared" ref="CF335:DK335" si="1183">(CF148+CF241)-CF55</f>
        <v>0</v>
      </c>
      <c r="CG335" s="3">
        <f t="shared" si="1183"/>
        <v>0</v>
      </c>
      <c r="CH335" s="3">
        <f t="shared" si="1183"/>
        <v>0</v>
      </c>
      <c r="CI335" s="3">
        <f t="shared" si="1183"/>
        <v>0</v>
      </c>
      <c r="CJ335" s="3">
        <f t="shared" si="1183"/>
        <v>0</v>
      </c>
      <c r="CK335" s="3">
        <f t="shared" si="1183"/>
        <v>0</v>
      </c>
      <c r="CL335" s="3">
        <f t="shared" si="1183"/>
        <v>0</v>
      </c>
      <c r="CM335" s="3">
        <f t="shared" si="1183"/>
        <v>0</v>
      </c>
      <c r="CN335" s="3">
        <f t="shared" si="1183"/>
        <v>0</v>
      </c>
      <c r="CO335" s="3">
        <f t="shared" si="1183"/>
        <v>0</v>
      </c>
      <c r="CP335" s="3">
        <f t="shared" si="1183"/>
        <v>0</v>
      </c>
      <c r="CQ335" s="3">
        <f t="shared" si="1183"/>
        <v>0</v>
      </c>
      <c r="CR335" s="3">
        <f t="shared" si="1183"/>
        <v>0</v>
      </c>
      <c r="CS335" s="3">
        <f t="shared" si="1183"/>
        <v>0</v>
      </c>
      <c r="CT335" s="3">
        <f t="shared" si="1183"/>
        <v>0</v>
      </c>
      <c r="CU335" s="3">
        <f t="shared" si="1183"/>
        <v>0</v>
      </c>
      <c r="CV335" s="3">
        <f t="shared" si="1183"/>
        <v>0</v>
      </c>
      <c r="CW335" s="3">
        <f t="shared" si="1183"/>
        <v>0</v>
      </c>
      <c r="CX335" s="3">
        <f t="shared" si="1183"/>
        <v>0</v>
      </c>
      <c r="CY335" s="3">
        <f t="shared" si="1183"/>
        <v>0</v>
      </c>
      <c r="CZ335" s="3">
        <f t="shared" si="1183"/>
        <v>0</v>
      </c>
      <c r="DA335" s="3">
        <f t="shared" si="1183"/>
        <v>0</v>
      </c>
      <c r="DB335" s="3">
        <f t="shared" si="1183"/>
        <v>0</v>
      </c>
      <c r="DC335" s="3">
        <f t="shared" si="1183"/>
        <v>0</v>
      </c>
      <c r="DD335" s="3">
        <f t="shared" si="1183"/>
        <v>0</v>
      </c>
      <c r="DE335" s="3">
        <f t="shared" si="1183"/>
        <v>0</v>
      </c>
      <c r="DF335" s="3">
        <f t="shared" si="1183"/>
        <v>0</v>
      </c>
      <c r="DG335" s="3">
        <f t="shared" si="1183"/>
        <v>0</v>
      </c>
      <c r="DH335" s="3">
        <f t="shared" si="1183"/>
        <v>0</v>
      </c>
      <c r="DI335" s="3">
        <f t="shared" si="1183"/>
        <v>0</v>
      </c>
      <c r="DJ335" s="3">
        <f t="shared" si="1183"/>
        <v>0</v>
      </c>
      <c r="DK335" s="3">
        <f t="shared" si="1183"/>
        <v>0</v>
      </c>
      <c r="DL335" s="3">
        <f t="shared" ref="DL335:EQ335" si="1184">(DL148+DL241)-DL55</f>
        <v>0</v>
      </c>
      <c r="DM335" s="3">
        <f t="shared" si="1184"/>
        <v>0</v>
      </c>
      <c r="DN335" s="3">
        <f t="shared" si="1184"/>
        <v>0</v>
      </c>
      <c r="DO335" s="3">
        <f t="shared" si="1184"/>
        <v>0</v>
      </c>
      <c r="DP335" s="3">
        <f t="shared" si="1184"/>
        <v>0</v>
      </c>
      <c r="DQ335" s="3">
        <f t="shared" si="1184"/>
        <v>0</v>
      </c>
      <c r="DR335" s="3">
        <f t="shared" si="1184"/>
        <v>0</v>
      </c>
      <c r="DS335" s="3">
        <f t="shared" si="1184"/>
        <v>0</v>
      </c>
      <c r="DT335" s="3">
        <f t="shared" si="1184"/>
        <v>0</v>
      </c>
      <c r="DU335" s="3">
        <f t="shared" si="1184"/>
        <v>0</v>
      </c>
      <c r="DV335" s="3">
        <f t="shared" si="1184"/>
        <v>0</v>
      </c>
      <c r="DW335" s="3">
        <f t="shared" si="1184"/>
        <v>0</v>
      </c>
      <c r="DX335" s="3">
        <f t="shared" si="1184"/>
        <v>0</v>
      </c>
      <c r="DY335" s="3">
        <f t="shared" si="1184"/>
        <v>0</v>
      </c>
      <c r="DZ335" s="3">
        <f t="shared" si="1184"/>
        <v>0</v>
      </c>
      <c r="EA335" s="3">
        <f t="shared" si="1184"/>
        <v>0</v>
      </c>
      <c r="EB335" s="3">
        <f t="shared" si="1184"/>
        <v>0</v>
      </c>
      <c r="EC335" s="3">
        <f t="shared" si="1184"/>
        <v>0</v>
      </c>
      <c r="ED335" s="3">
        <f t="shared" si="1184"/>
        <v>0</v>
      </c>
      <c r="EE335" s="3">
        <f t="shared" si="1184"/>
        <v>0</v>
      </c>
      <c r="EF335" s="3">
        <f t="shared" si="1184"/>
        <v>0</v>
      </c>
      <c r="EG335" s="3">
        <f t="shared" si="1184"/>
        <v>0</v>
      </c>
      <c r="EH335" s="3">
        <f t="shared" si="1184"/>
        <v>0</v>
      </c>
      <c r="EI335" s="3">
        <f t="shared" si="1184"/>
        <v>0</v>
      </c>
      <c r="EJ335" s="3">
        <f t="shared" si="1184"/>
        <v>0</v>
      </c>
      <c r="EK335" s="3">
        <f t="shared" si="1184"/>
        <v>0</v>
      </c>
      <c r="EL335" s="3">
        <f t="shared" si="1184"/>
        <v>0</v>
      </c>
      <c r="EM335" s="3">
        <f t="shared" si="1184"/>
        <v>0</v>
      </c>
      <c r="EN335" s="3">
        <f t="shared" si="1184"/>
        <v>0</v>
      </c>
      <c r="EO335" s="3">
        <f t="shared" si="1184"/>
        <v>0</v>
      </c>
      <c r="EP335" s="3">
        <f t="shared" si="1184"/>
        <v>0</v>
      </c>
      <c r="EQ335" s="3">
        <f t="shared" si="1184"/>
        <v>0</v>
      </c>
      <c r="ER335" s="3">
        <f t="shared" ref="ER335:FB335" si="1185">(ER148+ER241)-ER55</f>
        <v>0</v>
      </c>
      <c r="ES335" s="3">
        <f t="shared" si="1185"/>
        <v>0</v>
      </c>
      <c r="ET335" s="3">
        <f t="shared" si="1185"/>
        <v>0</v>
      </c>
      <c r="EU335" s="3">
        <f t="shared" si="1185"/>
        <v>0</v>
      </c>
      <c r="EV335" s="3">
        <f t="shared" si="1185"/>
        <v>0</v>
      </c>
      <c r="EW335" s="3">
        <f t="shared" si="1185"/>
        <v>0</v>
      </c>
      <c r="EX335" s="3">
        <f t="shared" si="1185"/>
        <v>0</v>
      </c>
      <c r="EY335" s="3">
        <f t="shared" si="1185"/>
        <v>0</v>
      </c>
      <c r="EZ335" s="3">
        <f t="shared" si="1185"/>
        <v>0</v>
      </c>
      <c r="FA335" s="3">
        <f t="shared" si="1185"/>
        <v>0</v>
      </c>
      <c r="FB335" s="3">
        <f t="shared" si="1185"/>
        <v>0</v>
      </c>
    </row>
    <row r="336" spans="2:158" s="38" customFormat="1" ht="11.25" hidden="1" customHeight="1" outlineLevel="1">
      <c r="B336" s="37">
        <v>2060</v>
      </c>
      <c r="D336" s="36"/>
      <c r="E336" s="49"/>
      <c r="J336" s="39"/>
      <c r="K336" s="39"/>
      <c r="L336" s="39"/>
      <c r="M336" s="39"/>
      <c r="N336" s="39"/>
      <c r="O336" s="39"/>
      <c r="P336" s="39"/>
      <c r="R336" s="41"/>
      <c r="S336" s="40"/>
      <c r="T336" s="3">
        <f t="shared" ref="T336:AY336" si="1186">(T149+T242)-T56</f>
        <v>0</v>
      </c>
      <c r="U336" s="3">
        <f t="shared" si="1186"/>
        <v>0</v>
      </c>
      <c r="V336" s="3">
        <f t="shared" si="1186"/>
        <v>0</v>
      </c>
      <c r="W336" s="3">
        <f t="shared" si="1186"/>
        <v>0</v>
      </c>
      <c r="X336" s="3">
        <f t="shared" si="1186"/>
        <v>0</v>
      </c>
      <c r="Y336" s="3">
        <f t="shared" si="1186"/>
        <v>0</v>
      </c>
      <c r="Z336" s="3">
        <f t="shared" si="1186"/>
        <v>0</v>
      </c>
      <c r="AA336" s="3">
        <f t="shared" si="1186"/>
        <v>0</v>
      </c>
      <c r="AB336" s="3">
        <f t="shared" si="1186"/>
        <v>0</v>
      </c>
      <c r="AC336" s="3">
        <f t="shared" si="1186"/>
        <v>0</v>
      </c>
      <c r="AD336" s="3">
        <f t="shared" si="1186"/>
        <v>0</v>
      </c>
      <c r="AE336" s="3">
        <f t="shared" si="1186"/>
        <v>0</v>
      </c>
      <c r="AF336" s="3">
        <f t="shared" si="1186"/>
        <v>0</v>
      </c>
      <c r="AG336" s="3">
        <f t="shared" si="1186"/>
        <v>0</v>
      </c>
      <c r="AH336" s="3">
        <f t="shared" si="1186"/>
        <v>0</v>
      </c>
      <c r="AI336" s="3">
        <f t="shared" si="1186"/>
        <v>0</v>
      </c>
      <c r="AJ336" s="3">
        <f t="shared" si="1186"/>
        <v>0</v>
      </c>
      <c r="AK336" s="3">
        <f t="shared" si="1186"/>
        <v>0</v>
      </c>
      <c r="AL336" s="3">
        <f t="shared" si="1186"/>
        <v>0</v>
      </c>
      <c r="AM336" s="3">
        <f t="shared" si="1186"/>
        <v>0</v>
      </c>
      <c r="AN336" s="3">
        <f t="shared" si="1186"/>
        <v>0</v>
      </c>
      <c r="AO336" s="3">
        <f t="shared" si="1186"/>
        <v>0</v>
      </c>
      <c r="AP336" s="3">
        <f t="shared" si="1186"/>
        <v>0</v>
      </c>
      <c r="AQ336" s="3">
        <f t="shared" si="1186"/>
        <v>0</v>
      </c>
      <c r="AR336" s="3">
        <f t="shared" si="1186"/>
        <v>0</v>
      </c>
      <c r="AS336" s="3">
        <f t="shared" si="1186"/>
        <v>0</v>
      </c>
      <c r="AT336" s="3">
        <f t="shared" si="1186"/>
        <v>0</v>
      </c>
      <c r="AU336" s="3">
        <f t="shared" si="1186"/>
        <v>0</v>
      </c>
      <c r="AV336" s="3">
        <f t="shared" si="1186"/>
        <v>0</v>
      </c>
      <c r="AW336" s="3">
        <f t="shared" si="1186"/>
        <v>0</v>
      </c>
      <c r="AX336" s="3">
        <f t="shared" si="1186"/>
        <v>0</v>
      </c>
      <c r="AY336" s="3">
        <f t="shared" si="1186"/>
        <v>0</v>
      </c>
      <c r="AZ336" s="3">
        <f t="shared" ref="AZ336:CE336" si="1187">(AZ149+AZ242)-AZ56</f>
        <v>0</v>
      </c>
      <c r="BA336" s="3">
        <f t="shared" si="1187"/>
        <v>0</v>
      </c>
      <c r="BB336" s="3">
        <f t="shared" si="1187"/>
        <v>0</v>
      </c>
      <c r="BC336" s="3">
        <f t="shared" si="1187"/>
        <v>0</v>
      </c>
      <c r="BD336" s="3">
        <f t="shared" si="1187"/>
        <v>0</v>
      </c>
      <c r="BE336" s="3">
        <f t="shared" si="1187"/>
        <v>0</v>
      </c>
      <c r="BF336" s="3">
        <f t="shared" si="1187"/>
        <v>0</v>
      </c>
      <c r="BG336" s="3">
        <f t="shared" si="1187"/>
        <v>0</v>
      </c>
      <c r="BH336" s="3">
        <f t="shared" si="1187"/>
        <v>0</v>
      </c>
      <c r="BI336" s="3">
        <f t="shared" si="1187"/>
        <v>0</v>
      </c>
      <c r="BJ336" s="3">
        <f t="shared" si="1187"/>
        <v>0</v>
      </c>
      <c r="BK336" s="3">
        <f t="shared" si="1187"/>
        <v>0</v>
      </c>
      <c r="BL336" s="3">
        <f t="shared" si="1187"/>
        <v>0</v>
      </c>
      <c r="BM336" s="3">
        <f t="shared" si="1187"/>
        <v>0</v>
      </c>
      <c r="BN336" s="3">
        <f t="shared" si="1187"/>
        <v>0</v>
      </c>
      <c r="BO336" s="3">
        <f t="shared" si="1187"/>
        <v>0</v>
      </c>
      <c r="BP336" s="3">
        <f t="shared" si="1187"/>
        <v>0</v>
      </c>
      <c r="BQ336" s="3">
        <f t="shared" si="1187"/>
        <v>0</v>
      </c>
      <c r="BR336" s="3">
        <f t="shared" si="1187"/>
        <v>0</v>
      </c>
      <c r="BS336" s="3">
        <f t="shared" si="1187"/>
        <v>0</v>
      </c>
      <c r="BT336" s="3">
        <f t="shared" si="1187"/>
        <v>0</v>
      </c>
      <c r="BU336" s="3">
        <f t="shared" si="1187"/>
        <v>0</v>
      </c>
      <c r="BV336" s="3">
        <f t="shared" si="1187"/>
        <v>0</v>
      </c>
      <c r="BW336" s="3">
        <f t="shared" si="1187"/>
        <v>0</v>
      </c>
      <c r="BX336" s="3">
        <f t="shared" si="1187"/>
        <v>0</v>
      </c>
      <c r="BY336" s="3">
        <f t="shared" si="1187"/>
        <v>0</v>
      </c>
      <c r="BZ336" s="3">
        <f t="shared" si="1187"/>
        <v>0</v>
      </c>
      <c r="CA336" s="3">
        <f t="shared" si="1187"/>
        <v>0</v>
      </c>
      <c r="CB336" s="3">
        <f t="shared" si="1187"/>
        <v>0</v>
      </c>
      <c r="CC336" s="3">
        <f t="shared" si="1187"/>
        <v>0</v>
      </c>
      <c r="CD336" s="3">
        <f t="shared" si="1187"/>
        <v>0</v>
      </c>
      <c r="CE336" s="3">
        <f t="shared" si="1187"/>
        <v>0</v>
      </c>
      <c r="CF336" s="3">
        <f t="shared" ref="CF336:DK336" si="1188">(CF149+CF242)-CF56</f>
        <v>0</v>
      </c>
      <c r="CG336" s="3">
        <f t="shared" si="1188"/>
        <v>0</v>
      </c>
      <c r="CH336" s="3">
        <f t="shared" si="1188"/>
        <v>0</v>
      </c>
      <c r="CI336" s="3">
        <f t="shared" si="1188"/>
        <v>0</v>
      </c>
      <c r="CJ336" s="3">
        <f t="shared" si="1188"/>
        <v>0</v>
      </c>
      <c r="CK336" s="3">
        <f t="shared" si="1188"/>
        <v>0</v>
      </c>
      <c r="CL336" s="3">
        <f t="shared" si="1188"/>
        <v>0</v>
      </c>
      <c r="CM336" s="3">
        <f t="shared" si="1188"/>
        <v>0</v>
      </c>
      <c r="CN336" s="3">
        <f t="shared" si="1188"/>
        <v>0</v>
      </c>
      <c r="CO336" s="3">
        <f t="shared" si="1188"/>
        <v>0</v>
      </c>
      <c r="CP336" s="3">
        <f t="shared" si="1188"/>
        <v>0</v>
      </c>
      <c r="CQ336" s="3">
        <f t="shared" si="1188"/>
        <v>0</v>
      </c>
      <c r="CR336" s="3">
        <f t="shared" si="1188"/>
        <v>0</v>
      </c>
      <c r="CS336" s="3">
        <f t="shared" si="1188"/>
        <v>0</v>
      </c>
      <c r="CT336" s="3">
        <f t="shared" si="1188"/>
        <v>0</v>
      </c>
      <c r="CU336" s="3">
        <f t="shared" si="1188"/>
        <v>0</v>
      </c>
      <c r="CV336" s="3">
        <f t="shared" si="1188"/>
        <v>0</v>
      </c>
      <c r="CW336" s="3">
        <f t="shared" si="1188"/>
        <v>0</v>
      </c>
      <c r="CX336" s="3">
        <f t="shared" si="1188"/>
        <v>0</v>
      </c>
      <c r="CY336" s="3">
        <f t="shared" si="1188"/>
        <v>0</v>
      </c>
      <c r="CZ336" s="3">
        <f t="shared" si="1188"/>
        <v>0</v>
      </c>
      <c r="DA336" s="3">
        <f t="shared" si="1188"/>
        <v>0</v>
      </c>
      <c r="DB336" s="3">
        <f t="shared" si="1188"/>
        <v>0</v>
      </c>
      <c r="DC336" s="3">
        <f t="shared" si="1188"/>
        <v>0</v>
      </c>
      <c r="DD336" s="3">
        <f t="shared" si="1188"/>
        <v>0</v>
      </c>
      <c r="DE336" s="3">
        <f t="shared" si="1188"/>
        <v>0</v>
      </c>
      <c r="DF336" s="3">
        <f t="shared" si="1188"/>
        <v>0</v>
      </c>
      <c r="DG336" s="3">
        <f t="shared" si="1188"/>
        <v>0</v>
      </c>
      <c r="DH336" s="3">
        <f t="shared" si="1188"/>
        <v>0</v>
      </c>
      <c r="DI336" s="3">
        <f t="shared" si="1188"/>
        <v>0</v>
      </c>
      <c r="DJ336" s="3">
        <f t="shared" si="1188"/>
        <v>0</v>
      </c>
      <c r="DK336" s="3">
        <f t="shared" si="1188"/>
        <v>0</v>
      </c>
      <c r="DL336" s="3">
        <f t="shared" ref="DL336:EQ336" si="1189">(DL149+DL242)-DL56</f>
        <v>0</v>
      </c>
      <c r="DM336" s="3">
        <f t="shared" si="1189"/>
        <v>0</v>
      </c>
      <c r="DN336" s="3">
        <f t="shared" si="1189"/>
        <v>0</v>
      </c>
      <c r="DO336" s="3">
        <f t="shared" si="1189"/>
        <v>0</v>
      </c>
      <c r="DP336" s="3">
        <f t="shared" si="1189"/>
        <v>0</v>
      </c>
      <c r="DQ336" s="3">
        <f t="shared" si="1189"/>
        <v>0</v>
      </c>
      <c r="DR336" s="3">
        <f t="shared" si="1189"/>
        <v>0</v>
      </c>
      <c r="DS336" s="3">
        <f t="shared" si="1189"/>
        <v>0</v>
      </c>
      <c r="DT336" s="3">
        <f t="shared" si="1189"/>
        <v>0</v>
      </c>
      <c r="DU336" s="3">
        <f t="shared" si="1189"/>
        <v>0</v>
      </c>
      <c r="DV336" s="3">
        <f t="shared" si="1189"/>
        <v>0</v>
      </c>
      <c r="DW336" s="3">
        <f t="shared" si="1189"/>
        <v>0</v>
      </c>
      <c r="DX336" s="3">
        <f t="shared" si="1189"/>
        <v>0</v>
      </c>
      <c r="DY336" s="3">
        <f t="shared" si="1189"/>
        <v>0</v>
      </c>
      <c r="DZ336" s="3">
        <f t="shared" si="1189"/>
        <v>0</v>
      </c>
      <c r="EA336" s="3">
        <f t="shared" si="1189"/>
        <v>0</v>
      </c>
      <c r="EB336" s="3">
        <f t="shared" si="1189"/>
        <v>0</v>
      </c>
      <c r="EC336" s="3">
        <f t="shared" si="1189"/>
        <v>0</v>
      </c>
      <c r="ED336" s="3">
        <f t="shared" si="1189"/>
        <v>0</v>
      </c>
      <c r="EE336" s="3">
        <f t="shared" si="1189"/>
        <v>0</v>
      </c>
      <c r="EF336" s="3">
        <f t="shared" si="1189"/>
        <v>0</v>
      </c>
      <c r="EG336" s="3">
        <f t="shared" si="1189"/>
        <v>0</v>
      </c>
      <c r="EH336" s="3">
        <f t="shared" si="1189"/>
        <v>0</v>
      </c>
      <c r="EI336" s="3">
        <f t="shared" si="1189"/>
        <v>0</v>
      </c>
      <c r="EJ336" s="3">
        <f t="shared" si="1189"/>
        <v>0</v>
      </c>
      <c r="EK336" s="3">
        <f t="shared" si="1189"/>
        <v>0</v>
      </c>
      <c r="EL336" s="3">
        <f t="shared" si="1189"/>
        <v>0</v>
      </c>
      <c r="EM336" s="3">
        <f t="shared" si="1189"/>
        <v>0</v>
      </c>
      <c r="EN336" s="3">
        <f t="shared" si="1189"/>
        <v>0</v>
      </c>
      <c r="EO336" s="3">
        <f t="shared" si="1189"/>
        <v>0</v>
      </c>
      <c r="EP336" s="3">
        <f t="shared" si="1189"/>
        <v>0</v>
      </c>
      <c r="EQ336" s="3">
        <f t="shared" si="1189"/>
        <v>0</v>
      </c>
      <c r="ER336" s="3">
        <f t="shared" ref="ER336:FB336" si="1190">(ER149+ER242)-ER56</f>
        <v>0</v>
      </c>
      <c r="ES336" s="3">
        <f t="shared" si="1190"/>
        <v>0</v>
      </c>
      <c r="ET336" s="3">
        <f t="shared" si="1190"/>
        <v>0</v>
      </c>
      <c r="EU336" s="3">
        <f t="shared" si="1190"/>
        <v>0</v>
      </c>
      <c r="EV336" s="3">
        <f t="shared" si="1190"/>
        <v>0</v>
      </c>
      <c r="EW336" s="3">
        <f t="shared" si="1190"/>
        <v>0</v>
      </c>
      <c r="EX336" s="3">
        <f t="shared" si="1190"/>
        <v>0</v>
      </c>
      <c r="EY336" s="3">
        <f t="shared" si="1190"/>
        <v>0</v>
      </c>
      <c r="EZ336" s="3">
        <f t="shared" si="1190"/>
        <v>0</v>
      </c>
      <c r="FA336" s="3">
        <f t="shared" si="1190"/>
        <v>0</v>
      </c>
      <c r="FB336" s="3">
        <f t="shared" si="1190"/>
        <v>0</v>
      </c>
    </row>
    <row r="337" spans="2:158" s="38" customFormat="1" ht="11.25" hidden="1" customHeight="1" outlineLevel="1">
      <c r="B337" s="37">
        <v>2061</v>
      </c>
      <c r="D337" s="36"/>
      <c r="E337" s="49"/>
      <c r="J337" s="39"/>
      <c r="K337" s="39"/>
      <c r="L337" s="39"/>
      <c r="M337" s="39"/>
      <c r="N337" s="39"/>
      <c r="O337" s="39"/>
      <c r="P337" s="39"/>
      <c r="R337" s="41"/>
      <c r="S337" s="40"/>
      <c r="T337" s="3">
        <f t="shared" ref="T337:AY337" si="1191">(T150+T243)-T57</f>
        <v>0</v>
      </c>
      <c r="U337" s="3">
        <f t="shared" si="1191"/>
        <v>0</v>
      </c>
      <c r="V337" s="3">
        <f t="shared" si="1191"/>
        <v>0</v>
      </c>
      <c r="W337" s="3">
        <f t="shared" si="1191"/>
        <v>0</v>
      </c>
      <c r="X337" s="3">
        <f t="shared" si="1191"/>
        <v>0</v>
      </c>
      <c r="Y337" s="3">
        <f t="shared" si="1191"/>
        <v>0</v>
      </c>
      <c r="Z337" s="3">
        <f t="shared" si="1191"/>
        <v>0</v>
      </c>
      <c r="AA337" s="3">
        <f t="shared" si="1191"/>
        <v>0</v>
      </c>
      <c r="AB337" s="3">
        <f t="shared" si="1191"/>
        <v>0</v>
      </c>
      <c r="AC337" s="3">
        <f t="shared" si="1191"/>
        <v>0</v>
      </c>
      <c r="AD337" s="3">
        <f t="shared" si="1191"/>
        <v>0</v>
      </c>
      <c r="AE337" s="3">
        <f t="shared" si="1191"/>
        <v>0</v>
      </c>
      <c r="AF337" s="3">
        <f t="shared" si="1191"/>
        <v>0</v>
      </c>
      <c r="AG337" s="3">
        <f t="shared" si="1191"/>
        <v>0</v>
      </c>
      <c r="AH337" s="3">
        <f t="shared" si="1191"/>
        <v>0</v>
      </c>
      <c r="AI337" s="3">
        <f t="shared" si="1191"/>
        <v>0</v>
      </c>
      <c r="AJ337" s="3">
        <f t="shared" si="1191"/>
        <v>0</v>
      </c>
      <c r="AK337" s="3">
        <f t="shared" si="1191"/>
        <v>0</v>
      </c>
      <c r="AL337" s="3">
        <f t="shared" si="1191"/>
        <v>0</v>
      </c>
      <c r="AM337" s="3">
        <f t="shared" si="1191"/>
        <v>0</v>
      </c>
      <c r="AN337" s="3">
        <f t="shared" si="1191"/>
        <v>0</v>
      </c>
      <c r="AO337" s="3">
        <f t="shared" si="1191"/>
        <v>0</v>
      </c>
      <c r="AP337" s="3">
        <f t="shared" si="1191"/>
        <v>0</v>
      </c>
      <c r="AQ337" s="3">
        <f t="shared" si="1191"/>
        <v>0</v>
      </c>
      <c r="AR337" s="3">
        <f t="shared" si="1191"/>
        <v>0</v>
      </c>
      <c r="AS337" s="3">
        <f t="shared" si="1191"/>
        <v>0</v>
      </c>
      <c r="AT337" s="3">
        <f t="shared" si="1191"/>
        <v>0</v>
      </c>
      <c r="AU337" s="3">
        <f t="shared" si="1191"/>
        <v>0</v>
      </c>
      <c r="AV337" s="3">
        <f t="shared" si="1191"/>
        <v>0</v>
      </c>
      <c r="AW337" s="3">
        <f t="shared" si="1191"/>
        <v>0</v>
      </c>
      <c r="AX337" s="3">
        <f t="shared" si="1191"/>
        <v>0</v>
      </c>
      <c r="AY337" s="3">
        <f t="shared" si="1191"/>
        <v>0</v>
      </c>
      <c r="AZ337" s="3">
        <f t="shared" ref="AZ337:CE337" si="1192">(AZ150+AZ243)-AZ57</f>
        <v>0</v>
      </c>
      <c r="BA337" s="3">
        <f t="shared" si="1192"/>
        <v>0</v>
      </c>
      <c r="BB337" s="3">
        <f t="shared" si="1192"/>
        <v>0</v>
      </c>
      <c r="BC337" s="3">
        <f t="shared" si="1192"/>
        <v>0</v>
      </c>
      <c r="BD337" s="3">
        <f t="shared" si="1192"/>
        <v>0</v>
      </c>
      <c r="BE337" s="3">
        <f t="shared" si="1192"/>
        <v>0</v>
      </c>
      <c r="BF337" s="3">
        <f t="shared" si="1192"/>
        <v>0</v>
      </c>
      <c r="BG337" s="3">
        <f t="shared" si="1192"/>
        <v>0</v>
      </c>
      <c r="BH337" s="3">
        <f t="shared" si="1192"/>
        <v>0</v>
      </c>
      <c r="BI337" s="3">
        <f t="shared" si="1192"/>
        <v>0</v>
      </c>
      <c r="BJ337" s="3">
        <f t="shared" si="1192"/>
        <v>0</v>
      </c>
      <c r="BK337" s="3">
        <f t="shared" si="1192"/>
        <v>0</v>
      </c>
      <c r="BL337" s="3">
        <f t="shared" si="1192"/>
        <v>0</v>
      </c>
      <c r="BM337" s="3">
        <f t="shared" si="1192"/>
        <v>0</v>
      </c>
      <c r="BN337" s="3">
        <f t="shared" si="1192"/>
        <v>0</v>
      </c>
      <c r="BO337" s="3">
        <f t="shared" si="1192"/>
        <v>0</v>
      </c>
      <c r="BP337" s="3">
        <f t="shared" si="1192"/>
        <v>0</v>
      </c>
      <c r="BQ337" s="3">
        <f t="shared" si="1192"/>
        <v>0</v>
      </c>
      <c r="BR337" s="3">
        <f t="shared" si="1192"/>
        <v>0</v>
      </c>
      <c r="BS337" s="3">
        <f t="shared" si="1192"/>
        <v>0</v>
      </c>
      <c r="BT337" s="3">
        <f t="shared" si="1192"/>
        <v>0</v>
      </c>
      <c r="BU337" s="3">
        <f t="shared" si="1192"/>
        <v>0</v>
      </c>
      <c r="BV337" s="3">
        <f t="shared" si="1192"/>
        <v>0</v>
      </c>
      <c r="BW337" s="3">
        <f t="shared" si="1192"/>
        <v>0</v>
      </c>
      <c r="BX337" s="3">
        <f t="shared" si="1192"/>
        <v>0</v>
      </c>
      <c r="BY337" s="3">
        <f t="shared" si="1192"/>
        <v>0</v>
      </c>
      <c r="BZ337" s="3">
        <f t="shared" si="1192"/>
        <v>0</v>
      </c>
      <c r="CA337" s="3">
        <f t="shared" si="1192"/>
        <v>0</v>
      </c>
      <c r="CB337" s="3">
        <f t="shared" si="1192"/>
        <v>0</v>
      </c>
      <c r="CC337" s="3">
        <f t="shared" si="1192"/>
        <v>0</v>
      </c>
      <c r="CD337" s="3">
        <f t="shared" si="1192"/>
        <v>0</v>
      </c>
      <c r="CE337" s="3">
        <f t="shared" si="1192"/>
        <v>0</v>
      </c>
      <c r="CF337" s="3">
        <f t="shared" ref="CF337:DK337" si="1193">(CF150+CF243)-CF57</f>
        <v>0</v>
      </c>
      <c r="CG337" s="3">
        <f t="shared" si="1193"/>
        <v>0</v>
      </c>
      <c r="CH337" s="3">
        <f t="shared" si="1193"/>
        <v>0</v>
      </c>
      <c r="CI337" s="3">
        <f t="shared" si="1193"/>
        <v>0</v>
      </c>
      <c r="CJ337" s="3">
        <f t="shared" si="1193"/>
        <v>0</v>
      </c>
      <c r="CK337" s="3">
        <f t="shared" si="1193"/>
        <v>0</v>
      </c>
      <c r="CL337" s="3">
        <f t="shared" si="1193"/>
        <v>0</v>
      </c>
      <c r="CM337" s="3">
        <f t="shared" si="1193"/>
        <v>0</v>
      </c>
      <c r="CN337" s="3">
        <f t="shared" si="1193"/>
        <v>0</v>
      </c>
      <c r="CO337" s="3">
        <f t="shared" si="1193"/>
        <v>0</v>
      </c>
      <c r="CP337" s="3">
        <f t="shared" si="1193"/>
        <v>0</v>
      </c>
      <c r="CQ337" s="3">
        <f t="shared" si="1193"/>
        <v>0</v>
      </c>
      <c r="CR337" s="3">
        <f t="shared" si="1193"/>
        <v>0</v>
      </c>
      <c r="CS337" s="3">
        <f t="shared" si="1193"/>
        <v>0</v>
      </c>
      <c r="CT337" s="3">
        <f t="shared" si="1193"/>
        <v>0</v>
      </c>
      <c r="CU337" s="3">
        <f t="shared" si="1193"/>
        <v>0</v>
      </c>
      <c r="CV337" s="3">
        <f t="shared" si="1193"/>
        <v>0</v>
      </c>
      <c r="CW337" s="3">
        <f t="shared" si="1193"/>
        <v>0</v>
      </c>
      <c r="CX337" s="3">
        <f t="shared" si="1193"/>
        <v>0</v>
      </c>
      <c r="CY337" s="3">
        <f t="shared" si="1193"/>
        <v>0</v>
      </c>
      <c r="CZ337" s="3">
        <f t="shared" si="1193"/>
        <v>0</v>
      </c>
      <c r="DA337" s="3">
        <f t="shared" si="1193"/>
        <v>0</v>
      </c>
      <c r="DB337" s="3">
        <f t="shared" si="1193"/>
        <v>0</v>
      </c>
      <c r="DC337" s="3">
        <f t="shared" si="1193"/>
        <v>0</v>
      </c>
      <c r="DD337" s="3">
        <f t="shared" si="1193"/>
        <v>0</v>
      </c>
      <c r="DE337" s="3">
        <f t="shared" si="1193"/>
        <v>0</v>
      </c>
      <c r="DF337" s="3">
        <f t="shared" si="1193"/>
        <v>0</v>
      </c>
      <c r="DG337" s="3">
        <f t="shared" si="1193"/>
        <v>0</v>
      </c>
      <c r="DH337" s="3">
        <f t="shared" si="1193"/>
        <v>0</v>
      </c>
      <c r="DI337" s="3">
        <f t="shared" si="1193"/>
        <v>0</v>
      </c>
      <c r="DJ337" s="3">
        <f t="shared" si="1193"/>
        <v>0</v>
      </c>
      <c r="DK337" s="3">
        <f t="shared" si="1193"/>
        <v>0</v>
      </c>
      <c r="DL337" s="3">
        <f t="shared" ref="DL337:EQ337" si="1194">(DL150+DL243)-DL57</f>
        <v>0</v>
      </c>
      <c r="DM337" s="3">
        <f t="shared" si="1194"/>
        <v>0</v>
      </c>
      <c r="DN337" s="3">
        <f t="shared" si="1194"/>
        <v>0</v>
      </c>
      <c r="DO337" s="3">
        <f t="shared" si="1194"/>
        <v>0</v>
      </c>
      <c r="DP337" s="3">
        <f t="shared" si="1194"/>
        <v>0</v>
      </c>
      <c r="DQ337" s="3">
        <f t="shared" si="1194"/>
        <v>0</v>
      </c>
      <c r="DR337" s="3">
        <f t="shared" si="1194"/>
        <v>0</v>
      </c>
      <c r="DS337" s="3">
        <f t="shared" si="1194"/>
        <v>0</v>
      </c>
      <c r="DT337" s="3">
        <f t="shared" si="1194"/>
        <v>0</v>
      </c>
      <c r="DU337" s="3">
        <f t="shared" si="1194"/>
        <v>0</v>
      </c>
      <c r="DV337" s="3">
        <f t="shared" si="1194"/>
        <v>0</v>
      </c>
      <c r="DW337" s="3">
        <f t="shared" si="1194"/>
        <v>0</v>
      </c>
      <c r="DX337" s="3">
        <f t="shared" si="1194"/>
        <v>0</v>
      </c>
      <c r="DY337" s="3">
        <f t="shared" si="1194"/>
        <v>0</v>
      </c>
      <c r="DZ337" s="3">
        <f t="shared" si="1194"/>
        <v>0</v>
      </c>
      <c r="EA337" s="3">
        <f t="shared" si="1194"/>
        <v>0</v>
      </c>
      <c r="EB337" s="3">
        <f t="shared" si="1194"/>
        <v>0</v>
      </c>
      <c r="EC337" s="3">
        <f t="shared" si="1194"/>
        <v>0</v>
      </c>
      <c r="ED337" s="3">
        <f t="shared" si="1194"/>
        <v>0</v>
      </c>
      <c r="EE337" s="3">
        <f t="shared" si="1194"/>
        <v>0</v>
      </c>
      <c r="EF337" s="3">
        <f t="shared" si="1194"/>
        <v>0</v>
      </c>
      <c r="EG337" s="3">
        <f t="shared" si="1194"/>
        <v>0</v>
      </c>
      <c r="EH337" s="3">
        <f t="shared" si="1194"/>
        <v>0</v>
      </c>
      <c r="EI337" s="3">
        <f t="shared" si="1194"/>
        <v>0</v>
      </c>
      <c r="EJ337" s="3">
        <f t="shared" si="1194"/>
        <v>0</v>
      </c>
      <c r="EK337" s="3">
        <f t="shared" si="1194"/>
        <v>0</v>
      </c>
      <c r="EL337" s="3">
        <f t="shared" si="1194"/>
        <v>0</v>
      </c>
      <c r="EM337" s="3">
        <f t="shared" si="1194"/>
        <v>0</v>
      </c>
      <c r="EN337" s="3">
        <f t="shared" si="1194"/>
        <v>0</v>
      </c>
      <c r="EO337" s="3">
        <f t="shared" si="1194"/>
        <v>0</v>
      </c>
      <c r="EP337" s="3">
        <f t="shared" si="1194"/>
        <v>0</v>
      </c>
      <c r="EQ337" s="3">
        <f t="shared" si="1194"/>
        <v>0</v>
      </c>
      <c r="ER337" s="3">
        <f t="shared" ref="ER337:FB337" si="1195">(ER150+ER243)-ER57</f>
        <v>0</v>
      </c>
      <c r="ES337" s="3">
        <f t="shared" si="1195"/>
        <v>0</v>
      </c>
      <c r="ET337" s="3">
        <f t="shared" si="1195"/>
        <v>0</v>
      </c>
      <c r="EU337" s="3">
        <f t="shared" si="1195"/>
        <v>0</v>
      </c>
      <c r="EV337" s="3">
        <f t="shared" si="1195"/>
        <v>0</v>
      </c>
      <c r="EW337" s="3">
        <f t="shared" si="1195"/>
        <v>0</v>
      </c>
      <c r="EX337" s="3">
        <f t="shared" si="1195"/>
        <v>0</v>
      </c>
      <c r="EY337" s="3">
        <f t="shared" si="1195"/>
        <v>0</v>
      </c>
      <c r="EZ337" s="3">
        <f t="shared" si="1195"/>
        <v>0</v>
      </c>
      <c r="FA337" s="3">
        <f t="shared" si="1195"/>
        <v>0</v>
      </c>
      <c r="FB337" s="3">
        <f t="shared" si="1195"/>
        <v>0</v>
      </c>
    </row>
    <row r="338" spans="2:158" s="38" customFormat="1" ht="11.25" hidden="1" customHeight="1" outlineLevel="1">
      <c r="B338" s="37">
        <v>2062</v>
      </c>
      <c r="D338" s="36"/>
      <c r="E338" s="49"/>
      <c r="J338" s="39"/>
      <c r="K338" s="39"/>
      <c r="L338" s="39"/>
      <c r="M338" s="39"/>
      <c r="N338" s="39"/>
      <c r="O338" s="39"/>
      <c r="P338" s="39"/>
      <c r="R338" s="41"/>
      <c r="S338" s="40"/>
      <c r="T338" s="3">
        <f t="shared" ref="T338:AY338" si="1196">(T151+T244)-T58</f>
        <v>0</v>
      </c>
      <c r="U338" s="3">
        <f t="shared" si="1196"/>
        <v>0</v>
      </c>
      <c r="V338" s="3">
        <f t="shared" si="1196"/>
        <v>0</v>
      </c>
      <c r="W338" s="3">
        <f t="shared" si="1196"/>
        <v>0</v>
      </c>
      <c r="X338" s="3">
        <f t="shared" si="1196"/>
        <v>0</v>
      </c>
      <c r="Y338" s="3">
        <f t="shared" si="1196"/>
        <v>0</v>
      </c>
      <c r="Z338" s="3">
        <f t="shared" si="1196"/>
        <v>0</v>
      </c>
      <c r="AA338" s="3">
        <f t="shared" si="1196"/>
        <v>0</v>
      </c>
      <c r="AB338" s="3">
        <f t="shared" si="1196"/>
        <v>0</v>
      </c>
      <c r="AC338" s="3">
        <f t="shared" si="1196"/>
        <v>0</v>
      </c>
      <c r="AD338" s="3">
        <f t="shared" si="1196"/>
        <v>0</v>
      </c>
      <c r="AE338" s="3">
        <f t="shared" si="1196"/>
        <v>0</v>
      </c>
      <c r="AF338" s="3">
        <f t="shared" si="1196"/>
        <v>0</v>
      </c>
      <c r="AG338" s="3">
        <f t="shared" si="1196"/>
        <v>0</v>
      </c>
      <c r="AH338" s="3">
        <f t="shared" si="1196"/>
        <v>0</v>
      </c>
      <c r="AI338" s="3">
        <f t="shared" si="1196"/>
        <v>0</v>
      </c>
      <c r="AJ338" s="3">
        <f t="shared" si="1196"/>
        <v>0</v>
      </c>
      <c r="AK338" s="3">
        <f t="shared" si="1196"/>
        <v>0</v>
      </c>
      <c r="AL338" s="3">
        <f t="shared" si="1196"/>
        <v>0</v>
      </c>
      <c r="AM338" s="3">
        <f t="shared" si="1196"/>
        <v>0</v>
      </c>
      <c r="AN338" s="3">
        <f t="shared" si="1196"/>
        <v>0</v>
      </c>
      <c r="AO338" s="3">
        <f t="shared" si="1196"/>
        <v>0</v>
      </c>
      <c r="AP338" s="3">
        <f t="shared" si="1196"/>
        <v>0</v>
      </c>
      <c r="AQ338" s="3">
        <f t="shared" si="1196"/>
        <v>0</v>
      </c>
      <c r="AR338" s="3">
        <f t="shared" si="1196"/>
        <v>0</v>
      </c>
      <c r="AS338" s="3">
        <f t="shared" si="1196"/>
        <v>0</v>
      </c>
      <c r="AT338" s="3">
        <f t="shared" si="1196"/>
        <v>0</v>
      </c>
      <c r="AU338" s="3">
        <f t="shared" si="1196"/>
        <v>0</v>
      </c>
      <c r="AV338" s="3">
        <f t="shared" si="1196"/>
        <v>0</v>
      </c>
      <c r="AW338" s="3">
        <f t="shared" si="1196"/>
        <v>0</v>
      </c>
      <c r="AX338" s="3">
        <f t="shared" si="1196"/>
        <v>0</v>
      </c>
      <c r="AY338" s="3">
        <f t="shared" si="1196"/>
        <v>0</v>
      </c>
      <c r="AZ338" s="3">
        <f t="shared" ref="AZ338:CE338" si="1197">(AZ151+AZ244)-AZ58</f>
        <v>0</v>
      </c>
      <c r="BA338" s="3">
        <f t="shared" si="1197"/>
        <v>0</v>
      </c>
      <c r="BB338" s="3">
        <f t="shared" si="1197"/>
        <v>0</v>
      </c>
      <c r="BC338" s="3">
        <f t="shared" si="1197"/>
        <v>0</v>
      </c>
      <c r="BD338" s="3">
        <f t="shared" si="1197"/>
        <v>0</v>
      </c>
      <c r="BE338" s="3">
        <f t="shared" si="1197"/>
        <v>0</v>
      </c>
      <c r="BF338" s="3">
        <f t="shared" si="1197"/>
        <v>0</v>
      </c>
      <c r="BG338" s="3">
        <f t="shared" si="1197"/>
        <v>0</v>
      </c>
      <c r="BH338" s="3">
        <f t="shared" si="1197"/>
        <v>0</v>
      </c>
      <c r="BI338" s="3">
        <f t="shared" si="1197"/>
        <v>0</v>
      </c>
      <c r="BJ338" s="3">
        <f t="shared" si="1197"/>
        <v>0</v>
      </c>
      <c r="BK338" s="3">
        <f t="shared" si="1197"/>
        <v>0</v>
      </c>
      <c r="BL338" s="3">
        <f t="shared" si="1197"/>
        <v>0</v>
      </c>
      <c r="BM338" s="3">
        <f t="shared" si="1197"/>
        <v>0</v>
      </c>
      <c r="BN338" s="3">
        <f t="shared" si="1197"/>
        <v>0</v>
      </c>
      <c r="BO338" s="3">
        <f t="shared" si="1197"/>
        <v>0</v>
      </c>
      <c r="BP338" s="3">
        <f t="shared" si="1197"/>
        <v>0</v>
      </c>
      <c r="BQ338" s="3">
        <f t="shared" si="1197"/>
        <v>0</v>
      </c>
      <c r="BR338" s="3">
        <f t="shared" si="1197"/>
        <v>0</v>
      </c>
      <c r="BS338" s="3">
        <f t="shared" si="1197"/>
        <v>0</v>
      </c>
      <c r="BT338" s="3">
        <f t="shared" si="1197"/>
        <v>0</v>
      </c>
      <c r="BU338" s="3">
        <f t="shared" si="1197"/>
        <v>0</v>
      </c>
      <c r="BV338" s="3">
        <f t="shared" si="1197"/>
        <v>0</v>
      </c>
      <c r="BW338" s="3">
        <f t="shared" si="1197"/>
        <v>0</v>
      </c>
      <c r="BX338" s="3">
        <f t="shared" si="1197"/>
        <v>0</v>
      </c>
      <c r="BY338" s="3">
        <f t="shared" si="1197"/>
        <v>0</v>
      </c>
      <c r="BZ338" s="3">
        <f t="shared" si="1197"/>
        <v>0</v>
      </c>
      <c r="CA338" s="3">
        <f t="shared" si="1197"/>
        <v>0</v>
      </c>
      <c r="CB338" s="3">
        <f t="shared" si="1197"/>
        <v>0</v>
      </c>
      <c r="CC338" s="3">
        <f t="shared" si="1197"/>
        <v>0</v>
      </c>
      <c r="CD338" s="3">
        <f t="shared" si="1197"/>
        <v>0</v>
      </c>
      <c r="CE338" s="3">
        <f t="shared" si="1197"/>
        <v>0</v>
      </c>
      <c r="CF338" s="3">
        <f t="shared" ref="CF338:DK338" si="1198">(CF151+CF244)-CF58</f>
        <v>0</v>
      </c>
      <c r="CG338" s="3">
        <f t="shared" si="1198"/>
        <v>0</v>
      </c>
      <c r="CH338" s="3">
        <f t="shared" si="1198"/>
        <v>0</v>
      </c>
      <c r="CI338" s="3">
        <f t="shared" si="1198"/>
        <v>0</v>
      </c>
      <c r="CJ338" s="3">
        <f t="shared" si="1198"/>
        <v>0</v>
      </c>
      <c r="CK338" s="3">
        <f t="shared" si="1198"/>
        <v>0</v>
      </c>
      <c r="CL338" s="3">
        <f t="shared" si="1198"/>
        <v>0</v>
      </c>
      <c r="CM338" s="3">
        <f t="shared" si="1198"/>
        <v>0</v>
      </c>
      <c r="CN338" s="3">
        <f t="shared" si="1198"/>
        <v>0</v>
      </c>
      <c r="CO338" s="3">
        <f t="shared" si="1198"/>
        <v>0</v>
      </c>
      <c r="CP338" s="3">
        <f t="shared" si="1198"/>
        <v>0</v>
      </c>
      <c r="CQ338" s="3">
        <f t="shared" si="1198"/>
        <v>0</v>
      </c>
      <c r="CR338" s="3">
        <f t="shared" si="1198"/>
        <v>0</v>
      </c>
      <c r="CS338" s="3">
        <f t="shared" si="1198"/>
        <v>0</v>
      </c>
      <c r="CT338" s="3">
        <f t="shared" si="1198"/>
        <v>0</v>
      </c>
      <c r="CU338" s="3">
        <f t="shared" si="1198"/>
        <v>0</v>
      </c>
      <c r="CV338" s="3">
        <f t="shared" si="1198"/>
        <v>0</v>
      </c>
      <c r="CW338" s="3">
        <f t="shared" si="1198"/>
        <v>0</v>
      </c>
      <c r="CX338" s="3">
        <f t="shared" si="1198"/>
        <v>0</v>
      </c>
      <c r="CY338" s="3">
        <f t="shared" si="1198"/>
        <v>0</v>
      </c>
      <c r="CZ338" s="3">
        <f t="shared" si="1198"/>
        <v>0</v>
      </c>
      <c r="DA338" s="3">
        <f t="shared" si="1198"/>
        <v>0</v>
      </c>
      <c r="DB338" s="3">
        <f t="shared" si="1198"/>
        <v>0</v>
      </c>
      <c r="DC338" s="3">
        <f t="shared" si="1198"/>
        <v>0</v>
      </c>
      <c r="DD338" s="3">
        <f t="shared" si="1198"/>
        <v>0</v>
      </c>
      <c r="DE338" s="3">
        <f t="shared" si="1198"/>
        <v>0</v>
      </c>
      <c r="DF338" s="3">
        <f t="shared" si="1198"/>
        <v>0</v>
      </c>
      <c r="DG338" s="3">
        <f t="shared" si="1198"/>
        <v>0</v>
      </c>
      <c r="DH338" s="3">
        <f t="shared" si="1198"/>
        <v>0</v>
      </c>
      <c r="DI338" s="3">
        <f t="shared" si="1198"/>
        <v>0</v>
      </c>
      <c r="DJ338" s="3">
        <f t="shared" si="1198"/>
        <v>0</v>
      </c>
      <c r="DK338" s="3">
        <f t="shared" si="1198"/>
        <v>0</v>
      </c>
      <c r="DL338" s="3">
        <f t="shared" ref="DL338:EQ338" si="1199">(DL151+DL244)-DL58</f>
        <v>0</v>
      </c>
      <c r="DM338" s="3">
        <f t="shared" si="1199"/>
        <v>0</v>
      </c>
      <c r="DN338" s="3">
        <f t="shared" si="1199"/>
        <v>0</v>
      </c>
      <c r="DO338" s="3">
        <f t="shared" si="1199"/>
        <v>0</v>
      </c>
      <c r="DP338" s="3">
        <f t="shared" si="1199"/>
        <v>0</v>
      </c>
      <c r="DQ338" s="3">
        <f t="shared" si="1199"/>
        <v>0</v>
      </c>
      <c r="DR338" s="3">
        <f t="shared" si="1199"/>
        <v>0</v>
      </c>
      <c r="DS338" s="3">
        <f t="shared" si="1199"/>
        <v>0</v>
      </c>
      <c r="DT338" s="3">
        <f t="shared" si="1199"/>
        <v>0</v>
      </c>
      <c r="DU338" s="3">
        <f t="shared" si="1199"/>
        <v>0</v>
      </c>
      <c r="DV338" s="3">
        <f t="shared" si="1199"/>
        <v>0</v>
      </c>
      <c r="DW338" s="3">
        <f t="shared" si="1199"/>
        <v>0</v>
      </c>
      <c r="DX338" s="3">
        <f t="shared" si="1199"/>
        <v>0</v>
      </c>
      <c r="DY338" s="3">
        <f t="shared" si="1199"/>
        <v>0</v>
      </c>
      <c r="DZ338" s="3">
        <f t="shared" si="1199"/>
        <v>0</v>
      </c>
      <c r="EA338" s="3">
        <f t="shared" si="1199"/>
        <v>0</v>
      </c>
      <c r="EB338" s="3">
        <f t="shared" si="1199"/>
        <v>0</v>
      </c>
      <c r="EC338" s="3">
        <f t="shared" si="1199"/>
        <v>0</v>
      </c>
      <c r="ED338" s="3">
        <f t="shared" si="1199"/>
        <v>0</v>
      </c>
      <c r="EE338" s="3">
        <f t="shared" si="1199"/>
        <v>0</v>
      </c>
      <c r="EF338" s="3">
        <f t="shared" si="1199"/>
        <v>0</v>
      </c>
      <c r="EG338" s="3">
        <f t="shared" si="1199"/>
        <v>0</v>
      </c>
      <c r="EH338" s="3">
        <f t="shared" si="1199"/>
        <v>0</v>
      </c>
      <c r="EI338" s="3">
        <f t="shared" si="1199"/>
        <v>0</v>
      </c>
      <c r="EJ338" s="3">
        <f t="shared" si="1199"/>
        <v>0</v>
      </c>
      <c r="EK338" s="3">
        <f t="shared" si="1199"/>
        <v>0</v>
      </c>
      <c r="EL338" s="3">
        <f t="shared" si="1199"/>
        <v>0</v>
      </c>
      <c r="EM338" s="3">
        <f t="shared" si="1199"/>
        <v>0</v>
      </c>
      <c r="EN338" s="3">
        <f t="shared" si="1199"/>
        <v>0</v>
      </c>
      <c r="EO338" s="3">
        <f t="shared" si="1199"/>
        <v>0</v>
      </c>
      <c r="EP338" s="3">
        <f t="shared" si="1199"/>
        <v>0</v>
      </c>
      <c r="EQ338" s="3">
        <f t="shared" si="1199"/>
        <v>0</v>
      </c>
      <c r="ER338" s="3">
        <f t="shared" ref="ER338:FB338" si="1200">(ER151+ER244)-ER58</f>
        <v>0</v>
      </c>
      <c r="ES338" s="3">
        <f t="shared" si="1200"/>
        <v>0</v>
      </c>
      <c r="ET338" s="3">
        <f t="shared" si="1200"/>
        <v>0</v>
      </c>
      <c r="EU338" s="3">
        <f t="shared" si="1200"/>
        <v>0</v>
      </c>
      <c r="EV338" s="3">
        <f t="shared" si="1200"/>
        <v>0</v>
      </c>
      <c r="EW338" s="3">
        <f t="shared" si="1200"/>
        <v>0</v>
      </c>
      <c r="EX338" s="3">
        <f t="shared" si="1200"/>
        <v>0</v>
      </c>
      <c r="EY338" s="3">
        <f t="shared" si="1200"/>
        <v>0</v>
      </c>
      <c r="EZ338" s="3">
        <f t="shared" si="1200"/>
        <v>0</v>
      </c>
      <c r="FA338" s="3">
        <f t="shared" si="1200"/>
        <v>0</v>
      </c>
      <c r="FB338" s="3">
        <f t="shared" si="1200"/>
        <v>0</v>
      </c>
    </row>
    <row r="339" spans="2:158" s="38" customFormat="1" ht="11.25" hidden="1" customHeight="1" outlineLevel="1">
      <c r="B339" s="37">
        <v>2063</v>
      </c>
      <c r="D339" s="36"/>
      <c r="E339" s="49"/>
      <c r="J339" s="39"/>
      <c r="K339" s="39"/>
      <c r="L339" s="39"/>
      <c r="M339" s="39"/>
      <c r="N339" s="39"/>
      <c r="O339" s="39"/>
      <c r="P339" s="39"/>
      <c r="R339" s="41"/>
      <c r="S339" s="40"/>
      <c r="T339" s="3">
        <f t="shared" ref="T339:AY339" si="1201">(T152+T245)-T59</f>
        <v>0</v>
      </c>
      <c r="U339" s="3">
        <f t="shared" si="1201"/>
        <v>0</v>
      </c>
      <c r="V339" s="3">
        <f t="shared" si="1201"/>
        <v>0</v>
      </c>
      <c r="W339" s="3">
        <f t="shared" si="1201"/>
        <v>0</v>
      </c>
      <c r="X339" s="3">
        <f t="shared" si="1201"/>
        <v>0</v>
      </c>
      <c r="Y339" s="3">
        <f t="shared" si="1201"/>
        <v>0</v>
      </c>
      <c r="Z339" s="3">
        <f t="shared" si="1201"/>
        <v>0</v>
      </c>
      <c r="AA339" s="3">
        <f t="shared" si="1201"/>
        <v>0</v>
      </c>
      <c r="AB339" s="3">
        <f t="shared" si="1201"/>
        <v>0</v>
      </c>
      <c r="AC339" s="3">
        <f t="shared" si="1201"/>
        <v>0</v>
      </c>
      <c r="AD339" s="3">
        <f t="shared" si="1201"/>
        <v>0</v>
      </c>
      <c r="AE339" s="3">
        <f t="shared" si="1201"/>
        <v>0</v>
      </c>
      <c r="AF339" s="3">
        <f t="shared" si="1201"/>
        <v>0</v>
      </c>
      <c r="AG339" s="3">
        <f t="shared" si="1201"/>
        <v>0</v>
      </c>
      <c r="AH339" s="3">
        <f t="shared" si="1201"/>
        <v>0</v>
      </c>
      <c r="AI339" s="3">
        <f t="shared" si="1201"/>
        <v>0</v>
      </c>
      <c r="AJ339" s="3">
        <f t="shared" si="1201"/>
        <v>0</v>
      </c>
      <c r="AK339" s="3">
        <f t="shared" si="1201"/>
        <v>0</v>
      </c>
      <c r="AL339" s="3">
        <f t="shared" si="1201"/>
        <v>0</v>
      </c>
      <c r="AM339" s="3">
        <f t="shared" si="1201"/>
        <v>0</v>
      </c>
      <c r="AN339" s="3">
        <f t="shared" si="1201"/>
        <v>0</v>
      </c>
      <c r="AO339" s="3">
        <f t="shared" si="1201"/>
        <v>0</v>
      </c>
      <c r="AP339" s="3">
        <f t="shared" si="1201"/>
        <v>0</v>
      </c>
      <c r="AQ339" s="3">
        <f t="shared" si="1201"/>
        <v>0</v>
      </c>
      <c r="AR339" s="3">
        <f t="shared" si="1201"/>
        <v>0</v>
      </c>
      <c r="AS339" s="3">
        <f t="shared" si="1201"/>
        <v>0</v>
      </c>
      <c r="AT339" s="3">
        <f t="shared" si="1201"/>
        <v>0</v>
      </c>
      <c r="AU339" s="3">
        <f t="shared" si="1201"/>
        <v>0</v>
      </c>
      <c r="AV339" s="3">
        <f t="shared" si="1201"/>
        <v>0</v>
      </c>
      <c r="AW339" s="3">
        <f t="shared" si="1201"/>
        <v>0</v>
      </c>
      <c r="AX339" s="3">
        <f t="shared" si="1201"/>
        <v>0</v>
      </c>
      <c r="AY339" s="3">
        <f t="shared" si="1201"/>
        <v>0</v>
      </c>
      <c r="AZ339" s="3">
        <f t="shared" ref="AZ339:CE339" si="1202">(AZ152+AZ245)-AZ59</f>
        <v>0</v>
      </c>
      <c r="BA339" s="3">
        <f t="shared" si="1202"/>
        <v>0</v>
      </c>
      <c r="BB339" s="3">
        <f t="shared" si="1202"/>
        <v>0</v>
      </c>
      <c r="BC339" s="3">
        <f t="shared" si="1202"/>
        <v>0</v>
      </c>
      <c r="BD339" s="3">
        <f t="shared" si="1202"/>
        <v>0</v>
      </c>
      <c r="BE339" s="3">
        <f t="shared" si="1202"/>
        <v>0</v>
      </c>
      <c r="BF339" s="3">
        <f t="shared" si="1202"/>
        <v>0</v>
      </c>
      <c r="BG339" s="3">
        <f t="shared" si="1202"/>
        <v>0</v>
      </c>
      <c r="BH339" s="3">
        <f t="shared" si="1202"/>
        <v>0</v>
      </c>
      <c r="BI339" s="3">
        <f t="shared" si="1202"/>
        <v>0</v>
      </c>
      <c r="BJ339" s="3">
        <f t="shared" si="1202"/>
        <v>0</v>
      </c>
      <c r="BK339" s="3">
        <f t="shared" si="1202"/>
        <v>0</v>
      </c>
      <c r="BL339" s="3">
        <f t="shared" si="1202"/>
        <v>0</v>
      </c>
      <c r="BM339" s="3">
        <f t="shared" si="1202"/>
        <v>0</v>
      </c>
      <c r="BN339" s="3">
        <f t="shared" si="1202"/>
        <v>0</v>
      </c>
      <c r="BO339" s="3">
        <f t="shared" si="1202"/>
        <v>0</v>
      </c>
      <c r="BP339" s="3">
        <f t="shared" si="1202"/>
        <v>0</v>
      </c>
      <c r="BQ339" s="3">
        <f t="shared" si="1202"/>
        <v>0</v>
      </c>
      <c r="BR339" s="3">
        <f t="shared" si="1202"/>
        <v>0</v>
      </c>
      <c r="BS339" s="3">
        <f t="shared" si="1202"/>
        <v>0</v>
      </c>
      <c r="BT339" s="3">
        <f t="shared" si="1202"/>
        <v>0</v>
      </c>
      <c r="BU339" s="3">
        <f t="shared" si="1202"/>
        <v>0</v>
      </c>
      <c r="BV339" s="3">
        <f t="shared" si="1202"/>
        <v>0</v>
      </c>
      <c r="BW339" s="3">
        <f t="shared" si="1202"/>
        <v>0</v>
      </c>
      <c r="BX339" s="3">
        <f t="shared" si="1202"/>
        <v>0</v>
      </c>
      <c r="BY339" s="3">
        <f t="shared" si="1202"/>
        <v>0</v>
      </c>
      <c r="BZ339" s="3">
        <f t="shared" si="1202"/>
        <v>0</v>
      </c>
      <c r="CA339" s="3">
        <f t="shared" si="1202"/>
        <v>0</v>
      </c>
      <c r="CB339" s="3">
        <f t="shared" si="1202"/>
        <v>0</v>
      </c>
      <c r="CC339" s="3">
        <f t="shared" si="1202"/>
        <v>0</v>
      </c>
      <c r="CD339" s="3">
        <f t="shared" si="1202"/>
        <v>0</v>
      </c>
      <c r="CE339" s="3">
        <f t="shared" si="1202"/>
        <v>0</v>
      </c>
      <c r="CF339" s="3">
        <f t="shared" ref="CF339:DK339" si="1203">(CF152+CF245)-CF59</f>
        <v>0</v>
      </c>
      <c r="CG339" s="3">
        <f t="shared" si="1203"/>
        <v>0</v>
      </c>
      <c r="CH339" s="3">
        <f t="shared" si="1203"/>
        <v>0</v>
      </c>
      <c r="CI339" s="3">
        <f t="shared" si="1203"/>
        <v>0</v>
      </c>
      <c r="CJ339" s="3">
        <f t="shared" si="1203"/>
        <v>0</v>
      </c>
      <c r="CK339" s="3">
        <f t="shared" si="1203"/>
        <v>0</v>
      </c>
      <c r="CL339" s="3">
        <f t="shared" si="1203"/>
        <v>0</v>
      </c>
      <c r="CM339" s="3">
        <f t="shared" si="1203"/>
        <v>0</v>
      </c>
      <c r="CN339" s="3">
        <f t="shared" si="1203"/>
        <v>0</v>
      </c>
      <c r="CO339" s="3">
        <f t="shared" si="1203"/>
        <v>0</v>
      </c>
      <c r="CP339" s="3">
        <f t="shared" si="1203"/>
        <v>0</v>
      </c>
      <c r="CQ339" s="3">
        <f t="shared" si="1203"/>
        <v>0</v>
      </c>
      <c r="CR339" s="3">
        <f t="shared" si="1203"/>
        <v>0</v>
      </c>
      <c r="CS339" s="3">
        <f t="shared" si="1203"/>
        <v>0</v>
      </c>
      <c r="CT339" s="3">
        <f t="shared" si="1203"/>
        <v>0</v>
      </c>
      <c r="CU339" s="3">
        <f t="shared" si="1203"/>
        <v>0</v>
      </c>
      <c r="CV339" s="3">
        <f t="shared" si="1203"/>
        <v>0</v>
      </c>
      <c r="CW339" s="3">
        <f t="shared" si="1203"/>
        <v>0</v>
      </c>
      <c r="CX339" s="3">
        <f t="shared" si="1203"/>
        <v>0</v>
      </c>
      <c r="CY339" s="3">
        <f t="shared" si="1203"/>
        <v>0</v>
      </c>
      <c r="CZ339" s="3">
        <f t="shared" si="1203"/>
        <v>0</v>
      </c>
      <c r="DA339" s="3">
        <f t="shared" si="1203"/>
        <v>0</v>
      </c>
      <c r="DB339" s="3">
        <f t="shared" si="1203"/>
        <v>0</v>
      </c>
      <c r="DC339" s="3">
        <f t="shared" si="1203"/>
        <v>0</v>
      </c>
      <c r="DD339" s="3">
        <f t="shared" si="1203"/>
        <v>0</v>
      </c>
      <c r="DE339" s="3">
        <f t="shared" si="1203"/>
        <v>0</v>
      </c>
      <c r="DF339" s="3">
        <f t="shared" si="1203"/>
        <v>0</v>
      </c>
      <c r="DG339" s="3">
        <f t="shared" si="1203"/>
        <v>0</v>
      </c>
      <c r="DH339" s="3">
        <f t="shared" si="1203"/>
        <v>0</v>
      </c>
      <c r="DI339" s="3">
        <f t="shared" si="1203"/>
        <v>0</v>
      </c>
      <c r="DJ339" s="3">
        <f t="shared" si="1203"/>
        <v>0</v>
      </c>
      <c r="DK339" s="3">
        <f t="shared" si="1203"/>
        <v>0</v>
      </c>
      <c r="DL339" s="3">
        <f t="shared" ref="DL339:EQ339" si="1204">(DL152+DL245)-DL59</f>
        <v>0</v>
      </c>
      <c r="DM339" s="3">
        <f t="shared" si="1204"/>
        <v>0</v>
      </c>
      <c r="DN339" s="3">
        <f t="shared" si="1204"/>
        <v>0</v>
      </c>
      <c r="DO339" s="3">
        <f t="shared" si="1204"/>
        <v>0</v>
      </c>
      <c r="DP339" s="3">
        <f t="shared" si="1204"/>
        <v>0</v>
      </c>
      <c r="DQ339" s="3">
        <f t="shared" si="1204"/>
        <v>0</v>
      </c>
      <c r="DR339" s="3">
        <f t="shared" si="1204"/>
        <v>0</v>
      </c>
      <c r="DS339" s="3">
        <f t="shared" si="1204"/>
        <v>0</v>
      </c>
      <c r="DT339" s="3">
        <f t="shared" si="1204"/>
        <v>0</v>
      </c>
      <c r="DU339" s="3">
        <f t="shared" si="1204"/>
        <v>0</v>
      </c>
      <c r="DV339" s="3">
        <f t="shared" si="1204"/>
        <v>0</v>
      </c>
      <c r="DW339" s="3">
        <f t="shared" si="1204"/>
        <v>0</v>
      </c>
      <c r="DX339" s="3">
        <f t="shared" si="1204"/>
        <v>0</v>
      </c>
      <c r="DY339" s="3">
        <f t="shared" si="1204"/>
        <v>0</v>
      </c>
      <c r="DZ339" s="3">
        <f t="shared" si="1204"/>
        <v>0</v>
      </c>
      <c r="EA339" s="3">
        <f t="shared" si="1204"/>
        <v>0</v>
      </c>
      <c r="EB339" s="3">
        <f t="shared" si="1204"/>
        <v>0</v>
      </c>
      <c r="EC339" s="3">
        <f t="shared" si="1204"/>
        <v>0</v>
      </c>
      <c r="ED339" s="3">
        <f t="shared" si="1204"/>
        <v>0</v>
      </c>
      <c r="EE339" s="3">
        <f t="shared" si="1204"/>
        <v>0</v>
      </c>
      <c r="EF339" s="3">
        <f t="shared" si="1204"/>
        <v>0</v>
      </c>
      <c r="EG339" s="3">
        <f t="shared" si="1204"/>
        <v>0</v>
      </c>
      <c r="EH339" s="3">
        <f t="shared" si="1204"/>
        <v>0</v>
      </c>
      <c r="EI339" s="3">
        <f t="shared" si="1204"/>
        <v>0</v>
      </c>
      <c r="EJ339" s="3">
        <f t="shared" si="1204"/>
        <v>0</v>
      </c>
      <c r="EK339" s="3">
        <f t="shared" si="1204"/>
        <v>0</v>
      </c>
      <c r="EL339" s="3">
        <f t="shared" si="1204"/>
        <v>0</v>
      </c>
      <c r="EM339" s="3">
        <f t="shared" si="1204"/>
        <v>0</v>
      </c>
      <c r="EN339" s="3">
        <f t="shared" si="1204"/>
        <v>0</v>
      </c>
      <c r="EO339" s="3">
        <f t="shared" si="1204"/>
        <v>0</v>
      </c>
      <c r="EP339" s="3">
        <f t="shared" si="1204"/>
        <v>0</v>
      </c>
      <c r="EQ339" s="3">
        <f t="shared" si="1204"/>
        <v>0</v>
      </c>
      <c r="ER339" s="3">
        <f t="shared" ref="ER339:FB339" si="1205">(ER152+ER245)-ER59</f>
        <v>0</v>
      </c>
      <c r="ES339" s="3">
        <f t="shared" si="1205"/>
        <v>0</v>
      </c>
      <c r="ET339" s="3">
        <f t="shared" si="1205"/>
        <v>0</v>
      </c>
      <c r="EU339" s="3">
        <f t="shared" si="1205"/>
        <v>0</v>
      </c>
      <c r="EV339" s="3">
        <f t="shared" si="1205"/>
        <v>0</v>
      </c>
      <c r="EW339" s="3">
        <f t="shared" si="1205"/>
        <v>0</v>
      </c>
      <c r="EX339" s="3">
        <f t="shared" si="1205"/>
        <v>0</v>
      </c>
      <c r="EY339" s="3">
        <f t="shared" si="1205"/>
        <v>0</v>
      </c>
      <c r="EZ339" s="3">
        <f t="shared" si="1205"/>
        <v>0</v>
      </c>
      <c r="FA339" s="3">
        <f t="shared" si="1205"/>
        <v>0</v>
      </c>
      <c r="FB339" s="3">
        <f t="shared" si="1205"/>
        <v>0</v>
      </c>
    </row>
    <row r="340" spans="2:158" s="38" customFormat="1" ht="11.25" hidden="1" customHeight="1" outlineLevel="1">
      <c r="B340" s="37">
        <v>2064</v>
      </c>
      <c r="D340" s="36"/>
      <c r="E340" s="49"/>
      <c r="J340" s="39"/>
      <c r="K340" s="39"/>
      <c r="L340" s="39"/>
      <c r="M340" s="39"/>
      <c r="N340" s="39"/>
      <c r="O340" s="39"/>
      <c r="P340" s="39"/>
      <c r="R340" s="41"/>
      <c r="S340" s="40"/>
      <c r="T340" s="3">
        <f t="shared" ref="T340:AY340" si="1206">(T153+T246)-T60</f>
        <v>0</v>
      </c>
      <c r="U340" s="3">
        <f t="shared" si="1206"/>
        <v>0</v>
      </c>
      <c r="V340" s="3">
        <f t="shared" si="1206"/>
        <v>0</v>
      </c>
      <c r="W340" s="3">
        <f t="shared" si="1206"/>
        <v>0</v>
      </c>
      <c r="X340" s="3">
        <f t="shared" si="1206"/>
        <v>0</v>
      </c>
      <c r="Y340" s="3">
        <f t="shared" si="1206"/>
        <v>0</v>
      </c>
      <c r="Z340" s="3">
        <f t="shared" si="1206"/>
        <v>0</v>
      </c>
      <c r="AA340" s="3">
        <f t="shared" si="1206"/>
        <v>0</v>
      </c>
      <c r="AB340" s="3">
        <f t="shared" si="1206"/>
        <v>0</v>
      </c>
      <c r="AC340" s="3">
        <f t="shared" si="1206"/>
        <v>0</v>
      </c>
      <c r="AD340" s="3">
        <f t="shared" si="1206"/>
        <v>0</v>
      </c>
      <c r="AE340" s="3">
        <f t="shared" si="1206"/>
        <v>0</v>
      </c>
      <c r="AF340" s="3">
        <f t="shared" si="1206"/>
        <v>0</v>
      </c>
      <c r="AG340" s="3">
        <f t="shared" si="1206"/>
        <v>0</v>
      </c>
      <c r="AH340" s="3">
        <f t="shared" si="1206"/>
        <v>0</v>
      </c>
      <c r="AI340" s="3">
        <f t="shared" si="1206"/>
        <v>0</v>
      </c>
      <c r="AJ340" s="3">
        <f t="shared" si="1206"/>
        <v>0</v>
      </c>
      <c r="AK340" s="3">
        <f t="shared" si="1206"/>
        <v>0</v>
      </c>
      <c r="AL340" s="3">
        <f t="shared" si="1206"/>
        <v>0</v>
      </c>
      <c r="AM340" s="3">
        <f t="shared" si="1206"/>
        <v>0</v>
      </c>
      <c r="AN340" s="3">
        <f t="shared" si="1206"/>
        <v>0</v>
      </c>
      <c r="AO340" s="3">
        <f t="shared" si="1206"/>
        <v>0</v>
      </c>
      <c r="AP340" s="3">
        <f t="shared" si="1206"/>
        <v>0</v>
      </c>
      <c r="AQ340" s="3">
        <f t="shared" si="1206"/>
        <v>0</v>
      </c>
      <c r="AR340" s="3">
        <f t="shared" si="1206"/>
        <v>0</v>
      </c>
      <c r="AS340" s="3">
        <f t="shared" si="1206"/>
        <v>0</v>
      </c>
      <c r="AT340" s="3">
        <f t="shared" si="1206"/>
        <v>0</v>
      </c>
      <c r="AU340" s="3">
        <f t="shared" si="1206"/>
        <v>0</v>
      </c>
      <c r="AV340" s="3">
        <f t="shared" si="1206"/>
        <v>0</v>
      </c>
      <c r="AW340" s="3">
        <f t="shared" si="1206"/>
        <v>0</v>
      </c>
      <c r="AX340" s="3">
        <f t="shared" si="1206"/>
        <v>0</v>
      </c>
      <c r="AY340" s="3">
        <f t="shared" si="1206"/>
        <v>0</v>
      </c>
      <c r="AZ340" s="3">
        <f t="shared" ref="AZ340:CE340" si="1207">(AZ153+AZ246)-AZ60</f>
        <v>0</v>
      </c>
      <c r="BA340" s="3">
        <f t="shared" si="1207"/>
        <v>0</v>
      </c>
      <c r="BB340" s="3">
        <f t="shared" si="1207"/>
        <v>0</v>
      </c>
      <c r="BC340" s="3">
        <f t="shared" si="1207"/>
        <v>0</v>
      </c>
      <c r="BD340" s="3">
        <f t="shared" si="1207"/>
        <v>0</v>
      </c>
      <c r="BE340" s="3">
        <f t="shared" si="1207"/>
        <v>0</v>
      </c>
      <c r="BF340" s="3">
        <f t="shared" si="1207"/>
        <v>0</v>
      </c>
      <c r="BG340" s="3">
        <f t="shared" si="1207"/>
        <v>0</v>
      </c>
      <c r="BH340" s="3">
        <f t="shared" si="1207"/>
        <v>0</v>
      </c>
      <c r="BI340" s="3">
        <f t="shared" si="1207"/>
        <v>0</v>
      </c>
      <c r="BJ340" s="3">
        <f t="shared" si="1207"/>
        <v>0</v>
      </c>
      <c r="BK340" s="3">
        <f t="shared" si="1207"/>
        <v>0</v>
      </c>
      <c r="BL340" s="3">
        <f t="shared" si="1207"/>
        <v>0</v>
      </c>
      <c r="BM340" s="3">
        <f t="shared" si="1207"/>
        <v>0</v>
      </c>
      <c r="BN340" s="3">
        <f t="shared" si="1207"/>
        <v>0</v>
      </c>
      <c r="BO340" s="3">
        <f t="shared" si="1207"/>
        <v>0</v>
      </c>
      <c r="BP340" s="3">
        <f t="shared" si="1207"/>
        <v>0</v>
      </c>
      <c r="BQ340" s="3">
        <f t="shared" si="1207"/>
        <v>0</v>
      </c>
      <c r="BR340" s="3">
        <f t="shared" si="1207"/>
        <v>0</v>
      </c>
      <c r="BS340" s="3">
        <f t="shared" si="1207"/>
        <v>0</v>
      </c>
      <c r="BT340" s="3">
        <f t="shared" si="1207"/>
        <v>0</v>
      </c>
      <c r="BU340" s="3">
        <f t="shared" si="1207"/>
        <v>0</v>
      </c>
      <c r="BV340" s="3">
        <f t="shared" si="1207"/>
        <v>0</v>
      </c>
      <c r="BW340" s="3">
        <f t="shared" si="1207"/>
        <v>0</v>
      </c>
      <c r="BX340" s="3">
        <f t="shared" si="1207"/>
        <v>0</v>
      </c>
      <c r="BY340" s="3">
        <f t="shared" si="1207"/>
        <v>0</v>
      </c>
      <c r="BZ340" s="3">
        <f t="shared" si="1207"/>
        <v>0</v>
      </c>
      <c r="CA340" s="3">
        <f t="shared" si="1207"/>
        <v>0</v>
      </c>
      <c r="CB340" s="3">
        <f t="shared" si="1207"/>
        <v>0</v>
      </c>
      <c r="CC340" s="3">
        <f t="shared" si="1207"/>
        <v>0</v>
      </c>
      <c r="CD340" s="3">
        <f t="shared" si="1207"/>
        <v>0</v>
      </c>
      <c r="CE340" s="3">
        <f t="shared" si="1207"/>
        <v>0</v>
      </c>
      <c r="CF340" s="3">
        <f t="shared" ref="CF340:DK340" si="1208">(CF153+CF246)-CF60</f>
        <v>0</v>
      </c>
      <c r="CG340" s="3">
        <f t="shared" si="1208"/>
        <v>0</v>
      </c>
      <c r="CH340" s="3">
        <f t="shared" si="1208"/>
        <v>0</v>
      </c>
      <c r="CI340" s="3">
        <f t="shared" si="1208"/>
        <v>0</v>
      </c>
      <c r="CJ340" s="3">
        <f t="shared" si="1208"/>
        <v>0</v>
      </c>
      <c r="CK340" s="3">
        <f t="shared" si="1208"/>
        <v>0</v>
      </c>
      <c r="CL340" s="3">
        <f t="shared" si="1208"/>
        <v>0</v>
      </c>
      <c r="CM340" s="3">
        <f t="shared" si="1208"/>
        <v>0</v>
      </c>
      <c r="CN340" s="3">
        <f t="shared" si="1208"/>
        <v>0</v>
      </c>
      <c r="CO340" s="3">
        <f t="shared" si="1208"/>
        <v>0</v>
      </c>
      <c r="CP340" s="3">
        <f t="shared" si="1208"/>
        <v>0</v>
      </c>
      <c r="CQ340" s="3">
        <f t="shared" si="1208"/>
        <v>0</v>
      </c>
      <c r="CR340" s="3">
        <f t="shared" si="1208"/>
        <v>0</v>
      </c>
      <c r="CS340" s="3">
        <f t="shared" si="1208"/>
        <v>0</v>
      </c>
      <c r="CT340" s="3">
        <f t="shared" si="1208"/>
        <v>0</v>
      </c>
      <c r="CU340" s="3">
        <f t="shared" si="1208"/>
        <v>0</v>
      </c>
      <c r="CV340" s="3">
        <f t="shared" si="1208"/>
        <v>0</v>
      </c>
      <c r="CW340" s="3">
        <f t="shared" si="1208"/>
        <v>0</v>
      </c>
      <c r="CX340" s="3">
        <f t="shared" si="1208"/>
        <v>0</v>
      </c>
      <c r="CY340" s="3">
        <f t="shared" si="1208"/>
        <v>0</v>
      </c>
      <c r="CZ340" s="3">
        <f t="shared" si="1208"/>
        <v>0</v>
      </c>
      <c r="DA340" s="3">
        <f t="shared" si="1208"/>
        <v>0</v>
      </c>
      <c r="DB340" s="3">
        <f t="shared" si="1208"/>
        <v>0</v>
      </c>
      <c r="DC340" s="3">
        <f t="shared" si="1208"/>
        <v>0</v>
      </c>
      <c r="DD340" s="3">
        <f t="shared" si="1208"/>
        <v>0</v>
      </c>
      <c r="DE340" s="3">
        <f t="shared" si="1208"/>
        <v>0</v>
      </c>
      <c r="DF340" s="3">
        <f t="shared" si="1208"/>
        <v>0</v>
      </c>
      <c r="DG340" s="3">
        <f t="shared" si="1208"/>
        <v>0</v>
      </c>
      <c r="DH340" s="3">
        <f t="shared" si="1208"/>
        <v>0</v>
      </c>
      <c r="DI340" s="3">
        <f t="shared" si="1208"/>
        <v>0</v>
      </c>
      <c r="DJ340" s="3">
        <f t="shared" si="1208"/>
        <v>0</v>
      </c>
      <c r="DK340" s="3">
        <f t="shared" si="1208"/>
        <v>0</v>
      </c>
      <c r="DL340" s="3">
        <f t="shared" ref="DL340:EQ340" si="1209">(DL153+DL246)-DL60</f>
        <v>0</v>
      </c>
      <c r="DM340" s="3">
        <f t="shared" si="1209"/>
        <v>0</v>
      </c>
      <c r="DN340" s="3">
        <f t="shared" si="1209"/>
        <v>0</v>
      </c>
      <c r="DO340" s="3">
        <f t="shared" si="1209"/>
        <v>0</v>
      </c>
      <c r="DP340" s="3">
        <f t="shared" si="1209"/>
        <v>0</v>
      </c>
      <c r="DQ340" s="3">
        <f t="shared" si="1209"/>
        <v>0</v>
      </c>
      <c r="DR340" s="3">
        <f t="shared" si="1209"/>
        <v>0</v>
      </c>
      <c r="DS340" s="3">
        <f t="shared" si="1209"/>
        <v>0</v>
      </c>
      <c r="DT340" s="3">
        <f t="shared" si="1209"/>
        <v>0</v>
      </c>
      <c r="DU340" s="3">
        <f t="shared" si="1209"/>
        <v>0</v>
      </c>
      <c r="DV340" s="3">
        <f t="shared" si="1209"/>
        <v>0</v>
      </c>
      <c r="DW340" s="3">
        <f t="shared" si="1209"/>
        <v>0</v>
      </c>
      <c r="DX340" s="3">
        <f t="shared" si="1209"/>
        <v>0</v>
      </c>
      <c r="DY340" s="3">
        <f t="shared" si="1209"/>
        <v>0</v>
      </c>
      <c r="DZ340" s="3">
        <f t="shared" si="1209"/>
        <v>0</v>
      </c>
      <c r="EA340" s="3">
        <f t="shared" si="1209"/>
        <v>0</v>
      </c>
      <c r="EB340" s="3">
        <f t="shared" si="1209"/>
        <v>0</v>
      </c>
      <c r="EC340" s="3">
        <f t="shared" si="1209"/>
        <v>0</v>
      </c>
      <c r="ED340" s="3">
        <f t="shared" si="1209"/>
        <v>0</v>
      </c>
      <c r="EE340" s="3">
        <f t="shared" si="1209"/>
        <v>0</v>
      </c>
      <c r="EF340" s="3">
        <f t="shared" si="1209"/>
        <v>0</v>
      </c>
      <c r="EG340" s="3">
        <f t="shared" si="1209"/>
        <v>0</v>
      </c>
      <c r="EH340" s="3">
        <f t="shared" si="1209"/>
        <v>0</v>
      </c>
      <c r="EI340" s="3">
        <f t="shared" si="1209"/>
        <v>0</v>
      </c>
      <c r="EJ340" s="3">
        <f t="shared" si="1209"/>
        <v>0</v>
      </c>
      <c r="EK340" s="3">
        <f t="shared" si="1209"/>
        <v>0</v>
      </c>
      <c r="EL340" s="3">
        <f t="shared" si="1209"/>
        <v>0</v>
      </c>
      <c r="EM340" s="3">
        <f t="shared" si="1209"/>
        <v>0</v>
      </c>
      <c r="EN340" s="3">
        <f t="shared" si="1209"/>
        <v>0</v>
      </c>
      <c r="EO340" s="3">
        <f t="shared" si="1209"/>
        <v>0</v>
      </c>
      <c r="EP340" s="3">
        <f t="shared" si="1209"/>
        <v>0</v>
      </c>
      <c r="EQ340" s="3">
        <f t="shared" si="1209"/>
        <v>0</v>
      </c>
      <c r="ER340" s="3">
        <f t="shared" ref="ER340:FB340" si="1210">(ER153+ER246)-ER60</f>
        <v>0</v>
      </c>
      <c r="ES340" s="3">
        <f t="shared" si="1210"/>
        <v>0</v>
      </c>
      <c r="ET340" s="3">
        <f t="shared" si="1210"/>
        <v>0</v>
      </c>
      <c r="EU340" s="3">
        <f t="shared" si="1210"/>
        <v>0</v>
      </c>
      <c r="EV340" s="3">
        <f t="shared" si="1210"/>
        <v>0</v>
      </c>
      <c r="EW340" s="3">
        <f t="shared" si="1210"/>
        <v>0</v>
      </c>
      <c r="EX340" s="3">
        <f t="shared" si="1210"/>
        <v>0</v>
      </c>
      <c r="EY340" s="3">
        <f t="shared" si="1210"/>
        <v>0</v>
      </c>
      <c r="EZ340" s="3">
        <f t="shared" si="1210"/>
        <v>0</v>
      </c>
      <c r="FA340" s="3">
        <f t="shared" si="1210"/>
        <v>0</v>
      </c>
      <c r="FB340" s="3">
        <f t="shared" si="1210"/>
        <v>0</v>
      </c>
    </row>
    <row r="341" spans="2:158" s="38" customFormat="1" ht="11.25" hidden="1" customHeight="1" outlineLevel="1">
      <c r="B341" s="37">
        <v>2065</v>
      </c>
      <c r="D341" s="36"/>
      <c r="E341" s="49"/>
      <c r="J341" s="39"/>
      <c r="K341" s="39"/>
      <c r="L341" s="39"/>
      <c r="M341" s="39"/>
      <c r="N341" s="39"/>
      <c r="O341" s="39"/>
      <c r="P341" s="39"/>
      <c r="R341" s="41"/>
      <c r="S341" s="40"/>
      <c r="T341" s="3">
        <f t="shared" ref="T341:AY341" si="1211">(T154+T247)-T61</f>
        <v>0</v>
      </c>
      <c r="U341" s="3">
        <f t="shared" si="1211"/>
        <v>0</v>
      </c>
      <c r="V341" s="3">
        <f t="shared" si="1211"/>
        <v>0</v>
      </c>
      <c r="W341" s="3">
        <f t="shared" si="1211"/>
        <v>0</v>
      </c>
      <c r="X341" s="3">
        <f t="shared" si="1211"/>
        <v>0</v>
      </c>
      <c r="Y341" s="3">
        <f t="shared" si="1211"/>
        <v>0</v>
      </c>
      <c r="Z341" s="3">
        <f t="shared" si="1211"/>
        <v>0</v>
      </c>
      <c r="AA341" s="3">
        <f t="shared" si="1211"/>
        <v>0</v>
      </c>
      <c r="AB341" s="3">
        <f t="shared" si="1211"/>
        <v>0</v>
      </c>
      <c r="AC341" s="3">
        <f t="shared" si="1211"/>
        <v>0</v>
      </c>
      <c r="AD341" s="3">
        <f t="shared" si="1211"/>
        <v>0</v>
      </c>
      <c r="AE341" s="3">
        <f t="shared" si="1211"/>
        <v>0</v>
      </c>
      <c r="AF341" s="3">
        <f t="shared" si="1211"/>
        <v>0</v>
      </c>
      <c r="AG341" s="3">
        <f t="shared" si="1211"/>
        <v>0</v>
      </c>
      <c r="AH341" s="3">
        <f t="shared" si="1211"/>
        <v>0</v>
      </c>
      <c r="AI341" s="3">
        <f t="shared" si="1211"/>
        <v>0</v>
      </c>
      <c r="AJ341" s="3">
        <f t="shared" si="1211"/>
        <v>0</v>
      </c>
      <c r="AK341" s="3">
        <f t="shared" si="1211"/>
        <v>0</v>
      </c>
      <c r="AL341" s="3">
        <f t="shared" si="1211"/>
        <v>0</v>
      </c>
      <c r="AM341" s="3">
        <f t="shared" si="1211"/>
        <v>0</v>
      </c>
      <c r="AN341" s="3">
        <f t="shared" si="1211"/>
        <v>0</v>
      </c>
      <c r="AO341" s="3">
        <f t="shared" si="1211"/>
        <v>0</v>
      </c>
      <c r="AP341" s="3">
        <f t="shared" si="1211"/>
        <v>0</v>
      </c>
      <c r="AQ341" s="3">
        <f t="shared" si="1211"/>
        <v>0</v>
      </c>
      <c r="AR341" s="3">
        <f t="shared" si="1211"/>
        <v>0</v>
      </c>
      <c r="AS341" s="3">
        <f t="shared" si="1211"/>
        <v>0</v>
      </c>
      <c r="AT341" s="3">
        <f t="shared" si="1211"/>
        <v>0</v>
      </c>
      <c r="AU341" s="3">
        <f t="shared" si="1211"/>
        <v>0</v>
      </c>
      <c r="AV341" s="3">
        <f t="shared" si="1211"/>
        <v>0</v>
      </c>
      <c r="AW341" s="3">
        <f t="shared" si="1211"/>
        <v>0</v>
      </c>
      <c r="AX341" s="3">
        <f t="shared" si="1211"/>
        <v>0</v>
      </c>
      <c r="AY341" s="3">
        <f t="shared" si="1211"/>
        <v>0</v>
      </c>
      <c r="AZ341" s="3">
        <f t="shared" ref="AZ341:CE341" si="1212">(AZ154+AZ247)-AZ61</f>
        <v>0</v>
      </c>
      <c r="BA341" s="3">
        <f t="shared" si="1212"/>
        <v>0</v>
      </c>
      <c r="BB341" s="3">
        <f t="shared" si="1212"/>
        <v>0</v>
      </c>
      <c r="BC341" s="3">
        <f t="shared" si="1212"/>
        <v>0</v>
      </c>
      <c r="BD341" s="3">
        <f t="shared" si="1212"/>
        <v>0</v>
      </c>
      <c r="BE341" s="3">
        <f t="shared" si="1212"/>
        <v>0</v>
      </c>
      <c r="BF341" s="3">
        <f t="shared" si="1212"/>
        <v>0</v>
      </c>
      <c r="BG341" s="3">
        <f t="shared" si="1212"/>
        <v>0</v>
      </c>
      <c r="BH341" s="3">
        <f t="shared" si="1212"/>
        <v>0</v>
      </c>
      <c r="BI341" s="3">
        <f t="shared" si="1212"/>
        <v>0</v>
      </c>
      <c r="BJ341" s="3">
        <f t="shared" si="1212"/>
        <v>0</v>
      </c>
      <c r="BK341" s="3">
        <f t="shared" si="1212"/>
        <v>0</v>
      </c>
      <c r="BL341" s="3">
        <f t="shared" si="1212"/>
        <v>0</v>
      </c>
      <c r="BM341" s="3">
        <f t="shared" si="1212"/>
        <v>0</v>
      </c>
      <c r="BN341" s="3">
        <f t="shared" si="1212"/>
        <v>0</v>
      </c>
      <c r="BO341" s="3">
        <f t="shared" si="1212"/>
        <v>0</v>
      </c>
      <c r="BP341" s="3">
        <f t="shared" si="1212"/>
        <v>0</v>
      </c>
      <c r="BQ341" s="3">
        <f t="shared" si="1212"/>
        <v>0</v>
      </c>
      <c r="BR341" s="3">
        <f t="shared" si="1212"/>
        <v>0</v>
      </c>
      <c r="BS341" s="3">
        <f t="shared" si="1212"/>
        <v>0</v>
      </c>
      <c r="BT341" s="3">
        <f t="shared" si="1212"/>
        <v>0</v>
      </c>
      <c r="BU341" s="3">
        <f t="shared" si="1212"/>
        <v>0</v>
      </c>
      <c r="BV341" s="3">
        <f t="shared" si="1212"/>
        <v>0</v>
      </c>
      <c r="BW341" s="3">
        <f t="shared" si="1212"/>
        <v>0</v>
      </c>
      <c r="BX341" s="3">
        <f t="shared" si="1212"/>
        <v>0</v>
      </c>
      <c r="BY341" s="3">
        <f t="shared" si="1212"/>
        <v>0</v>
      </c>
      <c r="BZ341" s="3">
        <f t="shared" si="1212"/>
        <v>0</v>
      </c>
      <c r="CA341" s="3">
        <f t="shared" si="1212"/>
        <v>0</v>
      </c>
      <c r="CB341" s="3">
        <f t="shared" si="1212"/>
        <v>0</v>
      </c>
      <c r="CC341" s="3">
        <f t="shared" si="1212"/>
        <v>0</v>
      </c>
      <c r="CD341" s="3">
        <f t="shared" si="1212"/>
        <v>0</v>
      </c>
      <c r="CE341" s="3">
        <f t="shared" si="1212"/>
        <v>0</v>
      </c>
      <c r="CF341" s="3">
        <f t="shared" ref="CF341:DK341" si="1213">(CF154+CF247)-CF61</f>
        <v>0</v>
      </c>
      <c r="CG341" s="3">
        <f t="shared" si="1213"/>
        <v>0</v>
      </c>
      <c r="CH341" s="3">
        <f t="shared" si="1213"/>
        <v>0</v>
      </c>
      <c r="CI341" s="3">
        <f t="shared" si="1213"/>
        <v>0</v>
      </c>
      <c r="CJ341" s="3">
        <f t="shared" si="1213"/>
        <v>0</v>
      </c>
      <c r="CK341" s="3">
        <f t="shared" si="1213"/>
        <v>0</v>
      </c>
      <c r="CL341" s="3">
        <f t="shared" si="1213"/>
        <v>0</v>
      </c>
      <c r="CM341" s="3">
        <f t="shared" si="1213"/>
        <v>0</v>
      </c>
      <c r="CN341" s="3">
        <f t="shared" si="1213"/>
        <v>0</v>
      </c>
      <c r="CO341" s="3">
        <f t="shared" si="1213"/>
        <v>0</v>
      </c>
      <c r="CP341" s="3">
        <f t="shared" si="1213"/>
        <v>0</v>
      </c>
      <c r="CQ341" s="3">
        <f t="shared" si="1213"/>
        <v>0</v>
      </c>
      <c r="CR341" s="3">
        <f t="shared" si="1213"/>
        <v>0</v>
      </c>
      <c r="CS341" s="3">
        <f t="shared" si="1213"/>
        <v>0</v>
      </c>
      <c r="CT341" s="3">
        <f t="shared" si="1213"/>
        <v>0</v>
      </c>
      <c r="CU341" s="3">
        <f t="shared" si="1213"/>
        <v>0</v>
      </c>
      <c r="CV341" s="3">
        <f t="shared" si="1213"/>
        <v>0</v>
      </c>
      <c r="CW341" s="3">
        <f t="shared" si="1213"/>
        <v>0</v>
      </c>
      <c r="CX341" s="3">
        <f t="shared" si="1213"/>
        <v>0</v>
      </c>
      <c r="CY341" s="3">
        <f t="shared" si="1213"/>
        <v>0</v>
      </c>
      <c r="CZ341" s="3">
        <f t="shared" si="1213"/>
        <v>0</v>
      </c>
      <c r="DA341" s="3">
        <f t="shared" si="1213"/>
        <v>0</v>
      </c>
      <c r="DB341" s="3">
        <f t="shared" si="1213"/>
        <v>0</v>
      </c>
      <c r="DC341" s="3">
        <f t="shared" si="1213"/>
        <v>0</v>
      </c>
      <c r="DD341" s="3">
        <f t="shared" si="1213"/>
        <v>0</v>
      </c>
      <c r="DE341" s="3">
        <f t="shared" si="1213"/>
        <v>0</v>
      </c>
      <c r="DF341" s="3">
        <f t="shared" si="1213"/>
        <v>0</v>
      </c>
      <c r="DG341" s="3">
        <f t="shared" si="1213"/>
        <v>0</v>
      </c>
      <c r="DH341" s="3">
        <f t="shared" si="1213"/>
        <v>0</v>
      </c>
      <c r="DI341" s="3">
        <f t="shared" si="1213"/>
        <v>0</v>
      </c>
      <c r="DJ341" s="3">
        <f t="shared" si="1213"/>
        <v>0</v>
      </c>
      <c r="DK341" s="3">
        <f t="shared" si="1213"/>
        <v>0</v>
      </c>
      <c r="DL341" s="3">
        <f t="shared" ref="DL341:EQ341" si="1214">(DL154+DL247)-DL61</f>
        <v>0</v>
      </c>
      <c r="DM341" s="3">
        <f t="shared" si="1214"/>
        <v>0</v>
      </c>
      <c r="DN341" s="3">
        <f t="shared" si="1214"/>
        <v>0</v>
      </c>
      <c r="DO341" s="3">
        <f t="shared" si="1214"/>
        <v>0</v>
      </c>
      <c r="DP341" s="3">
        <f t="shared" si="1214"/>
        <v>0</v>
      </c>
      <c r="DQ341" s="3">
        <f t="shared" si="1214"/>
        <v>0</v>
      </c>
      <c r="DR341" s="3">
        <f t="shared" si="1214"/>
        <v>0</v>
      </c>
      <c r="DS341" s="3">
        <f t="shared" si="1214"/>
        <v>0</v>
      </c>
      <c r="DT341" s="3">
        <f t="shared" si="1214"/>
        <v>0</v>
      </c>
      <c r="DU341" s="3">
        <f t="shared" si="1214"/>
        <v>0</v>
      </c>
      <c r="DV341" s="3">
        <f t="shared" si="1214"/>
        <v>0</v>
      </c>
      <c r="DW341" s="3">
        <f t="shared" si="1214"/>
        <v>0</v>
      </c>
      <c r="DX341" s="3">
        <f t="shared" si="1214"/>
        <v>0</v>
      </c>
      <c r="DY341" s="3">
        <f t="shared" si="1214"/>
        <v>0</v>
      </c>
      <c r="DZ341" s="3">
        <f t="shared" si="1214"/>
        <v>0</v>
      </c>
      <c r="EA341" s="3">
        <f t="shared" si="1214"/>
        <v>0</v>
      </c>
      <c r="EB341" s="3">
        <f t="shared" si="1214"/>
        <v>0</v>
      </c>
      <c r="EC341" s="3">
        <f t="shared" si="1214"/>
        <v>0</v>
      </c>
      <c r="ED341" s="3">
        <f t="shared" si="1214"/>
        <v>0</v>
      </c>
      <c r="EE341" s="3">
        <f t="shared" si="1214"/>
        <v>0</v>
      </c>
      <c r="EF341" s="3">
        <f t="shared" si="1214"/>
        <v>0</v>
      </c>
      <c r="EG341" s="3">
        <f t="shared" si="1214"/>
        <v>0</v>
      </c>
      <c r="EH341" s="3">
        <f t="shared" si="1214"/>
        <v>0</v>
      </c>
      <c r="EI341" s="3">
        <f t="shared" si="1214"/>
        <v>0</v>
      </c>
      <c r="EJ341" s="3">
        <f t="shared" si="1214"/>
        <v>0</v>
      </c>
      <c r="EK341" s="3">
        <f t="shared" si="1214"/>
        <v>0</v>
      </c>
      <c r="EL341" s="3">
        <f t="shared" si="1214"/>
        <v>0</v>
      </c>
      <c r="EM341" s="3">
        <f t="shared" si="1214"/>
        <v>0</v>
      </c>
      <c r="EN341" s="3">
        <f t="shared" si="1214"/>
        <v>0</v>
      </c>
      <c r="EO341" s="3">
        <f t="shared" si="1214"/>
        <v>0</v>
      </c>
      <c r="EP341" s="3">
        <f t="shared" si="1214"/>
        <v>0</v>
      </c>
      <c r="EQ341" s="3">
        <f t="shared" si="1214"/>
        <v>0</v>
      </c>
      <c r="ER341" s="3">
        <f t="shared" ref="ER341:FB341" si="1215">(ER154+ER247)-ER61</f>
        <v>0</v>
      </c>
      <c r="ES341" s="3">
        <f t="shared" si="1215"/>
        <v>0</v>
      </c>
      <c r="ET341" s="3">
        <f t="shared" si="1215"/>
        <v>0</v>
      </c>
      <c r="EU341" s="3">
        <f t="shared" si="1215"/>
        <v>0</v>
      </c>
      <c r="EV341" s="3">
        <f t="shared" si="1215"/>
        <v>0</v>
      </c>
      <c r="EW341" s="3">
        <f t="shared" si="1215"/>
        <v>0</v>
      </c>
      <c r="EX341" s="3">
        <f t="shared" si="1215"/>
        <v>0</v>
      </c>
      <c r="EY341" s="3">
        <f t="shared" si="1215"/>
        <v>0</v>
      </c>
      <c r="EZ341" s="3">
        <f t="shared" si="1215"/>
        <v>0</v>
      </c>
      <c r="FA341" s="3">
        <f t="shared" si="1215"/>
        <v>0</v>
      </c>
      <c r="FB341" s="3">
        <f t="shared" si="1215"/>
        <v>0</v>
      </c>
    </row>
    <row r="342" spans="2:158" s="38" customFormat="1" ht="11.25" hidden="1" customHeight="1" outlineLevel="1">
      <c r="B342" s="37">
        <v>2066</v>
      </c>
      <c r="D342" s="36"/>
      <c r="E342" s="49"/>
      <c r="J342" s="39"/>
      <c r="K342" s="39"/>
      <c r="L342" s="39"/>
      <c r="M342" s="39"/>
      <c r="N342" s="39"/>
      <c r="O342" s="39"/>
      <c r="P342" s="39"/>
      <c r="R342" s="41"/>
      <c r="S342" s="40"/>
      <c r="T342" s="3">
        <f t="shared" ref="T342:AY342" si="1216">(T155+T248)-T62</f>
        <v>0</v>
      </c>
      <c r="U342" s="3">
        <f t="shared" si="1216"/>
        <v>0</v>
      </c>
      <c r="V342" s="3">
        <f t="shared" si="1216"/>
        <v>0</v>
      </c>
      <c r="W342" s="3">
        <f t="shared" si="1216"/>
        <v>0</v>
      </c>
      <c r="X342" s="3">
        <f t="shared" si="1216"/>
        <v>0</v>
      </c>
      <c r="Y342" s="3">
        <f t="shared" si="1216"/>
        <v>0</v>
      </c>
      <c r="Z342" s="3">
        <f t="shared" si="1216"/>
        <v>0</v>
      </c>
      <c r="AA342" s="3">
        <f t="shared" si="1216"/>
        <v>0</v>
      </c>
      <c r="AB342" s="3">
        <f t="shared" si="1216"/>
        <v>0</v>
      </c>
      <c r="AC342" s="3">
        <f t="shared" si="1216"/>
        <v>0</v>
      </c>
      <c r="AD342" s="3">
        <f t="shared" si="1216"/>
        <v>0</v>
      </c>
      <c r="AE342" s="3">
        <f t="shared" si="1216"/>
        <v>0</v>
      </c>
      <c r="AF342" s="3">
        <f t="shared" si="1216"/>
        <v>0</v>
      </c>
      <c r="AG342" s="3">
        <f t="shared" si="1216"/>
        <v>0</v>
      </c>
      <c r="AH342" s="3">
        <f t="shared" si="1216"/>
        <v>0</v>
      </c>
      <c r="AI342" s="3">
        <f t="shared" si="1216"/>
        <v>0</v>
      </c>
      <c r="AJ342" s="3">
        <f t="shared" si="1216"/>
        <v>0</v>
      </c>
      <c r="AK342" s="3">
        <f t="shared" si="1216"/>
        <v>0</v>
      </c>
      <c r="AL342" s="3">
        <f t="shared" si="1216"/>
        <v>0</v>
      </c>
      <c r="AM342" s="3">
        <f t="shared" si="1216"/>
        <v>0</v>
      </c>
      <c r="AN342" s="3">
        <f t="shared" si="1216"/>
        <v>0</v>
      </c>
      <c r="AO342" s="3">
        <f t="shared" si="1216"/>
        <v>0</v>
      </c>
      <c r="AP342" s="3">
        <f t="shared" si="1216"/>
        <v>0</v>
      </c>
      <c r="AQ342" s="3">
        <f t="shared" si="1216"/>
        <v>0</v>
      </c>
      <c r="AR342" s="3">
        <f t="shared" si="1216"/>
        <v>0</v>
      </c>
      <c r="AS342" s="3">
        <f t="shared" si="1216"/>
        <v>0</v>
      </c>
      <c r="AT342" s="3">
        <f t="shared" si="1216"/>
        <v>0</v>
      </c>
      <c r="AU342" s="3">
        <f t="shared" si="1216"/>
        <v>0</v>
      </c>
      <c r="AV342" s="3">
        <f t="shared" si="1216"/>
        <v>0</v>
      </c>
      <c r="AW342" s="3">
        <f t="shared" si="1216"/>
        <v>0</v>
      </c>
      <c r="AX342" s="3">
        <f t="shared" si="1216"/>
        <v>0</v>
      </c>
      <c r="AY342" s="3">
        <f t="shared" si="1216"/>
        <v>0</v>
      </c>
      <c r="AZ342" s="3">
        <f t="shared" ref="AZ342:CE342" si="1217">(AZ155+AZ248)-AZ62</f>
        <v>0</v>
      </c>
      <c r="BA342" s="3">
        <f t="shared" si="1217"/>
        <v>0</v>
      </c>
      <c r="BB342" s="3">
        <f t="shared" si="1217"/>
        <v>0</v>
      </c>
      <c r="BC342" s="3">
        <f t="shared" si="1217"/>
        <v>0</v>
      </c>
      <c r="BD342" s="3">
        <f t="shared" si="1217"/>
        <v>0</v>
      </c>
      <c r="BE342" s="3">
        <f t="shared" si="1217"/>
        <v>0</v>
      </c>
      <c r="BF342" s="3">
        <f t="shared" si="1217"/>
        <v>0</v>
      </c>
      <c r="BG342" s="3">
        <f t="shared" si="1217"/>
        <v>0</v>
      </c>
      <c r="BH342" s="3">
        <f t="shared" si="1217"/>
        <v>0</v>
      </c>
      <c r="BI342" s="3">
        <f t="shared" si="1217"/>
        <v>0</v>
      </c>
      <c r="BJ342" s="3">
        <f t="shared" si="1217"/>
        <v>0</v>
      </c>
      <c r="BK342" s="3">
        <f t="shared" si="1217"/>
        <v>0</v>
      </c>
      <c r="BL342" s="3">
        <f t="shared" si="1217"/>
        <v>0</v>
      </c>
      <c r="BM342" s="3">
        <f t="shared" si="1217"/>
        <v>0</v>
      </c>
      <c r="BN342" s="3">
        <f t="shared" si="1217"/>
        <v>0</v>
      </c>
      <c r="BO342" s="3">
        <f t="shared" si="1217"/>
        <v>0</v>
      </c>
      <c r="BP342" s="3">
        <f t="shared" si="1217"/>
        <v>0</v>
      </c>
      <c r="BQ342" s="3">
        <f t="shared" si="1217"/>
        <v>0</v>
      </c>
      <c r="BR342" s="3">
        <f t="shared" si="1217"/>
        <v>0</v>
      </c>
      <c r="BS342" s="3">
        <f t="shared" si="1217"/>
        <v>0</v>
      </c>
      <c r="BT342" s="3">
        <f t="shared" si="1217"/>
        <v>0</v>
      </c>
      <c r="BU342" s="3">
        <f t="shared" si="1217"/>
        <v>0</v>
      </c>
      <c r="BV342" s="3">
        <f t="shared" si="1217"/>
        <v>0</v>
      </c>
      <c r="BW342" s="3">
        <f t="shared" si="1217"/>
        <v>0</v>
      </c>
      <c r="BX342" s="3">
        <f t="shared" si="1217"/>
        <v>0</v>
      </c>
      <c r="BY342" s="3">
        <f t="shared" si="1217"/>
        <v>0</v>
      </c>
      <c r="BZ342" s="3">
        <f t="shared" si="1217"/>
        <v>0</v>
      </c>
      <c r="CA342" s="3">
        <f t="shared" si="1217"/>
        <v>0</v>
      </c>
      <c r="CB342" s="3">
        <f t="shared" si="1217"/>
        <v>0</v>
      </c>
      <c r="CC342" s="3">
        <f t="shared" si="1217"/>
        <v>0</v>
      </c>
      <c r="CD342" s="3">
        <f t="shared" si="1217"/>
        <v>0</v>
      </c>
      <c r="CE342" s="3">
        <f t="shared" si="1217"/>
        <v>0</v>
      </c>
      <c r="CF342" s="3">
        <f t="shared" ref="CF342:DK342" si="1218">(CF155+CF248)-CF62</f>
        <v>0</v>
      </c>
      <c r="CG342" s="3">
        <f t="shared" si="1218"/>
        <v>0</v>
      </c>
      <c r="CH342" s="3">
        <f t="shared" si="1218"/>
        <v>0</v>
      </c>
      <c r="CI342" s="3">
        <f t="shared" si="1218"/>
        <v>0</v>
      </c>
      <c r="CJ342" s="3">
        <f t="shared" si="1218"/>
        <v>0</v>
      </c>
      <c r="CK342" s="3">
        <f t="shared" si="1218"/>
        <v>0</v>
      </c>
      <c r="CL342" s="3">
        <f t="shared" si="1218"/>
        <v>0</v>
      </c>
      <c r="CM342" s="3">
        <f t="shared" si="1218"/>
        <v>0</v>
      </c>
      <c r="CN342" s="3">
        <f t="shared" si="1218"/>
        <v>0</v>
      </c>
      <c r="CO342" s="3">
        <f t="shared" si="1218"/>
        <v>0</v>
      </c>
      <c r="CP342" s="3">
        <f t="shared" si="1218"/>
        <v>0</v>
      </c>
      <c r="CQ342" s="3">
        <f t="shared" si="1218"/>
        <v>0</v>
      </c>
      <c r="CR342" s="3">
        <f t="shared" si="1218"/>
        <v>0</v>
      </c>
      <c r="CS342" s="3">
        <f t="shared" si="1218"/>
        <v>0</v>
      </c>
      <c r="CT342" s="3">
        <f t="shared" si="1218"/>
        <v>0</v>
      </c>
      <c r="CU342" s="3">
        <f t="shared" si="1218"/>
        <v>0</v>
      </c>
      <c r="CV342" s="3">
        <f t="shared" si="1218"/>
        <v>0</v>
      </c>
      <c r="CW342" s="3">
        <f t="shared" si="1218"/>
        <v>0</v>
      </c>
      <c r="CX342" s="3">
        <f t="shared" si="1218"/>
        <v>0</v>
      </c>
      <c r="CY342" s="3">
        <f t="shared" si="1218"/>
        <v>0</v>
      </c>
      <c r="CZ342" s="3">
        <f t="shared" si="1218"/>
        <v>0</v>
      </c>
      <c r="DA342" s="3">
        <f t="shared" si="1218"/>
        <v>0</v>
      </c>
      <c r="DB342" s="3">
        <f t="shared" si="1218"/>
        <v>0</v>
      </c>
      <c r="DC342" s="3">
        <f t="shared" si="1218"/>
        <v>0</v>
      </c>
      <c r="DD342" s="3">
        <f t="shared" si="1218"/>
        <v>0</v>
      </c>
      <c r="DE342" s="3">
        <f t="shared" si="1218"/>
        <v>0</v>
      </c>
      <c r="DF342" s="3">
        <f t="shared" si="1218"/>
        <v>0</v>
      </c>
      <c r="DG342" s="3">
        <f t="shared" si="1218"/>
        <v>0</v>
      </c>
      <c r="DH342" s="3">
        <f t="shared" si="1218"/>
        <v>0</v>
      </c>
      <c r="DI342" s="3">
        <f t="shared" si="1218"/>
        <v>0</v>
      </c>
      <c r="DJ342" s="3">
        <f t="shared" si="1218"/>
        <v>0</v>
      </c>
      <c r="DK342" s="3">
        <f t="shared" si="1218"/>
        <v>0</v>
      </c>
      <c r="DL342" s="3">
        <f t="shared" ref="DL342:EQ342" si="1219">(DL155+DL248)-DL62</f>
        <v>0</v>
      </c>
      <c r="DM342" s="3">
        <f t="shared" si="1219"/>
        <v>0</v>
      </c>
      <c r="DN342" s="3">
        <f t="shared" si="1219"/>
        <v>0</v>
      </c>
      <c r="DO342" s="3">
        <f t="shared" si="1219"/>
        <v>0</v>
      </c>
      <c r="DP342" s="3">
        <f t="shared" si="1219"/>
        <v>0</v>
      </c>
      <c r="DQ342" s="3">
        <f t="shared" si="1219"/>
        <v>0</v>
      </c>
      <c r="DR342" s="3">
        <f t="shared" si="1219"/>
        <v>0</v>
      </c>
      <c r="DS342" s="3">
        <f t="shared" si="1219"/>
        <v>0</v>
      </c>
      <c r="DT342" s="3">
        <f t="shared" si="1219"/>
        <v>0</v>
      </c>
      <c r="DU342" s="3">
        <f t="shared" si="1219"/>
        <v>0</v>
      </c>
      <c r="DV342" s="3">
        <f t="shared" si="1219"/>
        <v>0</v>
      </c>
      <c r="DW342" s="3">
        <f t="shared" si="1219"/>
        <v>0</v>
      </c>
      <c r="DX342" s="3">
        <f t="shared" si="1219"/>
        <v>0</v>
      </c>
      <c r="DY342" s="3">
        <f t="shared" si="1219"/>
        <v>0</v>
      </c>
      <c r="DZ342" s="3">
        <f t="shared" si="1219"/>
        <v>0</v>
      </c>
      <c r="EA342" s="3">
        <f t="shared" si="1219"/>
        <v>0</v>
      </c>
      <c r="EB342" s="3">
        <f t="shared" si="1219"/>
        <v>0</v>
      </c>
      <c r="EC342" s="3">
        <f t="shared" si="1219"/>
        <v>0</v>
      </c>
      <c r="ED342" s="3">
        <f t="shared" si="1219"/>
        <v>0</v>
      </c>
      <c r="EE342" s="3">
        <f t="shared" si="1219"/>
        <v>0</v>
      </c>
      <c r="EF342" s="3">
        <f t="shared" si="1219"/>
        <v>0</v>
      </c>
      <c r="EG342" s="3">
        <f t="shared" si="1219"/>
        <v>0</v>
      </c>
      <c r="EH342" s="3">
        <f t="shared" si="1219"/>
        <v>0</v>
      </c>
      <c r="EI342" s="3">
        <f t="shared" si="1219"/>
        <v>0</v>
      </c>
      <c r="EJ342" s="3">
        <f t="shared" si="1219"/>
        <v>0</v>
      </c>
      <c r="EK342" s="3">
        <f t="shared" si="1219"/>
        <v>0</v>
      </c>
      <c r="EL342" s="3">
        <f t="shared" si="1219"/>
        <v>0</v>
      </c>
      <c r="EM342" s="3">
        <f t="shared" si="1219"/>
        <v>0</v>
      </c>
      <c r="EN342" s="3">
        <f t="shared" si="1219"/>
        <v>0</v>
      </c>
      <c r="EO342" s="3">
        <f t="shared" si="1219"/>
        <v>0</v>
      </c>
      <c r="EP342" s="3">
        <f t="shared" si="1219"/>
        <v>0</v>
      </c>
      <c r="EQ342" s="3">
        <f t="shared" si="1219"/>
        <v>0</v>
      </c>
      <c r="ER342" s="3">
        <f t="shared" ref="ER342:FB342" si="1220">(ER155+ER248)-ER62</f>
        <v>0</v>
      </c>
      <c r="ES342" s="3">
        <f t="shared" si="1220"/>
        <v>0</v>
      </c>
      <c r="ET342" s="3">
        <f t="shared" si="1220"/>
        <v>0</v>
      </c>
      <c r="EU342" s="3">
        <f t="shared" si="1220"/>
        <v>0</v>
      </c>
      <c r="EV342" s="3">
        <f t="shared" si="1220"/>
        <v>0</v>
      </c>
      <c r="EW342" s="3">
        <f t="shared" si="1220"/>
        <v>0</v>
      </c>
      <c r="EX342" s="3">
        <f t="shared" si="1220"/>
        <v>0</v>
      </c>
      <c r="EY342" s="3">
        <f t="shared" si="1220"/>
        <v>0</v>
      </c>
      <c r="EZ342" s="3">
        <f t="shared" si="1220"/>
        <v>0</v>
      </c>
      <c r="FA342" s="3">
        <f t="shared" si="1220"/>
        <v>0</v>
      </c>
      <c r="FB342" s="3">
        <f t="shared" si="1220"/>
        <v>0</v>
      </c>
    </row>
    <row r="343" spans="2:158" s="38" customFormat="1" ht="11.25" hidden="1" customHeight="1" outlineLevel="1">
      <c r="B343" s="37">
        <v>2067</v>
      </c>
      <c r="D343" s="36"/>
      <c r="E343" s="49"/>
      <c r="J343" s="39"/>
      <c r="K343" s="39"/>
      <c r="L343" s="39"/>
      <c r="M343" s="39"/>
      <c r="N343" s="39"/>
      <c r="O343" s="39"/>
      <c r="P343" s="39"/>
      <c r="R343" s="41"/>
      <c r="S343" s="40"/>
      <c r="T343" s="3">
        <f t="shared" ref="T343:AY343" si="1221">(T156+T249)-T63</f>
        <v>0</v>
      </c>
      <c r="U343" s="3">
        <f t="shared" si="1221"/>
        <v>0</v>
      </c>
      <c r="V343" s="3">
        <f t="shared" si="1221"/>
        <v>0</v>
      </c>
      <c r="W343" s="3">
        <f t="shared" si="1221"/>
        <v>0</v>
      </c>
      <c r="X343" s="3">
        <f t="shared" si="1221"/>
        <v>0</v>
      </c>
      <c r="Y343" s="3">
        <f t="shared" si="1221"/>
        <v>0</v>
      </c>
      <c r="Z343" s="3">
        <f t="shared" si="1221"/>
        <v>0</v>
      </c>
      <c r="AA343" s="3">
        <f t="shared" si="1221"/>
        <v>0</v>
      </c>
      <c r="AB343" s="3">
        <f t="shared" si="1221"/>
        <v>0</v>
      </c>
      <c r="AC343" s="3">
        <f t="shared" si="1221"/>
        <v>0</v>
      </c>
      <c r="AD343" s="3">
        <f t="shared" si="1221"/>
        <v>0</v>
      </c>
      <c r="AE343" s="3">
        <f t="shared" si="1221"/>
        <v>0</v>
      </c>
      <c r="AF343" s="3">
        <f t="shared" si="1221"/>
        <v>0</v>
      </c>
      <c r="AG343" s="3">
        <f t="shared" si="1221"/>
        <v>0</v>
      </c>
      <c r="AH343" s="3">
        <f t="shared" si="1221"/>
        <v>0</v>
      </c>
      <c r="AI343" s="3">
        <f t="shared" si="1221"/>
        <v>0</v>
      </c>
      <c r="AJ343" s="3">
        <f t="shared" si="1221"/>
        <v>0</v>
      </c>
      <c r="AK343" s="3">
        <f t="shared" si="1221"/>
        <v>0</v>
      </c>
      <c r="AL343" s="3">
        <f t="shared" si="1221"/>
        <v>0</v>
      </c>
      <c r="AM343" s="3">
        <f t="shared" si="1221"/>
        <v>0</v>
      </c>
      <c r="AN343" s="3">
        <f t="shared" si="1221"/>
        <v>0</v>
      </c>
      <c r="AO343" s="3">
        <f t="shared" si="1221"/>
        <v>0</v>
      </c>
      <c r="AP343" s="3">
        <f t="shared" si="1221"/>
        <v>0</v>
      </c>
      <c r="AQ343" s="3">
        <f t="shared" si="1221"/>
        <v>0</v>
      </c>
      <c r="AR343" s="3">
        <f t="shared" si="1221"/>
        <v>0</v>
      </c>
      <c r="AS343" s="3">
        <f t="shared" si="1221"/>
        <v>0</v>
      </c>
      <c r="AT343" s="3">
        <f t="shared" si="1221"/>
        <v>0</v>
      </c>
      <c r="AU343" s="3">
        <f t="shared" si="1221"/>
        <v>0</v>
      </c>
      <c r="AV343" s="3">
        <f t="shared" si="1221"/>
        <v>0</v>
      </c>
      <c r="AW343" s="3">
        <f t="shared" si="1221"/>
        <v>0</v>
      </c>
      <c r="AX343" s="3">
        <f t="shared" si="1221"/>
        <v>0</v>
      </c>
      <c r="AY343" s="3">
        <f t="shared" si="1221"/>
        <v>0</v>
      </c>
      <c r="AZ343" s="3">
        <f t="shared" ref="AZ343:CE343" si="1222">(AZ156+AZ249)-AZ63</f>
        <v>0</v>
      </c>
      <c r="BA343" s="3">
        <f t="shared" si="1222"/>
        <v>0</v>
      </c>
      <c r="BB343" s="3">
        <f t="shared" si="1222"/>
        <v>0</v>
      </c>
      <c r="BC343" s="3">
        <f t="shared" si="1222"/>
        <v>0</v>
      </c>
      <c r="BD343" s="3">
        <f t="shared" si="1222"/>
        <v>0</v>
      </c>
      <c r="BE343" s="3">
        <f t="shared" si="1222"/>
        <v>0</v>
      </c>
      <c r="BF343" s="3">
        <f t="shared" si="1222"/>
        <v>0</v>
      </c>
      <c r="BG343" s="3">
        <f t="shared" si="1222"/>
        <v>0</v>
      </c>
      <c r="BH343" s="3">
        <f t="shared" si="1222"/>
        <v>0</v>
      </c>
      <c r="BI343" s="3">
        <f t="shared" si="1222"/>
        <v>0</v>
      </c>
      <c r="BJ343" s="3">
        <f t="shared" si="1222"/>
        <v>0</v>
      </c>
      <c r="BK343" s="3">
        <f t="shared" si="1222"/>
        <v>0</v>
      </c>
      <c r="BL343" s="3">
        <f t="shared" si="1222"/>
        <v>0</v>
      </c>
      <c r="BM343" s="3">
        <f t="shared" si="1222"/>
        <v>0</v>
      </c>
      <c r="BN343" s="3">
        <f t="shared" si="1222"/>
        <v>0</v>
      </c>
      <c r="BO343" s="3">
        <f t="shared" si="1222"/>
        <v>0</v>
      </c>
      <c r="BP343" s="3">
        <f t="shared" si="1222"/>
        <v>0</v>
      </c>
      <c r="BQ343" s="3">
        <f t="shared" si="1222"/>
        <v>0</v>
      </c>
      <c r="BR343" s="3">
        <f t="shared" si="1222"/>
        <v>0</v>
      </c>
      <c r="BS343" s="3">
        <f t="shared" si="1222"/>
        <v>0</v>
      </c>
      <c r="BT343" s="3">
        <f t="shared" si="1222"/>
        <v>0</v>
      </c>
      <c r="BU343" s="3">
        <f t="shared" si="1222"/>
        <v>0</v>
      </c>
      <c r="BV343" s="3">
        <f t="shared" si="1222"/>
        <v>0</v>
      </c>
      <c r="BW343" s="3">
        <f t="shared" si="1222"/>
        <v>0</v>
      </c>
      <c r="BX343" s="3">
        <f t="shared" si="1222"/>
        <v>0</v>
      </c>
      <c r="BY343" s="3">
        <f t="shared" si="1222"/>
        <v>0</v>
      </c>
      <c r="BZ343" s="3">
        <f t="shared" si="1222"/>
        <v>0</v>
      </c>
      <c r="CA343" s="3">
        <f t="shared" si="1222"/>
        <v>0</v>
      </c>
      <c r="CB343" s="3">
        <f t="shared" si="1222"/>
        <v>0</v>
      </c>
      <c r="CC343" s="3">
        <f t="shared" si="1222"/>
        <v>0</v>
      </c>
      <c r="CD343" s="3">
        <f t="shared" si="1222"/>
        <v>0</v>
      </c>
      <c r="CE343" s="3">
        <f t="shared" si="1222"/>
        <v>0</v>
      </c>
      <c r="CF343" s="3">
        <f t="shared" ref="CF343:DK343" si="1223">(CF156+CF249)-CF63</f>
        <v>0</v>
      </c>
      <c r="CG343" s="3">
        <f t="shared" si="1223"/>
        <v>0</v>
      </c>
      <c r="CH343" s="3">
        <f t="shared" si="1223"/>
        <v>0</v>
      </c>
      <c r="CI343" s="3">
        <f t="shared" si="1223"/>
        <v>0</v>
      </c>
      <c r="CJ343" s="3">
        <f t="shared" si="1223"/>
        <v>0</v>
      </c>
      <c r="CK343" s="3">
        <f t="shared" si="1223"/>
        <v>0</v>
      </c>
      <c r="CL343" s="3">
        <f t="shared" si="1223"/>
        <v>0</v>
      </c>
      <c r="CM343" s="3">
        <f t="shared" si="1223"/>
        <v>0</v>
      </c>
      <c r="CN343" s="3">
        <f t="shared" si="1223"/>
        <v>0</v>
      </c>
      <c r="CO343" s="3">
        <f t="shared" si="1223"/>
        <v>0</v>
      </c>
      <c r="CP343" s="3">
        <f t="shared" si="1223"/>
        <v>0</v>
      </c>
      <c r="CQ343" s="3">
        <f t="shared" si="1223"/>
        <v>0</v>
      </c>
      <c r="CR343" s="3">
        <f t="shared" si="1223"/>
        <v>0</v>
      </c>
      <c r="CS343" s="3">
        <f t="shared" si="1223"/>
        <v>0</v>
      </c>
      <c r="CT343" s="3">
        <f t="shared" si="1223"/>
        <v>0</v>
      </c>
      <c r="CU343" s="3">
        <f t="shared" si="1223"/>
        <v>0</v>
      </c>
      <c r="CV343" s="3">
        <f t="shared" si="1223"/>
        <v>0</v>
      </c>
      <c r="CW343" s="3">
        <f t="shared" si="1223"/>
        <v>0</v>
      </c>
      <c r="CX343" s="3">
        <f t="shared" si="1223"/>
        <v>0</v>
      </c>
      <c r="CY343" s="3">
        <f t="shared" si="1223"/>
        <v>0</v>
      </c>
      <c r="CZ343" s="3">
        <f t="shared" si="1223"/>
        <v>0</v>
      </c>
      <c r="DA343" s="3">
        <f t="shared" si="1223"/>
        <v>0</v>
      </c>
      <c r="DB343" s="3">
        <f t="shared" si="1223"/>
        <v>0</v>
      </c>
      <c r="DC343" s="3">
        <f t="shared" si="1223"/>
        <v>0</v>
      </c>
      <c r="DD343" s="3">
        <f t="shared" si="1223"/>
        <v>0</v>
      </c>
      <c r="DE343" s="3">
        <f t="shared" si="1223"/>
        <v>0</v>
      </c>
      <c r="DF343" s="3">
        <f t="shared" si="1223"/>
        <v>0</v>
      </c>
      <c r="DG343" s="3">
        <f t="shared" si="1223"/>
        <v>0</v>
      </c>
      <c r="DH343" s="3">
        <f t="shared" si="1223"/>
        <v>0</v>
      </c>
      <c r="DI343" s="3">
        <f t="shared" si="1223"/>
        <v>0</v>
      </c>
      <c r="DJ343" s="3">
        <f t="shared" si="1223"/>
        <v>0</v>
      </c>
      <c r="DK343" s="3">
        <f t="shared" si="1223"/>
        <v>0</v>
      </c>
      <c r="DL343" s="3">
        <f t="shared" ref="DL343:EQ343" si="1224">(DL156+DL249)-DL63</f>
        <v>0</v>
      </c>
      <c r="DM343" s="3">
        <f t="shared" si="1224"/>
        <v>0</v>
      </c>
      <c r="DN343" s="3">
        <f t="shared" si="1224"/>
        <v>0</v>
      </c>
      <c r="DO343" s="3">
        <f t="shared" si="1224"/>
        <v>0</v>
      </c>
      <c r="DP343" s="3">
        <f t="shared" si="1224"/>
        <v>0</v>
      </c>
      <c r="DQ343" s="3">
        <f t="shared" si="1224"/>
        <v>0</v>
      </c>
      <c r="DR343" s="3">
        <f t="shared" si="1224"/>
        <v>0</v>
      </c>
      <c r="DS343" s="3">
        <f t="shared" si="1224"/>
        <v>0</v>
      </c>
      <c r="DT343" s="3">
        <f t="shared" si="1224"/>
        <v>0</v>
      </c>
      <c r="DU343" s="3">
        <f t="shared" si="1224"/>
        <v>0</v>
      </c>
      <c r="DV343" s="3">
        <f t="shared" si="1224"/>
        <v>0</v>
      </c>
      <c r="DW343" s="3">
        <f t="shared" si="1224"/>
        <v>0</v>
      </c>
      <c r="DX343" s="3">
        <f t="shared" si="1224"/>
        <v>0</v>
      </c>
      <c r="DY343" s="3">
        <f t="shared" si="1224"/>
        <v>0</v>
      </c>
      <c r="DZ343" s="3">
        <f t="shared" si="1224"/>
        <v>0</v>
      </c>
      <c r="EA343" s="3">
        <f t="shared" si="1224"/>
        <v>0</v>
      </c>
      <c r="EB343" s="3">
        <f t="shared" si="1224"/>
        <v>0</v>
      </c>
      <c r="EC343" s="3">
        <f t="shared" si="1224"/>
        <v>0</v>
      </c>
      <c r="ED343" s="3">
        <f t="shared" si="1224"/>
        <v>0</v>
      </c>
      <c r="EE343" s="3">
        <f t="shared" si="1224"/>
        <v>0</v>
      </c>
      <c r="EF343" s="3">
        <f t="shared" si="1224"/>
        <v>0</v>
      </c>
      <c r="EG343" s="3">
        <f t="shared" si="1224"/>
        <v>0</v>
      </c>
      <c r="EH343" s="3">
        <f t="shared" si="1224"/>
        <v>0</v>
      </c>
      <c r="EI343" s="3">
        <f t="shared" si="1224"/>
        <v>0</v>
      </c>
      <c r="EJ343" s="3">
        <f t="shared" si="1224"/>
        <v>0</v>
      </c>
      <c r="EK343" s="3">
        <f t="shared" si="1224"/>
        <v>0</v>
      </c>
      <c r="EL343" s="3">
        <f t="shared" si="1224"/>
        <v>0</v>
      </c>
      <c r="EM343" s="3">
        <f t="shared" si="1224"/>
        <v>0</v>
      </c>
      <c r="EN343" s="3">
        <f t="shared" si="1224"/>
        <v>0</v>
      </c>
      <c r="EO343" s="3">
        <f t="shared" si="1224"/>
        <v>0</v>
      </c>
      <c r="EP343" s="3">
        <f t="shared" si="1224"/>
        <v>0</v>
      </c>
      <c r="EQ343" s="3">
        <f t="shared" si="1224"/>
        <v>0</v>
      </c>
      <c r="ER343" s="3">
        <f t="shared" ref="ER343:FB343" si="1225">(ER156+ER249)-ER63</f>
        <v>0</v>
      </c>
      <c r="ES343" s="3">
        <f t="shared" si="1225"/>
        <v>0</v>
      </c>
      <c r="ET343" s="3">
        <f t="shared" si="1225"/>
        <v>0</v>
      </c>
      <c r="EU343" s="3">
        <f t="shared" si="1225"/>
        <v>0</v>
      </c>
      <c r="EV343" s="3">
        <f t="shared" si="1225"/>
        <v>0</v>
      </c>
      <c r="EW343" s="3">
        <f t="shared" si="1225"/>
        <v>0</v>
      </c>
      <c r="EX343" s="3">
        <f t="shared" si="1225"/>
        <v>0</v>
      </c>
      <c r="EY343" s="3">
        <f t="shared" si="1225"/>
        <v>0</v>
      </c>
      <c r="EZ343" s="3">
        <f t="shared" si="1225"/>
        <v>0</v>
      </c>
      <c r="FA343" s="3">
        <f t="shared" si="1225"/>
        <v>0</v>
      </c>
      <c r="FB343" s="3">
        <f t="shared" si="1225"/>
        <v>0</v>
      </c>
    </row>
    <row r="344" spans="2:158" s="38" customFormat="1" ht="11.25" hidden="1" customHeight="1" outlineLevel="1">
      <c r="B344" s="37">
        <v>2068</v>
      </c>
      <c r="D344" s="36"/>
      <c r="E344" s="49"/>
      <c r="J344" s="39"/>
      <c r="K344" s="39"/>
      <c r="L344" s="39"/>
      <c r="M344" s="39"/>
      <c r="N344" s="39"/>
      <c r="O344" s="39"/>
      <c r="P344" s="39"/>
      <c r="R344" s="41"/>
      <c r="S344" s="40"/>
      <c r="T344" s="3">
        <f t="shared" ref="T344:AY344" si="1226">(T157+T250)-T64</f>
        <v>0</v>
      </c>
      <c r="U344" s="3">
        <f t="shared" si="1226"/>
        <v>0</v>
      </c>
      <c r="V344" s="3">
        <f t="shared" si="1226"/>
        <v>0</v>
      </c>
      <c r="W344" s="3">
        <f t="shared" si="1226"/>
        <v>0</v>
      </c>
      <c r="X344" s="3">
        <f t="shared" si="1226"/>
        <v>0</v>
      </c>
      <c r="Y344" s="3">
        <f t="shared" si="1226"/>
        <v>0</v>
      </c>
      <c r="Z344" s="3">
        <f t="shared" si="1226"/>
        <v>0</v>
      </c>
      <c r="AA344" s="3">
        <f t="shared" si="1226"/>
        <v>0</v>
      </c>
      <c r="AB344" s="3">
        <f t="shared" si="1226"/>
        <v>0</v>
      </c>
      <c r="AC344" s="3">
        <f t="shared" si="1226"/>
        <v>0</v>
      </c>
      <c r="AD344" s="3">
        <f t="shared" si="1226"/>
        <v>0</v>
      </c>
      <c r="AE344" s="3">
        <f t="shared" si="1226"/>
        <v>0</v>
      </c>
      <c r="AF344" s="3">
        <f t="shared" si="1226"/>
        <v>0</v>
      </c>
      <c r="AG344" s="3">
        <f t="shared" si="1226"/>
        <v>0</v>
      </c>
      <c r="AH344" s="3">
        <f t="shared" si="1226"/>
        <v>0</v>
      </c>
      <c r="AI344" s="3">
        <f t="shared" si="1226"/>
        <v>0</v>
      </c>
      <c r="AJ344" s="3">
        <f t="shared" si="1226"/>
        <v>0</v>
      </c>
      <c r="AK344" s="3">
        <f t="shared" si="1226"/>
        <v>0</v>
      </c>
      <c r="AL344" s="3">
        <f t="shared" si="1226"/>
        <v>0</v>
      </c>
      <c r="AM344" s="3">
        <f t="shared" si="1226"/>
        <v>0</v>
      </c>
      <c r="AN344" s="3">
        <f t="shared" si="1226"/>
        <v>0</v>
      </c>
      <c r="AO344" s="3">
        <f t="shared" si="1226"/>
        <v>0</v>
      </c>
      <c r="AP344" s="3">
        <f t="shared" si="1226"/>
        <v>0</v>
      </c>
      <c r="AQ344" s="3">
        <f t="shared" si="1226"/>
        <v>0</v>
      </c>
      <c r="AR344" s="3">
        <f t="shared" si="1226"/>
        <v>0</v>
      </c>
      <c r="AS344" s="3">
        <f t="shared" si="1226"/>
        <v>0</v>
      </c>
      <c r="AT344" s="3">
        <f t="shared" si="1226"/>
        <v>0</v>
      </c>
      <c r="AU344" s="3">
        <f t="shared" si="1226"/>
        <v>0</v>
      </c>
      <c r="AV344" s="3">
        <f t="shared" si="1226"/>
        <v>0</v>
      </c>
      <c r="AW344" s="3">
        <f t="shared" si="1226"/>
        <v>0</v>
      </c>
      <c r="AX344" s="3">
        <f t="shared" si="1226"/>
        <v>0</v>
      </c>
      <c r="AY344" s="3">
        <f t="shared" si="1226"/>
        <v>0</v>
      </c>
      <c r="AZ344" s="3">
        <f t="shared" ref="AZ344:CE344" si="1227">(AZ157+AZ250)-AZ64</f>
        <v>0</v>
      </c>
      <c r="BA344" s="3">
        <f t="shared" si="1227"/>
        <v>0</v>
      </c>
      <c r="BB344" s="3">
        <f t="shared" si="1227"/>
        <v>0</v>
      </c>
      <c r="BC344" s="3">
        <f t="shared" si="1227"/>
        <v>0</v>
      </c>
      <c r="BD344" s="3">
        <f t="shared" si="1227"/>
        <v>0</v>
      </c>
      <c r="BE344" s="3">
        <f t="shared" si="1227"/>
        <v>0</v>
      </c>
      <c r="BF344" s="3">
        <f t="shared" si="1227"/>
        <v>0</v>
      </c>
      <c r="BG344" s="3">
        <f t="shared" si="1227"/>
        <v>0</v>
      </c>
      <c r="BH344" s="3">
        <f t="shared" si="1227"/>
        <v>0</v>
      </c>
      <c r="BI344" s="3">
        <f t="shared" si="1227"/>
        <v>0</v>
      </c>
      <c r="BJ344" s="3">
        <f t="shared" si="1227"/>
        <v>0</v>
      </c>
      <c r="BK344" s="3">
        <f t="shared" si="1227"/>
        <v>0</v>
      </c>
      <c r="BL344" s="3">
        <f t="shared" si="1227"/>
        <v>0</v>
      </c>
      <c r="BM344" s="3">
        <f t="shared" si="1227"/>
        <v>0</v>
      </c>
      <c r="BN344" s="3">
        <f t="shared" si="1227"/>
        <v>0</v>
      </c>
      <c r="BO344" s="3">
        <f t="shared" si="1227"/>
        <v>0</v>
      </c>
      <c r="BP344" s="3">
        <f t="shared" si="1227"/>
        <v>0</v>
      </c>
      <c r="BQ344" s="3">
        <f t="shared" si="1227"/>
        <v>0</v>
      </c>
      <c r="BR344" s="3">
        <f t="shared" si="1227"/>
        <v>0</v>
      </c>
      <c r="BS344" s="3">
        <f t="shared" si="1227"/>
        <v>0</v>
      </c>
      <c r="BT344" s="3">
        <f t="shared" si="1227"/>
        <v>0</v>
      </c>
      <c r="BU344" s="3">
        <f t="shared" si="1227"/>
        <v>0</v>
      </c>
      <c r="BV344" s="3">
        <f t="shared" si="1227"/>
        <v>0</v>
      </c>
      <c r="BW344" s="3">
        <f t="shared" si="1227"/>
        <v>0</v>
      </c>
      <c r="BX344" s="3">
        <f t="shared" si="1227"/>
        <v>0</v>
      </c>
      <c r="BY344" s="3">
        <f t="shared" si="1227"/>
        <v>0</v>
      </c>
      <c r="BZ344" s="3">
        <f t="shared" si="1227"/>
        <v>0</v>
      </c>
      <c r="CA344" s="3">
        <f t="shared" si="1227"/>
        <v>0</v>
      </c>
      <c r="CB344" s="3">
        <f t="shared" si="1227"/>
        <v>0</v>
      </c>
      <c r="CC344" s="3">
        <f t="shared" si="1227"/>
        <v>0</v>
      </c>
      <c r="CD344" s="3">
        <f t="shared" si="1227"/>
        <v>0</v>
      </c>
      <c r="CE344" s="3">
        <f t="shared" si="1227"/>
        <v>0</v>
      </c>
      <c r="CF344" s="3">
        <f t="shared" ref="CF344:DK344" si="1228">(CF157+CF250)-CF64</f>
        <v>0</v>
      </c>
      <c r="CG344" s="3">
        <f t="shared" si="1228"/>
        <v>0</v>
      </c>
      <c r="CH344" s="3">
        <f t="shared" si="1228"/>
        <v>0</v>
      </c>
      <c r="CI344" s="3">
        <f t="shared" si="1228"/>
        <v>0</v>
      </c>
      <c r="CJ344" s="3">
        <f t="shared" si="1228"/>
        <v>0</v>
      </c>
      <c r="CK344" s="3">
        <f t="shared" si="1228"/>
        <v>0</v>
      </c>
      <c r="CL344" s="3">
        <f t="shared" si="1228"/>
        <v>0</v>
      </c>
      <c r="CM344" s="3">
        <f t="shared" si="1228"/>
        <v>0</v>
      </c>
      <c r="CN344" s="3">
        <f t="shared" si="1228"/>
        <v>0</v>
      </c>
      <c r="CO344" s="3">
        <f t="shared" si="1228"/>
        <v>0</v>
      </c>
      <c r="CP344" s="3">
        <f t="shared" si="1228"/>
        <v>0</v>
      </c>
      <c r="CQ344" s="3">
        <f t="shared" si="1228"/>
        <v>0</v>
      </c>
      <c r="CR344" s="3">
        <f t="shared" si="1228"/>
        <v>0</v>
      </c>
      <c r="CS344" s="3">
        <f t="shared" si="1228"/>
        <v>0</v>
      </c>
      <c r="CT344" s="3">
        <f t="shared" si="1228"/>
        <v>0</v>
      </c>
      <c r="CU344" s="3">
        <f t="shared" si="1228"/>
        <v>0</v>
      </c>
      <c r="CV344" s="3">
        <f t="shared" si="1228"/>
        <v>0</v>
      </c>
      <c r="CW344" s="3">
        <f t="shared" si="1228"/>
        <v>0</v>
      </c>
      <c r="CX344" s="3">
        <f t="shared" si="1228"/>
        <v>0</v>
      </c>
      <c r="CY344" s="3">
        <f t="shared" si="1228"/>
        <v>0</v>
      </c>
      <c r="CZ344" s="3">
        <f t="shared" si="1228"/>
        <v>0</v>
      </c>
      <c r="DA344" s="3">
        <f t="shared" si="1228"/>
        <v>0</v>
      </c>
      <c r="DB344" s="3">
        <f t="shared" si="1228"/>
        <v>0</v>
      </c>
      <c r="DC344" s="3">
        <f t="shared" si="1228"/>
        <v>0</v>
      </c>
      <c r="DD344" s="3">
        <f t="shared" si="1228"/>
        <v>0</v>
      </c>
      <c r="DE344" s="3">
        <f t="shared" si="1228"/>
        <v>0</v>
      </c>
      <c r="DF344" s="3">
        <f t="shared" si="1228"/>
        <v>0</v>
      </c>
      <c r="DG344" s="3">
        <f t="shared" si="1228"/>
        <v>0</v>
      </c>
      <c r="DH344" s="3">
        <f t="shared" si="1228"/>
        <v>0</v>
      </c>
      <c r="DI344" s="3">
        <f t="shared" si="1228"/>
        <v>0</v>
      </c>
      <c r="DJ344" s="3">
        <f t="shared" si="1228"/>
        <v>0</v>
      </c>
      <c r="DK344" s="3">
        <f t="shared" si="1228"/>
        <v>0</v>
      </c>
      <c r="DL344" s="3">
        <f t="shared" ref="DL344:EQ344" si="1229">(DL157+DL250)-DL64</f>
        <v>0</v>
      </c>
      <c r="DM344" s="3">
        <f t="shared" si="1229"/>
        <v>0</v>
      </c>
      <c r="DN344" s="3">
        <f t="shared" si="1229"/>
        <v>0</v>
      </c>
      <c r="DO344" s="3">
        <f t="shared" si="1229"/>
        <v>0</v>
      </c>
      <c r="DP344" s="3">
        <f t="shared" si="1229"/>
        <v>0</v>
      </c>
      <c r="DQ344" s="3">
        <f t="shared" si="1229"/>
        <v>0</v>
      </c>
      <c r="DR344" s="3">
        <f t="shared" si="1229"/>
        <v>0</v>
      </c>
      <c r="DS344" s="3">
        <f t="shared" si="1229"/>
        <v>0</v>
      </c>
      <c r="DT344" s="3">
        <f t="shared" si="1229"/>
        <v>0</v>
      </c>
      <c r="DU344" s="3">
        <f t="shared" si="1229"/>
        <v>0</v>
      </c>
      <c r="DV344" s="3">
        <f t="shared" si="1229"/>
        <v>0</v>
      </c>
      <c r="DW344" s="3">
        <f t="shared" si="1229"/>
        <v>0</v>
      </c>
      <c r="DX344" s="3">
        <f t="shared" si="1229"/>
        <v>0</v>
      </c>
      <c r="DY344" s="3">
        <f t="shared" si="1229"/>
        <v>0</v>
      </c>
      <c r="DZ344" s="3">
        <f t="shared" si="1229"/>
        <v>0</v>
      </c>
      <c r="EA344" s="3">
        <f t="shared" si="1229"/>
        <v>0</v>
      </c>
      <c r="EB344" s="3">
        <f t="shared" si="1229"/>
        <v>0</v>
      </c>
      <c r="EC344" s="3">
        <f t="shared" si="1229"/>
        <v>0</v>
      </c>
      <c r="ED344" s="3">
        <f t="shared" si="1229"/>
        <v>0</v>
      </c>
      <c r="EE344" s="3">
        <f t="shared" si="1229"/>
        <v>0</v>
      </c>
      <c r="EF344" s="3">
        <f t="shared" si="1229"/>
        <v>0</v>
      </c>
      <c r="EG344" s="3">
        <f t="shared" si="1229"/>
        <v>0</v>
      </c>
      <c r="EH344" s="3">
        <f t="shared" si="1229"/>
        <v>0</v>
      </c>
      <c r="EI344" s="3">
        <f t="shared" si="1229"/>
        <v>0</v>
      </c>
      <c r="EJ344" s="3">
        <f t="shared" si="1229"/>
        <v>0</v>
      </c>
      <c r="EK344" s="3">
        <f t="shared" si="1229"/>
        <v>0</v>
      </c>
      <c r="EL344" s="3">
        <f t="shared" si="1229"/>
        <v>0</v>
      </c>
      <c r="EM344" s="3">
        <f t="shared" si="1229"/>
        <v>0</v>
      </c>
      <c r="EN344" s="3">
        <f t="shared" si="1229"/>
        <v>0</v>
      </c>
      <c r="EO344" s="3">
        <f t="shared" si="1229"/>
        <v>0</v>
      </c>
      <c r="EP344" s="3">
        <f t="shared" si="1229"/>
        <v>0</v>
      </c>
      <c r="EQ344" s="3">
        <f t="shared" si="1229"/>
        <v>0</v>
      </c>
      <c r="ER344" s="3">
        <f t="shared" ref="ER344:FB344" si="1230">(ER157+ER250)-ER64</f>
        <v>0</v>
      </c>
      <c r="ES344" s="3">
        <f t="shared" si="1230"/>
        <v>0</v>
      </c>
      <c r="ET344" s="3">
        <f t="shared" si="1230"/>
        <v>0</v>
      </c>
      <c r="EU344" s="3">
        <f t="shared" si="1230"/>
        <v>0</v>
      </c>
      <c r="EV344" s="3">
        <f t="shared" si="1230"/>
        <v>0</v>
      </c>
      <c r="EW344" s="3">
        <f t="shared" si="1230"/>
        <v>0</v>
      </c>
      <c r="EX344" s="3">
        <f t="shared" si="1230"/>
        <v>0</v>
      </c>
      <c r="EY344" s="3">
        <f t="shared" si="1230"/>
        <v>0</v>
      </c>
      <c r="EZ344" s="3">
        <f t="shared" si="1230"/>
        <v>0</v>
      </c>
      <c r="FA344" s="3">
        <f t="shared" si="1230"/>
        <v>0</v>
      </c>
      <c r="FB344" s="3">
        <f t="shared" si="1230"/>
        <v>0</v>
      </c>
    </row>
    <row r="345" spans="2:158" s="38" customFormat="1" ht="11.25" hidden="1" customHeight="1" outlineLevel="1">
      <c r="B345" s="37">
        <v>2069</v>
      </c>
      <c r="D345" s="36"/>
      <c r="E345" s="49"/>
      <c r="J345" s="39"/>
      <c r="K345" s="39"/>
      <c r="L345" s="39"/>
      <c r="M345" s="39"/>
      <c r="N345" s="39"/>
      <c r="O345" s="39"/>
      <c r="P345" s="39"/>
      <c r="R345" s="41"/>
      <c r="S345" s="40"/>
      <c r="T345" s="3">
        <f t="shared" ref="T345:AY345" si="1231">(T158+T251)-T65</f>
        <v>0</v>
      </c>
      <c r="U345" s="3">
        <f t="shared" si="1231"/>
        <v>0</v>
      </c>
      <c r="V345" s="3">
        <f t="shared" si="1231"/>
        <v>0</v>
      </c>
      <c r="W345" s="3">
        <f t="shared" si="1231"/>
        <v>0</v>
      </c>
      <c r="X345" s="3">
        <f t="shared" si="1231"/>
        <v>0</v>
      </c>
      <c r="Y345" s="3">
        <f t="shared" si="1231"/>
        <v>0</v>
      </c>
      <c r="Z345" s="3">
        <f t="shared" si="1231"/>
        <v>0</v>
      </c>
      <c r="AA345" s="3">
        <f t="shared" si="1231"/>
        <v>0</v>
      </c>
      <c r="AB345" s="3">
        <f t="shared" si="1231"/>
        <v>0</v>
      </c>
      <c r="AC345" s="3">
        <f t="shared" si="1231"/>
        <v>0</v>
      </c>
      <c r="AD345" s="3">
        <f t="shared" si="1231"/>
        <v>0</v>
      </c>
      <c r="AE345" s="3">
        <f t="shared" si="1231"/>
        <v>0</v>
      </c>
      <c r="AF345" s="3">
        <f t="shared" si="1231"/>
        <v>0</v>
      </c>
      <c r="AG345" s="3">
        <f t="shared" si="1231"/>
        <v>0</v>
      </c>
      <c r="AH345" s="3">
        <f t="shared" si="1231"/>
        <v>0</v>
      </c>
      <c r="AI345" s="3">
        <f t="shared" si="1231"/>
        <v>0</v>
      </c>
      <c r="AJ345" s="3">
        <f t="shared" si="1231"/>
        <v>0</v>
      </c>
      <c r="AK345" s="3">
        <f t="shared" si="1231"/>
        <v>0</v>
      </c>
      <c r="AL345" s="3">
        <f t="shared" si="1231"/>
        <v>0</v>
      </c>
      <c r="AM345" s="3">
        <f t="shared" si="1231"/>
        <v>0</v>
      </c>
      <c r="AN345" s="3">
        <f t="shared" si="1231"/>
        <v>0</v>
      </c>
      <c r="AO345" s="3">
        <f t="shared" si="1231"/>
        <v>0</v>
      </c>
      <c r="AP345" s="3">
        <f t="shared" si="1231"/>
        <v>0</v>
      </c>
      <c r="AQ345" s="3">
        <f t="shared" si="1231"/>
        <v>0</v>
      </c>
      <c r="AR345" s="3">
        <f t="shared" si="1231"/>
        <v>0</v>
      </c>
      <c r="AS345" s="3">
        <f t="shared" si="1231"/>
        <v>0</v>
      </c>
      <c r="AT345" s="3">
        <f t="shared" si="1231"/>
        <v>0</v>
      </c>
      <c r="AU345" s="3">
        <f t="shared" si="1231"/>
        <v>0</v>
      </c>
      <c r="AV345" s="3">
        <f t="shared" si="1231"/>
        <v>0</v>
      </c>
      <c r="AW345" s="3">
        <f t="shared" si="1231"/>
        <v>0</v>
      </c>
      <c r="AX345" s="3">
        <f t="shared" si="1231"/>
        <v>0</v>
      </c>
      <c r="AY345" s="3">
        <f t="shared" si="1231"/>
        <v>0</v>
      </c>
      <c r="AZ345" s="3">
        <f t="shared" ref="AZ345:CE345" si="1232">(AZ158+AZ251)-AZ65</f>
        <v>0</v>
      </c>
      <c r="BA345" s="3">
        <f t="shared" si="1232"/>
        <v>0</v>
      </c>
      <c r="BB345" s="3">
        <f t="shared" si="1232"/>
        <v>0</v>
      </c>
      <c r="BC345" s="3">
        <f t="shared" si="1232"/>
        <v>0</v>
      </c>
      <c r="BD345" s="3">
        <f t="shared" si="1232"/>
        <v>0</v>
      </c>
      <c r="BE345" s="3">
        <f t="shared" si="1232"/>
        <v>0</v>
      </c>
      <c r="BF345" s="3">
        <f t="shared" si="1232"/>
        <v>0</v>
      </c>
      <c r="BG345" s="3">
        <f t="shared" si="1232"/>
        <v>0</v>
      </c>
      <c r="BH345" s="3">
        <f t="shared" si="1232"/>
        <v>0</v>
      </c>
      <c r="BI345" s="3">
        <f t="shared" si="1232"/>
        <v>0</v>
      </c>
      <c r="BJ345" s="3">
        <f t="shared" si="1232"/>
        <v>0</v>
      </c>
      <c r="BK345" s="3">
        <f t="shared" si="1232"/>
        <v>0</v>
      </c>
      <c r="BL345" s="3">
        <f t="shared" si="1232"/>
        <v>0</v>
      </c>
      <c r="BM345" s="3">
        <f t="shared" si="1232"/>
        <v>0</v>
      </c>
      <c r="BN345" s="3">
        <f t="shared" si="1232"/>
        <v>0</v>
      </c>
      <c r="BO345" s="3">
        <f t="shared" si="1232"/>
        <v>0</v>
      </c>
      <c r="BP345" s="3">
        <f t="shared" si="1232"/>
        <v>0</v>
      </c>
      <c r="BQ345" s="3">
        <f t="shared" si="1232"/>
        <v>0</v>
      </c>
      <c r="BR345" s="3">
        <f t="shared" si="1232"/>
        <v>0</v>
      </c>
      <c r="BS345" s="3">
        <f t="shared" si="1232"/>
        <v>0</v>
      </c>
      <c r="BT345" s="3">
        <f t="shared" si="1232"/>
        <v>0</v>
      </c>
      <c r="BU345" s="3">
        <f t="shared" si="1232"/>
        <v>0</v>
      </c>
      <c r="BV345" s="3">
        <f t="shared" si="1232"/>
        <v>0</v>
      </c>
      <c r="BW345" s="3">
        <f t="shared" si="1232"/>
        <v>0</v>
      </c>
      <c r="BX345" s="3">
        <f t="shared" si="1232"/>
        <v>0</v>
      </c>
      <c r="BY345" s="3">
        <f t="shared" si="1232"/>
        <v>0</v>
      </c>
      <c r="BZ345" s="3">
        <f t="shared" si="1232"/>
        <v>0</v>
      </c>
      <c r="CA345" s="3">
        <f t="shared" si="1232"/>
        <v>0</v>
      </c>
      <c r="CB345" s="3">
        <f t="shared" si="1232"/>
        <v>0</v>
      </c>
      <c r="CC345" s="3">
        <f t="shared" si="1232"/>
        <v>0</v>
      </c>
      <c r="CD345" s="3">
        <f t="shared" si="1232"/>
        <v>0</v>
      </c>
      <c r="CE345" s="3">
        <f t="shared" si="1232"/>
        <v>0</v>
      </c>
      <c r="CF345" s="3">
        <f t="shared" ref="CF345:DK345" si="1233">(CF158+CF251)-CF65</f>
        <v>0</v>
      </c>
      <c r="CG345" s="3">
        <f t="shared" si="1233"/>
        <v>0</v>
      </c>
      <c r="CH345" s="3">
        <f t="shared" si="1233"/>
        <v>0</v>
      </c>
      <c r="CI345" s="3">
        <f t="shared" si="1233"/>
        <v>0</v>
      </c>
      <c r="CJ345" s="3">
        <f t="shared" si="1233"/>
        <v>0</v>
      </c>
      <c r="CK345" s="3">
        <f t="shared" si="1233"/>
        <v>0</v>
      </c>
      <c r="CL345" s="3">
        <f t="shared" si="1233"/>
        <v>0</v>
      </c>
      <c r="CM345" s="3">
        <f t="shared" si="1233"/>
        <v>0</v>
      </c>
      <c r="CN345" s="3">
        <f t="shared" si="1233"/>
        <v>0</v>
      </c>
      <c r="CO345" s="3">
        <f t="shared" si="1233"/>
        <v>0</v>
      </c>
      <c r="CP345" s="3">
        <f t="shared" si="1233"/>
        <v>0</v>
      </c>
      <c r="CQ345" s="3">
        <f t="shared" si="1233"/>
        <v>0</v>
      </c>
      <c r="CR345" s="3">
        <f t="shared" si="1233"/>
        <v>0</v>
      </c>
      <c r="CS345" s="3">
        <f t="shared" si="1233"/>
        <v>0</v>
      </c>
      <c r="CT345" s="3">
        <f t="shared" si="1233"/>
        <v>0</v>
      </c>
      <c r="CU345" s="3">
        <f t="shared" si="1233"/>
        <v>0</v>
      </c>
      <c r="CV345" s="3">
        <f t="shared" si="1233"/>
        <v>0</v>
      </c>
      <c r="CW345" s="3">
        <f t="shared" si="1233"/>
        <v>0</v>
      </c>
      <c r="CX345" s="3">
        <f t="shared" si="1233"/>
        <v>0</v>
      </c>
      <c r="CY345" s="3">
        <f t="shared" si="1233"/>
        <v>0</v>
      </c>
      <c r="CZ345" s="3">
        <f t="shared" si="1233"/>
        <v>0</v>
      </c>
      <c r="DA345" s="3">
        <f t="shared" si="1233"/>
        <v>0</v>
      </c>
      <c r="DB345" s="3">
        <f t="shared" si="1233"/>
        <v>0</v>
      </c>
      <c r="DC345" s="3">
        <f t="shared" si="1233"/>
        <v>0</v>
      </c>
      <c r="DD345" s="3">
        <f t="shared" si="1233"/>
        <v>0</v>
      </c>
      <c r="DE345" s="3">
        <f t="shared" si="1233"/>
        <v>0</v>
      </c>
      <c r="DF345" s="3">
        <f t="shared" si="1233"/>
        <v>0</v>
      </c>
      <c r="DG345" s="3">
        <f t="shared" si="1233"/>
        <v>0</v>
      </c>
      <c r="DH345" s="3">
        <f t="shared" si="1233"/>
        <v>0</v>
      </c>
      <c r="DI345" s="3">
        <f t="shared" si="1233"/>
        <v>0</v>
      </c>
      <c r="DJ345" s="3">
        <f t="shared" si="1233"/>
        <v>0</v>
      </c>
      <c r="DK345" s="3">
        <f t="shared" si="1233"/>
        <v>0</v>
      </c>
      <c r="DL345" s="3">
        <f t="shared" ref="DL345:EQ345" si="1234">(DL158+DL251)-DL65</f>
        <v>0</v>
      </c>
      <c r="DM345" s="3">
        <f t="shared" si="1234"/>
        <v>0</v>
      </c>
      <c r="DN345" s="3">
        <f t="shared" si="1234"/>
        <v>0</v>
      </c>
      <c r="DO345" s="3">
        <f t="shared" si="1234"/>
        <v>0</v>
      </c>
      <c r="DP345" s="3">
        <f t="shared" si="1234"/>
        <v>0</v>
      </c>
      <c r="DQ345" s="3">
        <f t="shared" si="1234"/>
        <v>0</v>
      </c>
      <c r="DR345" s="3">
        <f t="shared" si="1234"/>
        <v>0</v>
      </c>
      <c r="DS345" s="3">
        <f t="shared" si="1234"/>
        <v>0</v>
      </c>
      <c r="DT345" s="3">
        <f t="shared" si="1234"/>
        <v>0</v>
      </c>
      <c r="DU345" s="3">
        <f t="shared" si="1234"/>
        <v>0</v>
      </c>
      <c r="DV345" s="3">
        <f t="shared" si="1234"/>
        <v>0</v>
      </c>
      <c r="DW345" s="3">
        <f t="shared" si="1234"/>
        <v>0</v>
      </c>
      <c r="DX345" s="3">
        <f t="shared" si="1234"/>
        <v>0</v>
      </c>
      <c r="DY345" s="3">
        <f t="shared" si="1234"/>
        <v>0</v>
      </c>
      <c r="DZ345" s="3">
        <f t="shared" si="1234"/>
        <v>0</v>
      </c>
      <c r="EA345" s="3">
        <f t="shared" si="1234"/>
        <v>0</v>
      </c>
      <c r="EB345" s="3">
        <f t="shared" si="1234"/>
        <v>0</v>
      </c>
      <c r="EC345" s="3">
        <f t="shared" si="1234"/>
        <v>0</v>
      </c>
      <c r="ED345" s="3">
        <f t="shared" si="1234"/>
        <v>0</v>
      </c>
      <c r="EE345" s="3">
        <f t="shared" si="1234"/>
        <v>0</v>
      </c>
      <c r="EF345" s="3">
        <f t="shared" si="1234"/>
        <v>0</v>
      </c>
      <c r="EG345" s="3">
        <f t="shared" si="1234"/>
        <v>0</v>
      </c>
      <c r="EH345" s="3">
        <f t="shared" si="1234"/>
        <v>0</v>
      </c>
      <c r="EI345" s="3">
        <f t="shared" si="1234"/>
        <v>0</v>
      </c>
      <c r="EJ345" s="3">
        <f t="shared" si="1234"/>
        <v>0</v>
      </c>
      <c r="EK345" s="3">
        <f t="shared" si="1234"/>
        <v>0</v>
      </c>
      <c r="EL345" s="3">
        <f t="shared" si="1234"/>
        <v>0</v>
      </c>
      <c r="EM345" s="3">
        <f t="shared" si="1234"/>
        <v>0</v>
      </c>
      <c r="EN345" s="3">
        <f t="shared" si="1234"/>
        <v>0</v>
      </c>
      <c r="EO345" s="3">
        <f t="shared" si="1234"/>
        <v>0</v>
      </c>
      <c r="EP345" s="3">
        <f t="shared" si="1234"/>
        <v>0</v>
      </c>
      <c r="EQ345" s="3">
        <f t="shared" si="1234"/>
        <v>0</v>
      </c>
      <c r="ER345" s="3">
        <f t="shared" ref="ER345:FB345" si="1235">(ER158+ER251)-ER65</f>
        <v>0</v>
      </c>
      <c r="ES345" s="3">
        <f t="shared" si="1235"/>
        <v>0</v>
      </c>
      <c r="ET345" s="3">
        <f t="shared" si="1235"/>
        <v>0</v>
      </c>
      <c r="EU345" s="3">
        <f t="shared" si="1235"/>
        <v>0</v>
      </c>
      <c r="EV345" s="3">
        <f t="shared" si="1235"/>
        <v>0</v>
      </c>
      <c r="EW345" s="3">
        <f t="shared" si="1235"/>
        <v>0</v>
      </c>
      <c r="EX345" s="3">
        <f t="shared" si="1235"/>
        <v>0</v>
      </c>
      <c r="EY345" s="3">
        <f t="shared" si="1235"/>
        <v>0</v>
      </c>
      <c r="EZ345" s="3">
        <f t="shared" si="1235"/>
        <v>0</v>
      </c>
      <c r="FA345" s="3">
        <f t="shared" si="1235"/>
        <v>0</v>
      </c>
      <c r="FB345" s="3">
        <f t="shared" si="1235"/>
        <v>0</v>
      </c>
    </row>
    <row r="346" spans="2:158" s="38" customFormat="1" ht="11.25" hidden="1" customHeight="1" outlineLevel="1">
      <c r="B346" s="37">
        <v>2070</v>
      </c>
      <c r="D346" s="36"/>
      <c r="E346" s="49"/>
      <c r="J346" s="39"/>
      <c r="K346" s="39"/>
      <c r="L346" s="39"/>
      <c r="M346" s="39"/>
      <c r="N346" s="39"/>
      <c r="O346" s="39"/>
      <c r="P346" s="39"/>
      <c r="R346" s="41"/>
      <c r="S346" s="40"/>
      <c r="T346" s="3">
        <f t="shared" ref="T346:AY346" si="1236">(T159+T252)-T66</f>
        <v>0</v>
      </c>
      <c r="U346" s="3">
        <f t="shared" si="1236"/>
        <v>0</v>
      </c>
      <c r="V346" s="3">
        <f t="shared" si="1236"/>
        <v>0</v>
      </c>
      <c r="W346" s="3">
        <f t="shared" si="1236"/>
        <v>0</v>
      </c>
      <c r="X346" s="3">
        <f t="shared" si="1236"/>
        <v>0</v>
      </c>
      <c r="Y346" s="3">
        <f t="shared" si="1236"/>
        <v>0</v>
      </c>
      <c r="Z346" s="3">
        <f t="shared" si="1236"/>
        <v>0</v>
      </c>
      <c r="AA346" s="3">
        <f t="shared" si="1236"/>
        <v>0</v>
      </c>
      <c r="AB346" s="3">
        <f t="shared" si="1236"/>
        <v>0</v>
      </c>
      <c r="AC346" s="3">
        <f t="shared" si="1236"/>
        <v>0</v>
      </c>
      <c r="AD346" s="3">
        <f t="shared" si="1236"/>
        <v>0</v>
      </c>
      <c r="AE346" s="3">
        <f t="shared" si="1236"/>
        <v>0</v>
      </c>
      <c r="AF346" s="3">
        <f t="shared" si="1236"/>
        <v>0</v>
      </c>
      <c r="AG346" s="3">
        <f t="shared" si="1236"/>
        <v>0</v>
      </c>
      <c r="AH346" s="3">
        <f t="shared" si="1236"/>
        <v>0</v>
      </c>
      <c r="AI346" s="3">
        <f t="shared" si="1236"/>
        <v>0</v>
      </c>
      <c r="AJ346" s="3">
        <f t="shared" si="1236"/>
        <v>0</v>
      </c>
      <c r="AK346" s="3">
        <f t="shared" si="1236"/>
        <v>0</v>
      </c>
      <c r="AL346" s="3">
        <f t="shared" si="1236"/>
        <v>0</v>
      </c>
      <c r="AM346" s="3">
        <f t="shared" si="1236"/>
        <v>0</v>
      </c>
      <c r="AN346" s="3">
        <f t="shared" si="1236"/>
        <v>0</v>
      </c>
      <c r="AO346" s="3">
        <f t="shared" si="1236"/>
        <v>0</v>
      </c>
      <c r="AP346" s="3">
        <f t="shared" si="1236"/>
        <v>0</v>
      </c>
      <c r="AQ346" s="3">
        <f t="shared" si="1236"/>
        <v>0</v>
      </c>
      <c r="AR346" s="3">
        <f t="shared" si="1236"/>
        <v>0</v>
      </c>
      <c r="AS346" s="3">
        <f t="shared" si="1236"/>
        <v>0</v>
      </c>
      <c r="AT346" s="3">
        <f t="shared" si="1236"/>
        <v>0</v>
      </c>
      <c r="AU346" s="3">
        <f t="shared" si="1236"/>
        <v>0</v>
      </c>
      <c r="AV346" s="3">
        <f t="shared" si="1236"/>
        <v>0</v>
      </c>
      <c r="AW346" s="3">
        <f t="shared" si="1236"/>
        <v>0</v>
      </c>
      <c r="AX346" s="3">
        <f t="shared" si="1236"/>
        <v>0</v>
      </c>
      <c r="AY346" s="3">
        <f t="shared" si="1236"/>
        <v>0</v>
      </c>
      <c r="AZ346" s="3">
        <f t="shared" ref="AZ346:CE346" si="1237">(AZ159+AZ252)-AZ66</f>
        <v>0</v>
      </c>
      <c r="BA346" s="3">
        <f t="shared" si="1237"/>
        <v>0</v>
      </c>
      <c r="BB346" s="3">
        <f t="shared" si="1237"/>
        <v>0</v>
      </c>
      <c r="BC346" s="3">
        <f t="shared" si="1237"/>
        <v>0</v>
      </c>
      <c r="BD346" s="3">
        <f t="shared" si="1237"/>
        <v>0</v>
      </c>
      <c r="BE346" s="3">
        <f t="shared" si="1237"/>
        <v>0</v>
      </c>
      <c r="BF346" s="3">
        <f t="shared" si="1237"/>
        <v>0</v>
      </c>
      <c r="BG346" s="3">
        <f t="shared" si="1237"/>
        <v>0</v>
      </c>
      <c r="BH346" s="3">
        <f t="shared" si="1237"/>
        <v>0</v>
      </c>
      <c r="BI346" s="3">
        <f t="shared" si="1237"/>
        <v>0</v>
      </c>
      <c r="BJ346" s="3">
        <f t="shared" si="1237"/>
        <v>0</v>
      </c>
      <c r="BK346" s="3">
        <f t="shared" si="1237"/>
        <v>0</v>
      </c>
      <c r="BL346" s="3">
        <f t="shared" si="1237"/>
        <v>0</v>
      </c>
      <c r="BM346" s="3">
        <f t="shared" si="1237"/>
        <v>0</v>
      </c>
      <c r="BN346" s="3">
        <f t="shared" si="1237"/>
        <v>0</v>
      </c>
      <c r="BO346" s="3">
        <f t="shared" si="1237"/>
        <v>0</v>
      </c>
      <c r="BP346" s="3">
        <f t="shared" si="1237"/>
        <v>0</v>
      </c>
      <c r="BQ346" s="3">
        <f t="shared" si="1237"/>
        <v>0</v>
      </c>
      <c r="BR346" s="3">
        <f t="shared" si="1237"/>
        <v>0</v>
      </c>
      <c r="BS346" s="3">
        <f t="shared" si="1237"/>
        <v>0</v>
      </c>
      <c r="BT346" s="3">
        <f t="shared" si="1237"/>
        <v>0</v>
      </c>
      <c r="BU346" s="3">
        <f t="shared" si="1237"/>
        <v>0</v>
      </c>
      <c r="BV346" s="3">
        <f t="shared" si="1237"/>
        <v>0</v>
      </c>
      <c r="BW346" s="3">
        <f t="shared" si="1237"/>
        <v>0</v>
      </c>
      <c r="BX346" s="3">
        <f t="shared" si="1237"/>
        <v>0</v>
      </c>
      <c r="BY346" s="3">
        <f t="shared" si="1237"/>
        <v>0</v>
      </c>
      <c r="BZ346" s="3">
        <f t="shared" si="1237"/>
        <v>0</v>
      </c>
      <c r="CA346" s="3">
        <f t="shared" si="1237"/>
        <v>0</v>
      </c>
      <c r="CB346" s="3">
        <f t="shared" si="1237"/>
        <v>0</v>
      </c>
      <c r="CC346" s="3">
        <f t="shared" si="1237"/>
        <v>0</v>
      </c>
      <c r="CD346" s="3">
        <f t="shared" si="1237"/>
        <v>0</v>
      </c>
      <c r="CE346" s="3">
        <f t="shared" si="1237"/>
        <v>0</v>
      </c>
      <c r="CF346" s="3">
        <f t="shared" ref="CF346:DK346" si="1238">(CF159+CF252)-CF66</f>
        <v>0</v>
      </c>
      <c r="CG346" s="3">
        <f t="shared" si="1238"/>
        <v>0</v>
      </c>
      <c r="CH346" s="3">
        <f t="shared" si="1238"/>
        <v>0</v>
      </c>
      <c r="CI346" s="3">
        <f t="shared" si="1238"/>
        <v>0</v>
      </c>
      <c r="CJ346" s="3">
        <f t="shared" si="1238"/>
        <v>0</v>
      </c>
      <c r="CK346" s="3">
        <f t="shared" si="1238"/>
        <v>0</v>
      </c>
      <c r="CL346" s="3">
        <f t="shared" si="1238"/>
        <v>0</v>
      </c>
      <c r="CM346" s="3">
        <f t="shared" si="1238"/>
        <v>0</v>
      </c>
      <c r="CN346" s="3">
        <f t="shared" si="1238"/>
        <v>0</v>
      </c>
      <c r="CO346" s="3">
        <f t="shared" si="1238"/>
        <v>0</v>
      </c>
      <c r="CP346" s="3">
        <f t="shared" si="1238"/>
        <v>0</v>
      </c>
      <c r="CQ346" s="3">
        <f t="shared" si="1238"/>
        <v>0</v>
      </c>
      <c r="CR346" s="3">
        <f t="shared" si="1238"/>
        <v>0</v>
      </c>
      <c r="CS346" s="3">
        <f t="shared" si="1238"/>
        <v>0</v>
      </c>
      <c r="CT346" s="3">
        <f t="shared" si="1238"/>
        <v>0</v>
      </c>
      <c r="CU346" s="3">
        <f t="shared" si="1238"/>
        <v>0</v>
      </c>
      <c r="CV346" s="3">
        <f t="shared" si="1238"/>
        <v>0</v>
      </c>
      <c r="CW346" s="3">
        <f t="shared" si="1238"/>
        <v>0</v>
      </c>
      <c r="CX346" s="3">
        <f t="shared" si="1238"/>
        <v>0</v>
      </c>
      <c r="CY346" s="3">
        <f t="shared" si="1238"/>
        <v>0</v>
      </c>
      <c r="CZ346" s="3">
        <f t="shared" si="1238"/>
        <v>0</v>
      </c>
      <c r="DA346" s="3">
        <f t="shared" si="1238"/>
        <v>0</v>
      </c>
      <c r="DB346" s="3">
        <f t="shared" si="1238"/>
        <v>0</v>
      </c>
      <c r="DC346" s="3">
        <f t="shared" si="1238"/>
        <v>0</v>
      </c>
      <c r="DD346" s="3">
        <f t="shared" si="1238"/>
        <v>0</v>
      </c>
      <c r="DE346" s="3">
        <f t="shared" si="1238"/>
        <v>0</v>
      </c>
      <c r="DF346" s="3">
        <f t="shared" si="1238"/>
        <v>0</v>
      </c>
      <c r="DG346" s="3">
        <f t="shared" si="1238"/>
        <v>0</v>
      </c>
      <c r="DH346" s="3">
        <f t="shared" si="1238"/>
        <v>0</v>
      </c>
      <c r="DI346" s="3">
        <f t="shared" si="1238"/>
        <v>0</v>
      </c>
      <c r="DJ346" s="3">
        <f t="shared" si="1238"/>
        <v>0</v>
      </c>
      <c r="DK346" s="3">
        <f t="shared" si="1238"/>
        <v>0</v>
      </c>
      <c r="DL346" s="3">
        <f t="shared" ref="DL346:EQ346" si="1239">(DL159+DL252)-DL66</f>
        <v>0</v>
      </c>
      <c r="DM346" s="3">
        <f t="shared" si="1239"/>
        <v>0</v>
      </c>
      <c r="DN346" s="3">
        <f t="shared" si="1239"/>
        <v>0</v>
      </c>
      <c r="DO346" s="3">
        <f t="shared" si="1239"/>
        <v>0</v>
      </c>
      <c r="DP346" s="3">
        <f t="shared" si="1239"/>
        <v>0</v>
      </c>
      <c r="DQ346" s="3">
        <f t="shared" si="1239"/>
        <v>0</v>
      </c>
      <c r="DR346" s="3">
        <f t="shared" si="1239"/>
        <v>0</v>
      </c>
      <c r="DS346" s="3">
        <f t="shared" si="1239"/>
        <v>0</v>
      </c>
      <c r="DT346" s="3">
        <f t="shared" si="1239"/>
        <v>0</v>
      </c>
      <c r="DU346" s="3">
        <f t="shared" si="1239"/>
        <v>0</v>
      </c>
      <c r="DV346" s="3">
        <f t="shared" si="1239"/>
        <v>0</v>
      </c>
      <c r="DW346" s="3">
        <f t="shared" si="1239"/>
        <v>0</v>
      </c>
      <c r="DX346" s="3">
        <f t="shared" si="1239"/>
        <v>0</v>
      </c>
      <c r="DY346" s="3">
        <f t="shared" si="1239"/>
        <v>0</v>
      </c>
      <c r="DZ346" s="3">
        <f t="shared" si="1239"/>
        <v>0</v>
      </c>
      <c r="EA346" s="3">
        <f t="shared" si="1239"/>
        <v>0</v>
      </c>
      <c r="EB346" s="3">
        <f t="shared" si="1239"/>
        <v>0</v>
      </c>
      <c r="EC346" s="3">
        <f t="shared" si="1239"/>
        <v>0</v>
      </c>
      <c r="ED346" s="3">
        <f t="shared" si="1239"/>
        <v>0</v>
      </c>
      <c r="EE346" s="3">
        <f t="shared" si="1239"/>
        <v>0</v>
      </c>
      <c r="EF346" s="3">
        <f t="shared" si="1239"/>
        <v>0</v>
      </c>
      <c r="EG346" s="3">
        <f t="shared" si="1239"/>
        <v>0</v>
      </c>
      <c r="EH346" s="3">
        <f t="shared" si="1239"/>
        <v>0</v>
      </c>
      <c r="EI346" s="3">
        <f t="shared" si="1239"/>
        <v>0</v>
      </c>
      <c r="EJ346" s="3">
        <f t="shared" si="1239"/>
        <v>0</v>
      </c>
      <c r="EK346" s="3">
        <f t="shared" si="1239"/>
        <v>0</v>
      </c>
      <c r="EL346" s="3">
        <f t="shared" si="1239"/>
        <v>0</v>
      </c>
      <c r="EM346" s="3">
        <f t="shared" si="1239"/>
        <v>0</v>
      </c>
      <c r="EN346" s="3">
        <f t="shared" si="1239"/>
        <v>0</v>
      </c>
      <c r="EO346" s="3">
        <f t="shared" si="1239"/>
        <v>0</v>
      </c>
      <c r="EP346" s="3">
        <f t="shared" si="1239"/>
        <v>0</v>
      </c>
      <c r="EQ346" s="3">
        <f t="shared" si="1239"/>
        <v>0</v>
      </c>
      <c r="ER346" s="3">
        <f t="shared" ref="ER346:FB346" si="1240">(ER159+ER252)-ER66</f>
        <v>0</v>
      </c>
      <c r="ES346" s="3">
        <f t="shared" si="1240"/>
        <v>0</v>
      </c>
      <c r="ET346" s="3">
        <f t="shared" si="1240"/>
        <v>0</v>
      </c>
      <c r="EU346" s="3">
        <f t="shared" si="1240"/>
        <v>0</v>
      </c>
      <c r="EV346" s="3">
        <f t="shared" si="1240"/>
        <v>0</v>
      </c>
      <c r="EW346" s="3">
        <f t="shared" si="1240"/>
        <v>0</v>
      </c>
      <c r="EX346" s="3">
        <f t="shared" si="1240"/>
        <v>0</v>
      </c>
      <c r="EY346" s="3">
        <f t="shared" si="1240"/>
        <v>0</v>
      </c>
      <c r="EZ346" s="3">
        <f t="shared" si="1240"/>
        <v>0</v>
      </c>
      <c r="FA346" s="3">
        <f t="shared" si="1240"/>
        <v>0</v>
      </c>
      <c r="FB346" s="3">
        <f t="shared" si="1240"/>
        <v>0</v>
      </c>
    </row>
    <row r="347" spans="2:158" s="38" customFormat="1" ht="11.25" hidden="1" customHeight="1" outlineLevel="1">
      <c r="B347" s="37">
        <v>2071</v>
      </c>
      <c r="D347" s="36"/>
      <c r="E347" s="49"/>
      <c r="J347" s="39"/>
      <c r="K347" s="39"/>
      <c r="L347" s="39"/>
      <c r="M347" s="39"/>
      <c r="N347" s="39"/>
      <c r="O347" s="39"/>
      <c r="P347" s="39"/>
      <c r="R347" s="41"/>
      <c r="S347" s="40"/>
      <c r="T347" s="3">
        <f t="shared" ref="T347:AY347" si="1241">(T160+T253)-T67</f>
        <v>0</v>
      </c>
      <c r="U347" s="3">
        <f t="shared" si="1241"/>
        <v>0</v>
      </c>
      <c r="V347" s="3">
        <f t="shared" si="1241"/>
        <v>0</v>
      </c>
      <c r="W347" s="3">
        <f t="shared" si="1241"/>
        <v>0</v>
      </c>
      <c r="X347" s="3">
        <f t="shared" si="1241"/>
        <v>0</v>
      </c>
      <c r="Y347" s="3">
        <f t="shared" si="1241"/>
        <v>0</v>
      </c>
      <c r="Z347" s="3">
        <f t="shared" si="1241"/>
        <v>0</v>
      </c>
      <c r="AA347" s="3">
        <f t="shared" si="1241"/>
        <v>0</v>
      </c>
      <c r="AB347" s="3">
        <f t="shared" si="1241"/>
        <v>0</v>
      </c>
      <c r="AC347" s="3">
        <f t="shared" si="1241"/>
        <v>0</v>
      </c>
      <c r="AD347" s="3">
        <f t="shared" si="1241"/>
        <v>0</v>
      </c>
      <c r="AE347" s="3">
        <f t="shared" si="1241"/>
        <v>0</v>
      </c>
      <c r="AF347" s="3">
        <f t="shared" si="1241"/>
        <v>0</v>
      </c>
      <c r="AG347" s="3">
        <f t="shared" si="1241"/>
        <v>0</v>
      </c>
      <c r="AH347" s="3">
        <f t="shared" si="1241"/>
        <v>0</v>
      </c>
      <c r="AI347" s="3">
        <f t="shared" si="1241"/>
        <v>0</v>
      </c>
      <c r="AJ347" s="3">
        <f t="shared" si="1241"/>
        <v>0</v>
      </c>
      <c r="AK347" s="3">
        <f t="shared" si="1241"/>
        <v>0</v>
      </c>
      <c r="AL347" s="3">
        <f t="shared" si="1241"/>
        <v>0</v>
      </c>
      <c r="AM347" s="3">
        <f t="shared" si="1241"/>
        <v>0</v>
      </c>
      <c r="AN347" s="3">
        <f t="shared" si="1241"/>
        <v>0</v>
      </c>
      <c r="AO347" s="3">
        <f t="shared" si="1241"/>
        <v>0</v>
      </c>
      <c r="AP347" s="3">
        <f t="shared" si="1241"/>
        <v>0</v>
      </c>
      <c r="AQ347" s="3">
        <f t="shared" si="1241"/>
        <v>0</v>
      </c>
      <c r="AR347" s="3">
        <f t="shared" si="1241"/>
        <v>0</v>
      </c>
      <c r="AS347" s="3">
        <f t="shared" si="1241"/>
        <v>0</v>
      </c>
      <c r="AT347" s="3">
        <f t="shared" si="1241"/>
        <v>0</v>
      </c>
      <c r="AU347" s="3">
        <f t="shared" si="1241"/>
        <v>0</v>
      </c>
      <c r="AV347" s="3">
        <f t="shared" si="1241"/>
        <v>0</v>
      </c>
      <c r="AW347" s="3">
        <f t="shared" si="1241"/>
        <v>0</v>
      </c>
      <c r="AX347" s="3">
        <f t="shared" si="1241"/>
        <v>0</v>
      </c>
      <c r="AY347" s="3">
        <f t="shared" si="1241"/>
        <v>0</v>
      </c>
      <c r="AZ347" s="3">
        <f t="shared" ref="AZ347:CE347" si="1242">(AZ160+AZ253)-AZ67</f>
        <v>0</v>
      </c>
      <c r="BA347" s="3">
        <f t="shared" si="1242"/>
        <v>0</v>
      </c>
      <c r="BB347" s="3">
        <f t="shared" si="1242"/>
        <v>0</v>
      </c>
      <c r="BC347" s="3">
        <f t="shared" si="1242"/>
        <v>0</v>
      </c>
      <c r="BD347" s="3">
        <f t="shared" si="1242"/>
        <v>0</v>
      </c>
      <c r="BE347" s="3">
        <f t="shared" si="1242"/>
        <v>0</v>
      </c>
      <c r="BF347" s="3">
        <f t="shared" si="1242"/>
        <v>0</v>
      </c>
      <c r="BG347" s="3">
        <f t="shared" si="1242"/>
        <v>0</v>
      </c>
      <c r="BH347" s="3">
        <f t="shared" si="1242"/>
        <v>0</v>
      </c>
      <c r="BI347" s="3">
        <f t="shared" si="1242"/>
        <v>0</v>
      </c>
      <c r="BJ347" s="3">
        <f t="shared" si="1242"/>
        <v>0</v>
      </c>
      <c r="BK347" s="3">
        <f t="shared" si="1242"/>
        <v>0</v>
      </c>
      <c r="BL347" s="3">
        <f t="shared" si="1242"/>
        <v>0</v>
      </c>
      <c r="BM347" s="3">
        <f t="shared" si="1242"/>
        <v>0</v>
      </c>
      <c r="BN347" s="3">
        <f t="shared" si="1242"/>
        <v>0</v>
      </c>
      <c r="BO347" s="3">
        <f t="shared" si="1242"/>
        <v>0</v>
      </c>
      <c r="BP347" s="3">
        <f t="shared" si="1242"/>
        <v>0</v>
      </c>
      <c r="BQ347" s="3">
        <f t="shared" si="1242"/>
        <v>0</v>
      </c>
      <c r="BR347" s="3">
        <f t="shared" si="1242"/>
        <v>0</v>
      </c>
      <c r="BS347" s="3">
        <f t="shared" si="1242"/>
        <v>0</v>
      </c>
      <c r="BT347" s="3">
        <f t="shared" si="1242"/>
        <v>0</v>
      </c>
      <c r="BU347" s="3">
        <f t="shared" si="1242"/>
        <v>0</v>
      </c>
      <c r="BV347" s="3">
        <f t="shared" si="1242"/>
        <v>0</v>
      </c>
      <c r="BW347" s="3">
        <f t="shared" si="1242"/>
        <v>0</v>
      </c>
      <c r="BX347" s="3">
        <f t="shared" si="1242"/>
        <v>0</v>
      </c>
      <c r="BY347" s="3">
        <f t="shared" si="1242"/>
        <v>0</v>
      </c>
      <c r="BZ347" s="3">
        <f t="shared" si="1242"/>
        <v>0</v>
      </c>
      <c r="CA347" s="3">
        <f t="shared" si="1242"/>
        <v>0</v>
      </c>
      <c r="CB347" s="3">
        <f t="shared" si="1242"/>
        <v>0</v>
      </c>
      <c r="CC347" s="3">
        <f t="shared" si="1242"/>
        <v>0</v>
      </c>
      <c r="CD347" s="3">
        <f t="shared" si="1242"/>
        <v>0</v>
      </c>
      <c r="CE347" s="3">
        <f t="shared" si="1242"/>
        <v>0</v>
      </c>
      <c r="CF347" s="3">
        <f t="shared" ref="CF347:DK347" si="1243">(CF160+CF253)-CF67</f>
        <v>0</v>
      </c>
      <c r="CG347" s="3">
        <f t="shared" si="1243"/>
        <v>0</v>
      </c>
      <c r="CH347" s="3">
        <f t="shared" si="1243"/>
        <v>0</v>
      </c>
      <c r="CI347" s="3">
        <f t="shared" si="1243"/>
        <v>0</v>
      </c>
      <c r="CJ347" s="3">
        <f t="shared" si="1243"/>
        <v>0</v>
      </c>
      <c r="CK347" s="3">
        <f t="shared" si="1243"/>
        <v>0</v>
      </c>
      <c r="CL347" s="3">
        <f t="shared" si="1243"/>
        <v>0</v>
      </c>
      <c r="CM347" s="3">
        <f t="shared" si="1243"/>
        <v>0</v>
      </c>
      <c r="CN347" s="3">
        <f t="shared" si="1243"/>
        <v>0</v>
      </c>
      <c r="CO347" s="3">
        <f t="shared" si="1243"/>
        <v>0</v>
      </c>
      <c r="CP347" s="3">
        <f t="shared" si="1243"/>
        <v>0</v>
      </c>
      <c r="CQ347" s="3">
        <f t="shared" si="1243"/>
        <v>0</v>
      </c>
      <c r="CR347" s="3">
        <f t="shared" si="1243"/>
        <v>0</v>
      </c>
      <c r="CS347" s="3">
        <f t="shared" si="1243"/>
        <v>0</v>
      </c>
      <c r="CT347" s="3">
        <f t="shared" si="1243"/>
        <v>0</v>
      </c>
      <c r="CU347" s="3">
        <f t="shared" si="1243"/>
        <v>0</v>
      </c>
      <c r="CV347" s="3">
        <f t="shared" si="1243"/>
        <v>0</v>
      </c>
      <c r="CW347" s="3">
        <f t="shared" si="1243"/>
        <v>0</v>
      </c>
      <c r="CX347" s="3">
        <f t="shared" si="1243"/>
        <v>0</v>
      </c>
      <c r="CY347" s="3">
        <f t="shared" si="1243"/>
        <v>0</v>
      </c>
      <c r="CZ347" s="3">
        <f t="shared" si="1243"/>
        <v>0</v>
      </c>
      <c r="DA347" s="3">
        <f t="shared" si="1243"/>
        <v>0</v>
      </c>
      <c r="DB347" s="3">
        <f t="shared" si="1243"/>
        <v>0</v>
      </c>
      <c r="DC347" s="3">
        <f t="shared" si="1243"/>
        <v>0</v>
      </c>
      <c r="DD347" s="3">
        <f t="shared" si="1243"/>
        <v>0</v>
      </c>
      <c r="DE347" s="3">
        <f t="shared" si="1243"/>
        <v>0</v>
      </c>
      <c r="DF347" s="3">
        <f t="shared" si="1243"/>
        <v>0</v>
      </c>
      <c r="DG347" s="3">
        <f t="shared" si="1243"/>
        <v>0</v>
      </c>
      <c r="DH347" s="3">
        <f t="shared" si="1243"/>
        <v>0</v>
      </c>
      <c r="DI347" s="3">
        <f t="shared" si="1243"/>
        <v>0</v>
      </c>
      <c r="DJ347" s="3">
        <f t="shared" si="1243"/>
        <v>0</v>
      </c>
      <c r="DK347" s="3">
        <f t="shared" si="1243"/>
        <v>0</v>
      </c>
      <c r="DL347" s="3">
        <f t="shared" ref="DL347:EQ347" si="1244">(DL160+DL253)-DL67</f>
        <v>0</v>
      </c>
      <c r="DM347" s="3">
        <f t="shared" si="1244"/>
        <v>0</v>
      </c>
      <c r="DN347" s="3">
        <f t="shared" si="1244"/>
        <v>0</v>
      </c>
      <c r="DO347" s="3">
        <f t="shared" si="1244"/>
        <v>0</v>
      </c>
      <c r="DP347" s="3">
        <f t="shared" si="1244"/>
        <v>0</v>
      </c>
      <c r="DQ347" s="3">
        <f t="shared" si="1244"/>
        <v>0</v>
      </c>
      <c r="DR347" s="3">
        <f t="shared" si="1244"/>
        <v>0</v>
      </c>
      <c r="DS347" s="3">
        <f t="shared" si="1244"/>
        <v>0</v>
      </c>
      <c r="DT347" s="3">
        <f t="shared" si="1244"/>
        <v>0</v>
      </c>
      <c r="DU347" s="3">
        <f t="shared" si="1244"/>
        <v>0</v>
      </c>
      <c r="DV347" s="3">
        <f t="shared" si="1244"/>
        <v>0</v>
      </c>
      <c r="DW347" s="3">
        <f t="shared" si="1244"/>
        <v>0</v>
      </c>
      <c r="DX347" s="3">
        <f t="shared" si="1244"/>
        <v>0</v>
      </c>
      <c r="DY347" s="3">
        <f t="shared" si="1244"/>
        <v>0</v>
      </c>
      <c r="DZ347" s="3">
        <f t="shared" si="1244"/>
        <v>0</v>
      </c>
      <c r="EA347" s="3">
        <f t="shared" si="1244"/>
        <v>0</v>
      </c>
      <c r="EB347" s="3">
        <f t="shared" si="1244"/>
        <v>0</v>
      </c>
      <c r="EC347" s="3">
        <f t="shared" si="1244"/>
        <v>0</v>
      </c>
      <c r="ED347" s="3">
        <f t="shared" si="1244"/>
        <v>0</v>
      </c>
      <c r="EE347" s="3">
        <f t="shared" si="1244"/>
        <v>0</v>
      </c>
      <c r="EF347" s="3">
        <f t="shared" si="1244"/>
        <v>0</v>
      </c>
      <c r="EG347" s="3">
        <f t="shared" si="1244"/>
        <v>0</v>
      </c>
      <c r="EH347" s="3">
        <f t="shared" si="1244"/>
        <v>0</v>
      </c>
      <c r="EI347" s="3">
        <f t="shared" si="1244"/>
        <v>0</v>
      </c>
      <c r="EJ347" s="3">
        <f t="shared" si="1244"/>
        <v>0</v>
      </c>
      <c r="EK347" s="3">
        <f t="shared" si="1244"/>
        <v>0</v>
      </c>
      <c r="EL347" s="3">
        <f t="shared" si="1244"/>
        <v>0</v>
      </c>
      <c r="EM347" s="3">
        <f t="shared" si="1244"/>
        <v>0</v>
      </c>
      <c r="EN347" s="3">
        <f t="shared" si="1244"/>
        <v>0</v>
      </c>
      <c r="EO347" s="3">
        <f t="shared" si="1244"/>
        <v>0</v>
      </c>
      <c r="EP347" s="3">
        <f t="shared" si="1244"/>
        <v>0</v>
      </c>
      <c r="EQ347" s="3">
        <f t="shared" si="1244"/>
        <v>0</v>
      </c>
      <c r="ER347" s="3">
        <f t="shared" ref="ER347:FB347" si="1245">(ER160+ER253)-ER67</f>
        <v>0</v>
      </c>
      <c r="ES347" s="3">
        <f t="shared" si="1245"/>
        <v>0</v>
      </c>
      <c r="ET347" s="3">
        <f t="shared" si="1245"/>
        <v>0</v>
      </c>
      <c r="EU347" s="3">
        <f t="shared" si="1245"/>
        <v>0</v>
      </c>
      <c r="EV347" s="3">
        <f t="shared" si="1245"/>
        <v>0</v>
      </c>
      <c r="EW347" s="3">
        <f t="shared" si="1245"/>
        <v>0</v>
      </c>
      <c r="EX347" s="3">
        <f t="shared" si="1245"/>
        <v>0</v>
      </c>
      <c r="EY347" s="3">
        <f t="shared" si="1245"/>
        <v>0</v>
      </c>
      <c r="EZ347" s="3">
        <f t="shared" si="1245"/>
        <v>0</v>
      </c>
      <c r="FA347" s="3">
        <f t="shared" si="1245"/>
        <v>0</v>
      </c>
      <c r="FB347" s="3">
        <f t="shared" si="1245"/>
        <v>0</v>
      </c>
    </row>
    <row r="348" spans="2:158" s="38" customFormat="1" ht="11.25" hidden="1" customHeight="1" outlineLevel="1">
      <c r="B348" s="37">
        <v>2072</v>
      </c>
      <c r="D348" s="36"/>
      <c r="E348" s="49"/>
      <c r="J348" s="39"/>
      <c r="K348" s="39"/>
      <c r="L348" s="39"/>
      <c r="M348" s="39"/>
      <c r="N348" s="39"/>
      <c r="O348" s="39"/>
      <c r="P348" s="39"/>
      <c r="R348" s="41"/>
      <c r="S348" s="40"/>
      <c r="T348" s="3">
        <f t="shared" ref="T348:AY348" si="1246">(T161+T254)-T68</f>
        <v>0</v>
      </c>
      <c r="U348" s="3">
        <f t="shared" si="1246"/>
        <v>0</v>
      </c>
      <c r="V348" s="3">
        <f t="shared" si="1246"/>
        <v>0</v>
      </c>
      <c r="W348" s="3">
        <f t="shared" si="1246"/>
        <v>0</v>
      </c>
      <c r="X348" s="3">
        <f t="shared" si="1246"/>
        <v>0</v>
      </c>
      <c r="Y348" s="3">
        <f t="shared" si="1246"/>
        <v>0</v>
      </c>
      <c r="Z348" s="3">
        <f t="shared" si="1246"/>
        <v>0</v>
      </c>
      <c r="AA348" s="3">
        <f t="shared" si="1246"/>
        <v>0</v>
      </c>
      <c r="AB348" s="3">
        <f t="shared" si="1246"/>
        <v>0</v>
      </c>
      <c r="AC348" s="3">
        <f t="shared" si="1246"/>
        <v>0</v>
      </c>
      <c r="AD348" s="3">
        <f t="shared" si="1246"/>
        <v>0</v>
      </c>
      <c r="AE348" s="3">
        <f t="shared" si="1246"/>
        <v>0</v>
      </c>
      <c r="AF348" s="3">
        <f t="shared" si="1246"/>
        <v>0</v>
      </c>
      <c r="AG348" s="3">
        <f t="shared" si="1246"/>
        <v>0</v>
      </c>
      <c r="AH348" s="3">
        <f t="shared" si="1246"/>
        <v>0</v>
      </c>
      <c r="AI348" s="3">
        <f t="shared" si="1246"/>
        <v>0</v>
      </c>
      <c r="AJ348" s="3">
        <f t="shared" si="1246"/>
        <v>0</v>
      </c>
      <c r="AK348" s="3">
        <f t="shared" si="1246"/>
        <v>0</v>
      </c>
      <c r="AL348" s="3">
        <f t="shared" si="1246"/>
        <v>0</v>
      </c>
      <c r="AM348" s="3">
        <f t="shared" si="1246"/>
        <v>0</v>
      </c>
      <c r="AN348" s="3">
        <f t="shared" si="1246"/>
        <v>0</v>
      </c>
      <c r="AO348" s="3">
        <f t="shared" si="1246"/>
        <v>0</v>
      </c>
      <c r="AP348" s="3">
        <f t="shared" si="1246"/>
        <v>0</v>
      </c>
      <c r="AQ348" s="3">
        <f t="shared" si="1246"/>
        <v>0</v>
      </c>
      <c r="AR348" s="3">
        <f t="shared" si="1246"/>
        <v>0</v>
      </c>
      <c r="AS348" s="3">
        <f t="shared" si="1246"/>
        <v>0</v>
      </c>
      <c r="AT348" s="3">
        <f t="shared" si="1246"/>
        <v>0</v>
      </c>
      <c r="AU348" s="3">
        <f t="shared" si="1246"/>
        <v>0</v>
      </c>
      <c r="AV348" s="3">
        <f t="shared" si="1246"/>
        <v>0</v>
      </c>
      <c r="AW348" s="3">
        <f t="shared" si="1246"/>
        <v>0</v>
      </c>
      <c r="AX348" s="3">
        <f t="shared" si="1246"/>
        <v>0</v>
      </c>
      <c r="AY348" s="3">
        <f t="shared" si="1246"/>
        <v>0</v>
      </c>
      <c r="AZ348" s="3">
        <f t="shared" ref="AZ348:CE348" si="1247">(AZ161+AZ254)-AZ68</f>
        <v>0</v>
      </c>
      <c r="BA348" s="3">
        <f t="shared" si="1247"/>
        <v>0</v>
      </c>
      <c r="BB348" s="3">
        <f t="shared" si="1247"/>
        <v>0</v>
      </c>
      <c r="BC348" s="3">
        <f t="shared" si="1247"/>
        <v>0</v>
      </c>
      <c r="BD348" s="3">
        <f t="shared" si="1247"/>
        <v>0</v>
      </c>
      <c r="BE348" s="3">
        <f t="shared" si="1247"/>
        <v>0</v>
      </c>
      <c r="BF348" s="3">
        <f t="shared" si="1247"/>
        <v>0</v>
      </c>
      <c r="BG348" s="3">
        <f t="shared" si="1247"/>
        <v>0</v>
      </c>
      <c r="BH348" s="3">
        <f t="shared" si="1247"/>
        <v>0</v>
      </c>
      <c r="BI348" s="3">
        <f t="shared" si="1247"/>
        <v>0</v>
      </c>
      <c r="BJ348" s="3">
        <f t="shared" si="1247"/>
        <v>0</v>
      </c>
      <c r="BK348" s="3">
        <f t="shared" si="1247"/>
        <v>0</v>
      </c>
      <c r="BL348" s="3">
        <f t="shared" si="1247"/>
        <v>0</v>
      </c>
      <c r="BM348" s="3">
        <f t="shared" si="1247"/>
        <v>0</v>
      </c>
      <c r="BN348" s="3">
        <f t="shared" si="1247"/>
        <v>0</v>
      </c>
      <c r="BO348" s="3">
        <f t="shared" si="1247"/>
        <v>0</v>
      </c>
      <c r="BP348" s="3">
        <f t="shared" si="1247"/>
        <v>0</v>
      </c>
      <c r="BQ348" s="3">
        <f t="shared" si="1247"/>
        <v>0</v>
      </c>
      <c r="BR348" s="3">
        <f t="shared" si="1247"/>
        <v>0</v>
      </c>
      <c r="BS348" s="3">
        <f t="shared" si="1247"/>
        <v>0</v>
      </c>
      <c r="BT348" s="3">
        <f t="shared" si="1247"/>
        <v>0</v>
      </c>
      <c r="BU348" s="3">
        <f t="shared" si="1247"/>
        <v>0</v>
      </c>
      <c r="BV348" s="3">
        <f t="shared" si="1247"/>
        <v>0</v>
      </c>
      <c r="BW348" s="3">
        <f t="shared" si="1247"/>
        <v>0</v>
      </c>
      <c r="BX348" s="3">
        <f t="shared" si="1247"/>
        <v>0</v>
      </c>
      <c r="BY348" s="3">
        <f t="shared" si="1247"/>
        <v>0</v>
      </c>
      <c r="BZ348" s="3">
        <f t="shared" si="1247"/>
        <v>0</v>
      </c>
      <c r="CA348" s="3">
        <f t="shared" si="1247"/>
        <v>0</v>
      </c>
      <c r="CB348" s="3">
        <f t="shared" si="1247"/>
        <v>0</v>
      </c>
      <c r="CC348" s="3">
        <f t="shared" si="1247"/>
        <v>0</v>
      </c>
      <c r="CD348" s="3">
        <f t="shared" si="1247"/>
        <v>0</v>
      </c>
      <c r="CE348" s="3">
        <f t="shared" si="1247"/>
        <v>0</v>
      </c>
      <c r="CF348" s="3">
        <f t="shared" ref="CF348:DK348" si="1248">(CF161+CF254)-CF68</f>
        <v>0</v>
      </c>
      <c r="CG348" s="3">
        <f t="shared" si="1248"/>
        <v>0</v>
      </c>
      <c r="CH348" s="3">
        <f t="shared" si="1248"/>
        <v>0</v>
      </c>
      <c r="CI348" s="3">
        <f t="shared" si="1248"/>
        <v>0</v>
      </c>
      <c r="CJ348" s="3">
        <f t="shared" si="1248"/>
        <v>0</v>
      </c>
      <c r="CK348" s="3">
        <f t="shared" si="1248"/>
        <v>0</v>
      </c>
      <c r="CL348" s="3">
        <f t="shared" si="1248"/>
        <v>0</v>
      </c>
      <c r="CM348" s="3">
        <f t="shared" si="1248"/>
        <v>0</v>
      </c>
      <c r="CN348" s="3">
        <f t="shared" si="1248"/>
        <v>0</v>
      </c>
      <c r="CO348" s="3">
        <f t="shared" si="1248"/>
        <v>0</v>
      </c>
      <c r="CP348" s="3">
        <f t="shared" si="1248"/>
        <v>0</v>
      </c>
      <c r="CQ348" s="3">
        <f t="shared" si="1248"/>
        <v>0</v>
      </c>
      <c r="CR348" s="3">
        <f t="shared" si="1248"/>
        <v>0</v>
      </c>
      <c r="CS348" s="3">
        <f t="shared" si="1248"/>
        <v>0</v>
      </c>
      <c r="CT348" s="3">
        <f t="shared" si="1248"/>
        <v>0</v>
      </c>
      <c r="CU348" s="3">
        <f t="shared" si="1248"/>
        <v>0</v>
      </c>
      <c r="CV348" s="3">
        <f t="shared" si="1248"/>
        <v>0</v>
      </c>
      <c r="CW348" s="3">
        <f t="shared" si="1248"/>
        <v>0</v>
      </c>
      <c r="CX348" s="3">
        <f t="shared" si="1248"/>
        <v>0</v>
      </c>
      <c r="CY348" s="3">
        <f t="shared" si="1248"/>
        <v>0</v>
      </c>
      <c r="CZ348" s="3">
        <f t="shared" si="1248"/>
        <v>0</v>
      </c>
      <c r="DA348" s="3">
        <f t="shared" si="1248"/>
        <v>0</v>
      </c>
      <c r="DB348" s="3">
        <f t="shared" si="1248"/>
        <v>0</v>
      </c>
      <c r="DC348" s="3">
        <f t="shared" si="1248"/>
        <v>0</v>
      </c>
      <c r="DD348" s="3">
        <f t="shared" si="1248"/>
        <v>0</v>
      </c>
      <c r="DE348" s="3">
        <f t="shared" si="1248"/>
        <v>0</v>
      </c>
      <c r="DF348" s="3">
        <f t="shared" si="1248"/>
        <v>0</v>
      </c>
      <c r="DG348" s="3">
        <f t="shared" si="1248"/>
        <v>0</v>
      </c>
      <c r="DH348" s="3">
        <f t="shared" si="1248"/>
        <v>0</v>
      </c>
      <c r="DI348" s="3">
        <f t="shared" si="1248"/>
        <v>0</v>
      </c>
      <c r="DJ348" s="3">
        <f t="shared" si="1248"/>
        <v>0</v>
      </c>
      <c r="DK348" s="3">
        <f t="shared" si="1248"/>
        <v>0</v>
      </c>
      <c r="DL348" s="3">
        <f t="shared" ref="DL348:EQ348" si="1249">(DL161+DL254)-DL68</f>
        <v>0</v>
      </c>
      <c r="DM348" s="3">
        <f t="shared" si="1249"/>
        <v>0</v>
      </c>
      <c r="DN348" s="3">
        <f t="shared" si="1249"/>
        <v>0</v>
      </c>
      <c r="DO348" s="3">
        <f t="shared" si="1249"/>
        <v>0</v>
      </c>
      <c r="DP348" s="3">
        <f t="shared" si="1249"/>
        <v>0</v>
      </c>
      <c r="DQ348" s="3">
        <f t="shared" si="1249"/>
        <v>0</v>
      </c>
      <c r="DR348" s="3">
        <f t="shared" si="1249"/>
        <v>0</v>
      </c>
      <c r="DS348" s="3">
        <f t="shared" si="1249"/>
        <v>0</v>
      </c>
      <c r="DT348" s="3">
        <f t="shared" si="1249"/>
        <v>0</v>
      </c>
      <c r="DU348" s="3">
        <f t="shared" si="1249"/>
        <v>0</v>
      </c>
      <c r="DV348" s="3">
        <f t="shared" si="1249"/>
        <v>0</v>
      </c>
      <c r="DW348" s="3">
        <f t="shared" si="1249"/>
        <v>0</v>
      </c>
      <c r="DX348" s="3">
        <f t="shared" si="1249"/>
        <v>0</v>
      </c>
      <c r="DY348" s="3">
        <f t="shared" si="1249"/>
        <v>0</v>
      </c>
      <c r="DZ348" s="3">
        <f t="shared" si="1249"/>
        <v>0</v>
      </c>
      <c r="EA348" s="3">
        <f t="shared" si="1249"/>
        <v>0</v>
      </c>
      <c r="EB348" s="3">
        <f t="shared" si="1249"/>
        <v>0</v>
      </c>
      <c r="EC348" s="3">
        <f t="shared" si="1249"/>
        <v>0</v>
      </c>
      <c r="ED348" s="3">
        <f t="shared" si="1249"/>
        <v>0</v>
      </c>
      <c r="EE348" s="3">
        <f t="shared" si="1249"/>
        <v>0</v>
      </c>
      <c r="EF348" s="3">
        <f t="shared" si="1249"/>
        <v>0</v>
      </c>
      <c r="EG348" s="3">
        <f t="shared" si="1249"/>
        <v>0</v>
      </c>
      <c r="EH348" s="3">
        <f t="shared" si="1249"/>
        <v>0</v>
      </c>
      <c r="EI348" s="3">
        <f t="shared" si="1249"/>
        <v>0</v>
      </c>
      <c r="EJ348" s="3">
        <f t="shared" si="1249"/>
        <v>0</v>
      </c>
      <c r="EK348" s="3">
        <f t="shared" si="1249"/>
        <v>0</v>
      </c>
      <c r="EL348" s="3">
        <f t="shared" si="1249"/>
        <v>0</v>
      </c>
      <c r="EM348" s="3">
        <f t="shared" si="1249"/>
        <v>0</v>
      </c>
      <c r="EN348" s="3">
        <f t="shared" si="1249"/>
        <v>0</v>
      </c>
      <c r="EO348" s="3">
        <f t="shared" si="1249"/>
        <v>0</v>
      </c>
      <c r="EP348" s="3">
        <f t="shared" si="1249"/>
        <v>0</v>
      </c>
      <c r="EQ348" s="3">
        <f t="shared" si="1249"/>
        <v>0</v>
      </c>
      <c r="ER348" s="3">
        <f t="shared" ref="ER348:FB348" si="1250">(ER161+ER254)-ER68</f>
        <v>0</v>
      </c>
      <c r="ES348" s="3">
        <f t="shared" si="1250"/>
        <v>0</v>
      </c>
      <c r="ET348" s="3">
        <f t="shared" si="1250"/>
        <v>0</v>
      </c>
      <c r="EU348" s="3">
        <f t="shared" si="1250"/>
        <v>0</v>
      </c>
      <c r="EV348" s="3">
        <f t="shared" si="1250"/>
        <v>0</v>
      </c>
      <c r="EW348" s="3">
        <f t="shared" si="1250"/>
        <v>0</v>
      </c>
      <c r="EX348" s="3">
        <f t="shared" si="1250"/>
        <v>0</v>
      </c>
      <c r="EY348" s="3">
        <f t="shared" si="1250"/>
        <v>0</v>
      </c>
      <c r="EZ348" s="3">
        <f t="shared" si="1250"/>
        <v>0</v>
      </c>
      <c r="FA348" s="3">
        <f t="shared" si="1250"/>
        <v>0</v>
      </c>
      <c r="FB348" s="3">
        <f t="shared" si="1250"/>
        <v>0</v>
      </c>
    </row>
    <row r="349" spans="2:158" s="38" customFormat="1" ht="11.25" hidden="1" customHeight="1" outlineLevel="1">
      <c r="B349" s="37">
        <v>2073</v>
      </c>
      <c r="D349" s="36"/>
      <c r="E349" s="49"/>
      <c r="J349" s="39"/>
      <c r="K349" s="39"/>
      <c r="L349" s="39"/>
      <c r="M349" s="39"/>
      <c r="N349" s="39"/>
      <c r="O349" s="39"/>
      <c r="P349" s="39"/>
      <c r="R349" s="41"/>
      <c r="S349" s="40"/>
      <c r="T349" s="3">
        <f t="shared" ref="T349:AY349" si="1251">(T162+T255)-T69</f>
        <v>0</v>
      </c>
      <c r="U349" s="3">
        <f t="shared" si="1251"/>
        <v>0</v>
      </c>
      <c r="V349" s="3">
        <f t="shared" si="1251"/>
        <v>0</v>
      </c>
      <c r="W349" s="3">
        <f t="shared" si="1251"/>
        <v>0</v>
      </c>
      <c r="X349" s="3">
        <f t="shared" si="1251"/>
        <v>0</v>
      </c>
      <c r="Y349" s="3">
        <f t="shared" si="1251"/>
        <v>0</v>
      </c>
      <c r="Z349" s="3">
        <f t="shared" si="1251"/>
        <v>0</v>
      </c>
      <c r="AA349" s="3">
        <f t="shared" si="1251"/>
        <v>0</v>
      </c>
      <c r="AB349" s="3">
        <f t="shared" si="1251"/>
        <v>0</v>
      </c>
      <c r="AC349" s="3">
        <f t="shared" si="1251"/>
        <v>0</v>
      </c>
      <c r="AD349" s="3">
        <f t="shared" si="1251"/>
        <v>0</v>
      </c>
      <c r="AE349" s="3">
        <f t="shared" si="1251"/>
        <v>0</v>
      </c>
      <c r="AF349" s="3">
        <f t="shared" si="1251"/>
        <v>0</v>
      </c>
      <c r="AG349" s="3">
        <f t="shared" si="1251"/>
        <v>0</v>
      </c>
      <c r="AH349" s="3">
        <f t="shared" si="1251"/>
        <v>0</v>
      </c>
      <c r="AI349" s="3">
        <f t="shared" si="1251"/>
        <v>0</v>
      </c>
      <c r="AJ349" s="3">
        <f t="shared" si="1251"/>
        <v>0</v>
      </c>
      <c r="AK349" s="3">
        <f t="shared" si="1251"/>
        <v>0</v>
      </c>
      <c r="AL349" s="3">
        <f t="shared" si="1251"/>
        <v>0</v>
      </c>
      <c r="AM349" s="3">
        <f t="shared" si="1251"/>
        <v>0</v>
      </c>
      <c r="AN349" s="3">
        <f t="shared" si="1251"/>
        <v>0</v>
      </c>
      <c r="AO349" s="3">
        <f t="shared" si="1251"/>
        <v>0</v>
      </c>
      <c r="AP349" s="3">
        <f t="shared" si="1251"/>
        <v>0</v>
      </c>
      <c r="AQ349" s="3">
        <f t="shared" si="1251"/>
        <v>0</v>
      </c>
      <c r="AR349" s="3">
        <f t="shared" si="1251"/>
        <v>0</v>
      </c>
      <c r="AS349" s="3">
        <f t="shared" si="1251"/>
        <v>0</v>
      </c>
      <c r="AT349" s="3">
        <f t="shared" si="1251"/>
        <v>0</v>
      </c>
      <c r="AU349" s="3">
        <f t="shared" si="1251"/>
        <v>0</v>
      </c>
      <c r="AV349" s="3">
        <f t="shared" si="1251"/>
        <v>0</v>
      </c>
      <c r="AW349" s="3">
        <f t="shared" si="1251"/>
        <v>0</v>
      </c>
      <c r="AX349" s="3">
        <f t="shared" si="1251"/>
        <v>0</v>
      </c>
      <c r="AY349" s="3">
        <f t="shared" si="1251"/>
        <v>0</v>
      </c>
      <c r="AZ349" s="3">
        <f t="shared" ref="AZ349:CE349" si="1252">(AZ162+AZ255)-AZ69</f>
        <v>0</v>
      </c>
      <c r="BA349" s="3">
        <f t="shared" si="1252"/>
        <v>0</v>
      </c>
      <c r="BB349" s="3">
        <f t="shared" si="1252"/>
        <v>0</v>
      </c>
      <c r="BC349" s="3">
        <f t="shared" si="1252"/>
        <v>0</v>
      </c>
      <c r="BD349" s="3">
        <f t="shared" si="1252"/>
        <v>0</v>
      </c>
      <c r="BE349" s="3">
        <f t="shared" si="1252"/>
        <v>0</v>
      </c>
      <c r="BF349" s="3">
        <f t="shared" si="1252"/>
        <v>0</v>
      </c>
      <c r="BG349" s="3">
        <f t="shared" si="1252"/>
        <v>0</v>
      </c>
      <c r="BH349" s="3">
        <f t="shared" si="1252"/>
        <v>0</v>
      </c>
      <c r="BI349" s="3">
        <f t="shared" si="1252"/>
        <v>0</v>
      </c>
      <c r="BJ349" s="3">
        <f t="shared" si="1252"/>
        <v>0</v>
      </c>
      <c r="BK349" s="3">
        <f t="shared" si="1252"/>
        <v>0</v>
      </c>
      <c r="BL349" s="3">
        <f t="shared" si="1252"/>
        <v>0</v>
      </c>
      <c r="BM349" s="3">
        <f t="shared" si="1252"/>
        <v>0</v>
      </c>
      <c r="BN349" s="3">
        <f t="shared" si="1252"/>
        <v>0</v>
      </c>
      <c r="BO349" s="3">
        <f t="shared" si="1252"/>
        <v>0</v>
      </c>
      <c r="BP349" s="3">
        <f t="shared" si="1252"/>
        <v>0</v>
      </c>
      <c r="BQ349" s="3">
        <f t="shared" si="1252"/>
        <v>0</v>
      </c>
      <c r="BR349" s="3">
        <f t="shared" si="1252"/>
        <v>0</v>
      </c>
      <c r="BS349" s="3">
        <f t="shared" si="1252"/>
        <v>0</v>
      </c>
      <c r="BT349" s="3">
        <f t="shared" si="1252"/>
        <v>0</v>
      </c>
      <c r="BU349" s="3">
        <f t="shared" si="1252"/>
        <v>0</v>
      </c>
      <c r="BV349" s="3">
        <f t="shared" si="1252"/>
        <v>0</v>
      </c>
      <c r="BW349" s="3">
        <f t="shared" si="1252"/>
        <v>0</v>
      </c>
      <c r="BX349" s="3">
        <f t="shared" si="1252"/>
        <v>0</v>
      </c>
      <c r="BY349" s="3">
        <f t="shared" si="1252"/>
        <v>0</v>
      </c>
      <c r="BZ349" s="3">
        <f t="shared" si="1252"/>
        <v>0</v>
      </c>
      <c r="CA349" s="3">
        <f t="shared" si="1252"/>
        <v>0</v>
      </c>
      <c r="CB349" s="3">
        <f t="shared" si="1252"/>
        <v>0</v>
      </c>
      <c r="CC349" s="3">
        <f t="shared" si="1252"/>
        <v>0</v>
      </c>
      <c r="CD349" s="3">
        <f t="shared" si="1252"/>
        <v>0</v>
      </c>
      <c r="CE349" s="3">
        <f t="shared" si="1252"/>
        <v>0</v>
      </c>
      <c r="CF349" s="3">
        <f t="shared" ref="CF349:DK349" si="1253">(CF162+CF255)-CF69</f>
        <v>0</v>
      </c>
      <c r="CG349" s="3">
        <f t="shared" si="1253"/>
        <v>0</v>
      </c>
      <c r="CH349" s="3">
        <f t="shared" si="1253"/>
        <v>0</v>
      </c>
      <c r="CI349" s="3">
        <f t="shared" si="1253"/>
        <v>0</v>
      </c>
      <c r="CJ349" s="3">
        <f t="shared" si="1253"/>
        <v>0</v>
      </c>
      <c r="CK349" s="3">
        <f t="shared" si="1253"/>
        <v>0</v>
      </c>
      <c r="CL349" s="3">
        <f t="shared" si="1253"/>
        <v>0</v>
      </c>
      <c r="CM349" s="3">
        <f t="shared" si="1253"/>
        <v>0</v>
      </c>
      <c r="CN349" s="3">
        <f t="shared" si="1253"/>
        <v>0</v>
      </c>
      <c r="CO349" s="3">
        <f t="shared" si="1253"/>
        <v>0</v>
      </c>
      <c r="CP349" s="3">
        <f t="shared" si="1253"/>
        <v>0</v>
      </c>
      <c r="CQ349" s="3">
        <f t="shared" si="1253"/>
        <v>0</v>
      </c>
      <c r="CR349" s="3">
        <f t="shared" si="1253"/>
        <v>0</v>
      </c>
      <c r="CS349" s="3">
        <f t="shared" si="1253"/>
        <v>0</v>
      </c>
      <c r="CT349" s="3">
        <f t="shared" si="1253"/>
        <v>0</v>
      </c>
      <c r="CU349" s="3">
        <f t="shared" si="1253"/>
        <v>0</v>
      </c>
      <c r="CV349" s="3">
        <f t="shared" si="1253"/>
        <v>0</v>
      </c>
      <c r="CW349" s="3">
        <f t="shared" si="1253"/>
        <v>0</v>
      </c>
      <c r="CX349" s="3">
        <f t="shared" si="1253"/>
        <v>0</v>
      </c>
      <c r="CY349" s="3">
        <f t="shared" si="1253"/>
        <v>0</v>
      </c>
      <c r="CZ349" s="3">
        <f t="shared" si="1253"/>
        <v>0</v>
      </c>
      <c r="DA349" s="3">
        <f t="shared" si="1253"/>
        <v>0</v>
      </c>
      <c r="DB349" s="3">
        <f t="shared" si="1253"/>
        <v>0</v>
      </c>
      <c r="DC349" s="3">
        <f t="shared" si="1253"/>
        <v>0</v>
      </c>
      <c r="DD349" s="3">
        <f t="shared" si="1253"/>
        <v>0</v>
      </c>
      <c r="DE349" s="3">
        <f t="shared" si="1253"/>
        <v>0</v>
      </c>
      <c r="DF349" s="3">
        <f t="shared" si="1253"/>
        <v>0</v>
      </c>
      <c r="DG349" s="3">
        <f t="shared" si="1253"/>
        <v>0</v>
      </c>
      <c r="DH349" s="3">
        <f t="shared" si="1253"/>
        <v>0</v>
      </c>
      <c r="DI349" s="3">
        <f t="shared" si="1253"/>
        <v>0</v>
      </c>
      <c r="DJ349" s="3">
        <f t="shared" si="1253"/>
        <v>0</v>
      </c>
      <c r="DK349" s="3">
        <f t="shared" si="1253"/>
        <v>0</v>
      </c>
      <c r="DL349" s="3">
        <f t="shared" ref="DL349:EQ349" si="1254">(DL162+DL255)-DL69</f>
        <v>0</v>
      </c>
      <c r="DM349" s="3">
        <f t="shared" si="1254"/>
        <v>0</v>
      </c>
      <c r="DN349" s="3">
        <f t="shared" si="1254"/>
        <v>0</v>
      </c>
      <c r="DO349" s="3">
        <f t="shared" si="1254"/>
        <v>0</v>
      </c>
      <c r="DP349" s="3">
        <f t="shared" si="1254"/>
        <v>0</v>
      </c>
      <c r="DQ349" s="3">
        <f t="shared" si="1254"/>
        <v>0</v>
      </c>
      <c r="DR349" s="3">
        <f t="shared" si="1254"/>
        <v>0</v>
      </c>
      <c r="DS349" s="3">
        <f t="shared" si="1254"/>
        <v>0</v>
      </c>
      <c r="DT349" s="3">
        <f t="shared" si="1254"/>
        <v>0</v>
      </c>
      <c r="DU349" s="3">
        <f t="shared" si="1254"/>
        <v>0</v>
      </c>
      <c r="DV349" s="3">
        <f t="shared" si="1254"/>
        <v>0</v>
      </c>
      <c r="DW349" s="3">
        <f t="shared" si="1254"/>
        <v>0</v>
      </c>
      <c r="DX349" s="3">
        <f t="shared" si="1254"/>
        <v>0</v>
      </c>
      <c r="DY349" s="3">
        <f t="shared" si="1254"/>
        <v>0</v>
      </c>
      <c r="DZ349" s="3">
        <f t="shared" si="1254"/>
        <v>0</v>
      </c>
      <c r="EA349" s="3">
        <f t="shared" si="1254"/>
        <v>0</v>
      </c>
      <c r="EB349" s="3">
        <f t="shared" si="1254"/>
        <v>0</v>
      </c>
      <c r="EC349" s="3">
        <f t="shared" si="1254"/>
        <v>0</v>
      </c>
      <c r="ED349" s="3">
        <f t="shared" si="1254"/>
        <v>0</v>
      </c>
      <c r="EE349" s="3">
        <f t="shared" si="1254"/>
        <v>0</v>
      </c>
      <c r="EF349" s="3">
        <f t="shared" si="1254"/>
        <v>0</v>
      </c>
      <c r="EG349" s="3">
        <f t="shared" si="1254"/>
        <v>0</v>
      </c>
      <c r="EH349" s="3">
        <f t="shared" si="1254"/>
        <v>0</v>
      </c>
      <c r="EI349" s="3">
        <f t="shared" si="1254"/>
        <v>0</v>
      </c>
      <c r="EJ349" s="3">
        <f t="shared" si="1254"/>
        <v>0</v>
      </c>
      <c r="EK349" s="3">
        <f t="shared" si="1254"/>
        <v>0</v>
      </c>
      <c r="EL349" s="3">
        <f t="shared" si="1254"/>
        <v>0</v>
      </c>
      <c r="EM349" s="3">
        <f t="shared" si="1254"/>
        <v>0</v>
      </c>
      <c r="EN349" s="3">
        <f t="shared" si="1254"/>
        <v>0</v>
      </c>
      <c r="EO349" s="3">
        <f t="shared" si="1254"/>
        <v>0</v>
      </c>
      <c r="EP349" s="3">
        <f t="shared" si="1254"/>
        <v>0</v>
      </c>
      <c r="EQ349" s="3">
        <f t="shared" si="1254"/>
        <v>0</v>
      </c>
      <c r="ER349" s="3">
        <f t="shared" ref="ER349:FB349" si="1255">(ER162+ER255)-ER69</f>
        <v>0</v>
      </c>
      <c r="ES349" s="3">
        <f t="shared" si="1255"/>
        <v>0</v>
      </c>
      <c r="ET349" s="3">
        <f t="shared" si="1255"/>
        <v>0</v>
      </c>
      <c r="EU349" s="3">
        <f t="shared" si="1255"/>
        <v>0</v>
      </c>
      <c r="EV349" s="3">
        <f t="shared" si="1255"/>
        <v>0</v>
      </c>
      <c r="EW349" s="3">
        <f t="shared" si="1255"/>
        <v>0</v>
      </c>
      <c r="EX349" s="3">
        <f t="shared" si="1255"/>
        <v>0</v>
      </c>
      <c r="EY349" s="3">
        <f t="shared" si="1255"/>
        <v>0</v>
      </c>
      <c r="EZ349" s="3">
        <f t="shared" si="1255"/>
        <v>0</v>
      </c>
      <c r="FA349" s="3">
        <f t="shared" si="1255"/>
        <v>0</v>
      </c>
      <c r="FB349" s="3">
        <f t="shared" si="1255"/>
        <v>0</v>
      </c>
    </row>
    <row r="350" spans="2:158" s="38" customFormat="1" ht="11.25" hidden="1" customHeight="1" outlineLevel="1">
      <c r="B350" s="37">
        <v>2074</v>
      </c>
      <c r="D350" s="36"/>
      <c r="E350" s="49"/>
      <c r="J350" s="39"/>
      <c r="K350" s="39"/>
      <c r="L350" s="39"/>
      <c r="M350" s="39"/>
      <c r="N350" s="39"/>
      <c r="O350" s="39"/>
      <c r="P350" s="39"/>
      <c r="R350" s="41"/>
      <c r="S350" s="40"/>
      <c r="T350" s="3">
        <f t="shared" ref="T350:AY350" si="1256">(T163+T256)-T70</f>
        <v>0</v>
      </c>
      <c r="U350" s="3">
        <f t="shared" si="1256"/>
        <v>0</v>
      </c>
      <c r="V350" s="3">
        <f t="shared" si="1256"/>
        <v>0</v>
      </c>
      <c r="W350" s="3">
        <f t="shared" si="1256"/>
        <v>0</v>
      </c>
      <c r="X350" s="3">
        <f t="shared" si="1256"/>
        <v>0</v>
      </c>
      <c r="Y350" s="3">
        <f t="shared" si="1256"/>
        <v>0</v>
      </c>
      <c r="Z350" s="3">
        <f t="shared" si="1256"/>
        <v>0</v>
      </c>
      <c r="AA350" s="3">
        <f t="shared" si="1256"/>
        <v>0</v>
      </c>
      <c r="AB350" s="3">
        <f t="shared" si="1256"/>
        <v>0</v>
      </c>
      <c r="AC350" s="3">
        <f t="shared" si="1256"/>
        <v>0</v>
      </c>
      <c r="AD350" s="3">
        <f t="shared" si="1256"/>
        <v>0</v>
      </c>
      <c r="AE350" s="3">
        <f t="shared" si="1256"/>
        <v>0</v>
      </c>
      <c r="AF350" s="3">
        <f t="shared" si="1256"/>
        <v>0</v>
      </c>
      <c r="AG350" s="3">
        <f t="shared" si="1256"/>
        <v>0</v>
      </c>
      <c r="AH350" s="3">
        <f t="shared" si="1256"/>
        <v>0</v>
      </c>
      <c r="AI350" s="3">
        <f t="shared" si="1256"/>
        <v>0</v>
      </c>
      <c r="AJ350" s="3">
        <f t="shared" si="1256"/>
        <v>0</v>
      </c>
      <c r="AK350" s="3">
        <f t="shared" si="1256"/>
        <v>0</v>
      </c>
      <c r="AL350" s="3">
        <f t="shared" si="1256"/>
        <v>0</v>
      </c>
      <c r="AM350" s="3">
        <f t="shared" si="1256"/>
        <v>0</v>
      </c>
      <c r="AN350" s="3">
        <f t="shared" si="1256"/>
        <v>0</v>
      </c>
      <c r="AO350" s="3">
        <f t="shared" si="1256"/>
        <v>0</v>
      </c>
      <c r="AP350" s="3">
        <f t="shared" si="1256"/>
        <v>0</v>
      </c>
      <c r="AQ350" s="3">
        <f t="shared" si="1256"/>
        <v>0</v>
      </c>
      <c r="AR350" s="3">
        <f t="shared" si="1256"/>
        <v>0</v>
      </c>
      <c r="AS350" s="3">
        <f t="shared" si="1256"/>
        <v>0</v>
      </c>
      <c r="AT350" s="3">
        <f t="shared" si="1256"/>
        <v>0</v>
      </c>
      <c r="AU350" s="3">
        <f t="shared" si="1256"/>
        <v>0</v>
      </c>
      <c r="AV350" s="3">
        <f t="shared" si="1256"/>
        <v>0</v>
      </c>
      <c r="AW350" s="3">
        <f t="shared" si="1256"/>
        <v>0</v>
      </c>
      <c r="AX350" s="3">
        <f t="shared" si="1256"/>
        <v>0</v>
      </c>
      <c r="AY350" s="3">
        <f t="shared" si="1256"/>
        <v>0</v>
      </c>
      <c r="AZ350" s="3">
        <f t="shared" ref="AZ350:CE350" si="1257">(AZ163+AZ256)-AZ70</f>
        <v>0</v>
      </c>
      <c r="BA350" s="3">
        <f t="shared" si="1257"/>
        <v>0</v>
      </c>
      <c r="BB350" s="3">
        <f t="shared" si="1257"/>
        <v>0</v>
      </c>
      <c r="BC350" s="3">
        <f t="shared" si="1257"/>
        <v>0</v>
      </c>
      <c r="BD350" s="3">
        <f t="shared" si="1257"/>
        <v>0</v>
      </c>
      <c r="BE350" s="3">
        <f t="shared" si="1257"/>
        <v>0</v>
      </c>
      <c r="BF350" s="3">
        <f t="shared" si="1257"/>
        <v>0</v>
      </c>
      <c r="BG350" s="3">
        <f t="shared" si="1257"/>
        <v>0</v>
      </c>
      <c r="BH350" s="3">
        <f t="shared" si="1257"/>
        <v>0</v>
      </c>
      <c r="BI350" s="3">
        <f t="shared" si="1257"/>
        <v>0</v>
      </c>
      <c r="BJ350" s="3">
        <f t="shared" si="1257"/>
        <v>0</v>
      </c>
      <c r="BK350" s="3">
        <f t="shared" si="1257"/>
        <v>0</v>
      </c>
      <c r="BL350" s="3">
        <f t="shared" si="1257"/>
        <v>0</v>
      </c>
      <c r="BM350" s="3">
        <f t="shared" si="1257"/>
        <v>0</v>
      </c>
      <c r="BN350" s="3">
        <f t="shared" si="1257"/>
        <v>0</v>
      </c>
      <c r="BO350" s="3">
        <f t="shared" si="1257"/>
        <v>0</v>
      </c>
      <c r="BP350" s="3">
        <f t="shared" si="1257"/>
        <v>0</v>
      </c>
      <c r="BQ350" s="3">
        <f t="shared" si="1257"/>
        <v>0</v>
      </c>
      <c r="BR350" s="3">
        <f t="shared" si="1257"/>
        <v>0</v>
      </c>
      <c r="BS350" s="3">
        <f t="shared" si="1257"/>
        <v>0</v>
      </c>
      <c r="BT350" s="3">
        <f t="shared" si="1257"/>
        <v>0</v>
      </c>
      <c r="BU350" s="3">
        <f t="shared" si="1257"/>
        <v>0</v>
      </c>
      <c r="BV350" s="3">
        <f t="shared" si="1257"/>
        <v>0</v>
      </c>
      <c r="BW350" s="3">
        <f t="shared" si="1257"/>
        <v>0</v>
      </c>
      <c r="BX350" s="3">
        <f t="shared" si="1257"/>
        <v>0</v>
      </c>
      <c r="BY350" s="3">
        <f t="shared" si="1257"/>
        <v>0</v>
      </c>
      <c r="BZ350" s="3">
        <f t="shared" si="1257"/>
        <v>0</v>
      </c>
      <c r="CA350" s="3">
        <f t="shared" si="1257"/>
        <v>0</v>
      </c>
      <c r="CB350" s="3">
        <f t="shared" si="1257"/>
        <v>0</v>
      </c>
      <c r="CC350" s="3">
        <f t="shared" si="1257"/>
        <v>0</v>
      </c>
      <c r="CD350" s="3">
        <f t="shared" si="1257"/>
        <v>0</v>
      </c>
      <c r="CE350" s="3">
        <f t="shared" si="1257"/>
        <v>0</v>
      </c>
      <c r="CF350" s="3">
        <f t="shared" ref="CF350:DK350" si="1258">(CF163+CF256)-CF70</f>
        <v>0</v>
      </c>
      <c r="CG350" s="3">
        <f t="shared" si="1258"/>
        <v>0</v>
      </c>
      <c r="CH350" s="3">
        <f t="shared" si="1258"/>
        <v>0</v>
      </c>
      <c r="CI350" s="3">
        <f t="shared" si="1258"/>
        <v>0</v>
      </c>
      <c r="CJ350" s="3">
        <f t="shared" si="1258"/>
        <v>0</v>
      </c>
      <c r="CK350" s="3">
        <f t="shared" si="1258"/>
        <v>0</v>
      </c>
      <c r="CL350" s="3">
        <f t="shared" si="1258"/>
        <v>0</v>
      </c>
      <c r="CM350" s="3">
        <f t="shared" si="1258"/>
        <v>0</v>
      </c>
      <c r="CN350" s="3">
        <f t="shared" si="1258"/>
        <v>0</v>
      </c>
      <c r="CO350" s="3">
        <f t="shared" si="1258"/>
        <v>0</v>
      </c>
      <c r="CP350" s="3">
        <f t="shared" si="1258"/>
        <v>0</v>
      </c>
      <c r="CQ350" s="3">
        <f t="shared" si="1258"/>
        <v>0</v>
      </c>
      <c r="CR350" s="3">
        <f t="shared" si="1258"/>
        <v>0</v>
      </c>
      <c r="CS350" s="3">
        <f t="shared" si="1258"/>
        <v>0</v>
      </c>
      <c r="CT350" s="3">
        <f t="shared" si="1258"/>
        <v>0</v>
      </c>
      <c r="CU350" s="3">
        <f t="shared" si="1258"/>
        <v>0</v>
      </c>
      <c r="CV350" s="3">
        <f t="shared" si="1258"/>
        <v>0</v>
      </c>
      <c r="CW350" s="3">
        <f t="shared" si="1258"/>
        <v>0</v>
      </c>
      <c r="CX350" s="3">
        <f t="shared" si="1258"/>
        <v>0</v>
      </c>
      <c r="CY350" s="3">
        <f t="shared" si="1258"/>
        <v>0</v>
      </c>
      <c r="CZ350" s="3">
        <f t="shared" si="1258"/>
        <v>0</v>
      </c>
      <c r="DA350" s="3">
        <f t="shared" si="1258"/>
        <v>0</v>
      </c>
      <c r="DB350" s="3">
        <f t="shared" si="1258"/>
        <v>0</v>
      </c>
      <c r="DC350" s="3">
        <f t="shared" si="1258"/>
        <v>0</v>
      </c>
      <c r="DD350" s="3">
        <f t="shared" si="1258"/>
        <v>0</v>
      </c>
      <c r="DE350" s="3">
        <f t="shared" si="1258"/>
        <v>0</v>
      </c>
      <c r="DF350" s="3">
        <f t="shared" si="1258"/>
        <v>0</v>
      </c>
      <c r="DG350" s="3">
        <f t="shared" si="1258"/>
        <v>0</v>
      </c>
      <c r="DH350" s="3">
        <f t="shared" si="1258"/>
        <v>0</v>
      </c>
      <c r="DI350" s="3">
        <f t="shared" si="1258"/>
        <v>0</v>
      </c>
      <c r="DJ350" s="3">
        <f t="shared" si="1258"/>
        <v>0</v>
      </c>
      <c r="DK350" s="3">
        <f t="shared" si="1258"/>
        <v>0</v>
      </c>
      <c r="DL350" s="3">
        <f t="shared" ref="DL350:EQ350" si="1259">(DL163+DL256)-DL70</f>
        <v>0</v>
      </c>
      <c r="DM350" s="3">
        <f t="shared" si="1259"/>
        <v>0</v>
      </c>
      <c r="DN350" s="3">
        <f t="shared" si="1259"/>
        <v>0</v>
      </c>
      <c r="DO350" s="3">
        <f t="shared" si="1259"/>
        <v>0</v>
      </c>
      <c r="DP350" s="3">
        <f t="shared" si="1259"/>
        <v>0</v>
      </c>
      <c r="DQ350" s="3">
        <f t="shared" si="1259"/>
        <v>0</v>
      </c>
      <c r="DR350" s="3">
        <f t="shared" si="1259"/>
        <v>0</v>
      </c>
      <c r="DS350" s="3">
        <f t="shared" si="1259"/>
        <v>0</v>
      </c>
      <c r="DT350" s="3">
        <f t="shared" si="1259"/>
        <v>0</v>
      </c>
      <c r="DU350" s="3">
        <f t="shared" si="1259"/>
        <v>0</v>
      </c>
      <c r="DV350" s="3">
        <f t="shared" si="1259"/>
        <v>0</v>
      </c>
      <c r="DW350" s="3">
        <f t="shared" si="1259"/>
        <v>0</v>
      </c>
      <c r="DX350" s="3">
        <f t="shared" si="1259"/>
        <v>0</v>
      </c>
      <c r="DY350" s="3">
        <f t="shared" si="1259"/>
        <v>0</v>
      </c>
      <c r="DZ350" s="3">
        <f t="shared" si="1259"/>
        <v>0</v>
      </c>
      <c r="EA350" s="3">
        <f t="shared" si="1259"/>
        <v>0</v>
      </c>
      <c r="EB350" s="3">
        <f t="shared" si="1259"/>
        <v>0</v>
      </c>
      <c r="EC350" s="3">
        <f t="shared" si="1259"/>
        <v>0</v>
      </c>
      <c r="ED350" s="3">
        <f t="shared" si="1259"/>
        <v>0</v>
      </c>
      <c r="EE350" s="3">
        <f t="shared" si="1259"/>
        <v>0</v>
      </c>
      <c r="EF350" s="3">
        <f t="shared" si="1259"/>
        <v>0</v>
      </c>
      <c r="EG350" s="3">
        <f t="shared" si="1259"/>
        <v>0</v>
      </c>
      <c r="EH350" s="3">
        <f t="shared" si="1259"/>
        <v>0</v>
      </c>
      <c r="EI350" s="3">
        <f t="shared" si="1259"/>
        <v>0</v>
      </c>
      <c r="EJ350" s="3">
        <f t="shared" si="1259"/>
        <v>0</v>
      </c>
      <c r="EK350" s="3">
        <f t="shared" si="1259"/>
        <v>0</v>
      </c>
      <c r="EL350" s="3">
        <f t="shared" si="1259"/>
        <v>0</v>
      </c>
      <c r="EM350" s="3">
        <f t="shared" si="1259"/>
        <v>0</v>
      </c>
      <c r="EN350" s="3">
        <f t="shared" si="1259"/>
        <v>0</v>
      </c>
      <c r="EO350" s="3">
        <f t="shared" si="1259"/>
        <v>0</v>
      </c>
      <c r="EP350" s="3">
        <f t="shared" si="1259"/>
        <v>0</v>
      </c>
      <c r="EQ350" s="3">
        <f t="shared" si="1259"/>
        <v>0</v>
      </c>
      <c r="ER350" s="3">
        <f t="shared" ref="ER350:FB350" si="1260">(ER163+ER256)-ER70</f>
        <v>0</v>
      </c>
      <c r="ES350" s="3">
        <f t="shared" si="1260"/>
        <v>0</v>
      </c>
      <c r="ET350" s="3">
        <f t="shared" si="1260"/>
        <v>0</v>
      </c>
      <c r="EU350" s="3">
        <f t="shared" si="1260"/>
        <v>0</v>
      </c>
      <c r="EV350" s="3">
        <f t="shared" si="1260"/>
        <v>0</v>
      </c>
      <c r="EW350" s="3">
        <f t="shared" si="1260"/>
        <v>0</v>
      </c>
      <c r="EX350" s="3">
        <f t="shared" si="1260"/>
        <v>0</v>
      </c>
      <c r="EY350" s="3">
        <f t="shared" si="1260"/>
        <v>0</v>
      </c>
      <c r="EZ350" s="3">
        <f t="shared" si="1260"/>
        <v>0</v>
      </c>
      <c r="FA350" s="3">
        <f t="shared" si="1260"/>
        <v>0</v>
      </c>
      <c r="FB350" s="3">
        <f t="shared" si="1260"/>
        <v>0</v>
      </c>
    </row>
    <row r="351" spans="2:158" s="38" customFormat="1" ht="11.25" hidden="1" customHeight="1" outlineLevel="1">
      <c r="B351" s="37">
        <v>2075</v>
      </c>
      <c r="D351" s="36"/>
      <c r="E351" s="49"/>
      <c r="J351" s="39"/>
      <c r="K351" s="39"/>
      <c r="L351" s="39"/>
      <c r="M351" s="39"/>
      <c r="N351" s="39"/>
      <c r="O351" s="39"/>
      <c r="P351" s="39"/>
      <c r="R351" s="41"/>
      <c r="S351" s="40"/>
      <c r="T351" s="3">
        <f t="shared" ref="T351:AY351" si="1261">(T164+T257)-T71</f>
        <v>0</v>
      </c>
      <c r="U351" s="3">
        <f t="shared" si="1261"/>
        <v>0</v>
      </c>
      <c r="V351" s="3">
        <f t="shared" si="1261"/>
        <v>0</v>
      </c>
      <c r="W351" s="3">
        <f t="shared" si="1261"/>
        <v>0</v>
      </c>
      <c r="X351" s="3">
        <f t="shared" si="1261"/>
        <v>0</v>
      </c>
      <c r="Y351" s="3">
        <f t="shared" si="1261"/>
        <v>0</v>
      </c>
      <c r="Z351" s="3">
        <f t="shared" si="1261"/>
        <v>0</v>
      </c>
      <c r="AA351" s="3">
        <f t="shared" si="1261"/>
        <v>0</v>
      </c>
      <c r="AB351" s="3">
        <f t="shared" si="1261"/>
        <v>0</v>
      </c>
      <c r="AC351" s="3">
        <f t="shared" si="1261"/>
        <v>0</v>
      </c>
      <c r="AD351" s="3">
        <f t="shared" si="1261"/>
        <v>0</v>
      </c>
      <c r="AE351" s="3">
        <f t="shared" si="1261"/>
        <v>0</v>
      </c>
      <c r="AF351" s="3">
        <f t="shared" si="1261"/>
        <v>0</v>
      </c>
      <c r="AG351" s="3">
        <f t="shared" si="1261"/>
        <v>0</v>
      </c>
      <c r="AH351" s="3">
        <f t="shared" si="1261"/>
        <v>0</v>
      </c>
      <c r="AI351" s="3">
        <f t="shared" si="1261"/>
        <v>0</v>
      </c>
      <c r="AJ351" s="3">
        <f t="shared" si="1261"/>
        <v>0</v>
      </c>
      <c r="AK351" s="3">
        <f t="shared" si="1261"/>
        <v>0</v>
      </c>
      <c r="AL351" s="3">
        <f t="shared" si="1261"/>
        <v>0</v>
      </c>
      <c r="AM351" s="3">
        <f t="shared" si="1261"/>
        <v>0</v>
      </c>
      <c r="AN351" s="3">
        <f t="shared" si="1261"/>
        <v>0</v>
      </c>
      <c r="AO351" s="3">
        <f t="shared" si="1261"/>
        <v>0</v>
      </c>
      <c r="AP351" s="3">
        <f t="shared" si="1261"/>
        <v>0</v>
      </c>
      <c r="AQ351" s="3">
        <f t="shared" si="1261"/>
        <v>0</v>
      </c>
      <c r="AR351" s="3">
        <f t="shared" si="1261"/>
        <v>0</v>
      </c>
      <c r="AS351" s="3">
        <f t="shared" si="1261"/>
        <v>0</v>
      </c>
      <c r="AT351" s="3">
        <f t="shared" si="1261"/>
        <v>0</v>
      </c>
      <c r="AU351" s="3">
        <f t="shared" si="1261"/>
        <v>0</v>
      </c>
      <c r="AV351" s="3">
        <f t="shared" si="1261"/>
        <v>0</v>
      </c>
      <c r="AW351" s="3">
        <f t="shared" si="1261"/>
        <v>0</v>
      </c>
      <c r="AX351" s="3">
        <f t="shared" si="1261"/>
        <v>0</v>
      </c>
      <c r="AY351" s="3">
        <f t="shared" si="1261"/>
        <v>0</v>
      </c>
      <c r="AZ351" s="3">
        <f t="shared" ref="AZ351:CE351" si="1262">(AZ164+AZ257)-AZ71</f>
        <v>0</v>
      </c>
      <c r="BA351" s="3">
        <f t="shared" si="1262"/>
        <v>0</v>
      </c>
      <c r="BB351" s="3">
        <f t="shared" si="1262"/>
        <v>0</v>
      </c>
      <c r="BC351" s="3">
        <f t="shared" si="1262"/>
        <v>0</v>
      </c>
      <c r="BD351" s="3">
        <f t="shared" si="1262"/>
        <v>0</v>
      </c>
      <c r="BE351" s="3">
        <f t="shared" si="1262"/>
        <v>0</v>
      </c>
      <c r="BF351" s="3">
        <f t="shared" si="1262"/>
        <v>0</v>
      </c>
      <c r="BG351" s="3">
        <f t="shared" si="1262"/>
        <v>0</v>
      </c>
      <c r="BH351" s="3">
        <f t="shared" si="1262"/>
        <v>0</v>
      </c>
      <c r="BI351" s="3">
        <f t="shared" si="1262"/>
        <v>0</v>
      </c>
      <c r="BJ351" s="3">
        <f t="shared" si="1262"/>
        <v>0</v>
      </c>
      <c r="BK351" s="3">
        <f t="shared" si="1262"/>
        <v>0</v>
      </c>
      <c r="BL351" s="3">
        <f t="shared" si="1262"/>
        <v>0</v>
      </c>
      <c r="BM351" s="3">
        <f t="shared" si="1262"/>
        <v>0</v>
      </c>
      <c r="BN351" s="3">
        <f t="shared" si="1262"/>
        <v>0</v>
      </c>
      <c r="BO351" s="3">
        <f t="shared" si="1262"/>
        <v>0</v>
      </c>
      <c r="BP351" s="3">
        <f t="shared" si="1262"/>
        <v>0</v>
      </c>
      <c r="BQ351" s="3">
        <f t="shared" si="1262"/>
        <v>0</v>
      </c>
      <c r="BR351" s="3">
        <f t="shared" si="1262"/>
        <v>0</v>
      </c>
      <c r="BS351" s="3">
        <f t="shared" si="1262"/>
        <v>0</v>
      </c>
      <c r="BT351" s="3">
        <f t="shared" si="1262"/>
        <v>0</v>
      </c>
      <c r="BU351" s="3">
        <f t="shared" si="1262"/>
        <v>0</v>
      </c>
      <c r="BV351" s="3">
        <f t="shared" si="1262"/>
        <v>0</v>
      </c>
      <c r="BW351" s="3">
        <f t="shared" si="1262"/>
        <v>0</v>
      </c>
      <c r="BX351" s="3">
        <f t="shared" si="1262"/>
        <v>0</v>
      </c>
      <c r="BY351" s="3">
        <f t="shared" si="1262"/>
        <v>0</v>
      </c>
      <c r="BZ351" s="3">
        <f t="shared" si="1262"/>
        <v>0</v>
      </c>
      <c r="CA351" s="3">
        <f t="shared" si="1262"/>
        <v>0</v>
      </c>
      <c r="CB351" s="3">
        <f t="shared" si="1262"/>
        <v>0</v>
      </c>
      <c r="CC351" s="3">
        <f t="shared" si="1262"/>
        <v>0</v>
      </c>
      <c r="CD351" s="3">
        <f t="shared" si="1262"/>
        <v>0</v>
      </c>
      <c r="CE351" s="3">
        <f t="shared" si="1262"/>
        <v>0</v>
      </c>
      <c r="CF351" s="3">
        <f t="shared" ref="CF351:DK351" si="1263">(CF164+CF257)-CF71</f>
        <v>0</v>
      </c>
      <c r="CG351" s="3">
        <f t="shared" si="1263"/>
        <v>0</v>
      </c>
      <c r="CH351" s="3">
        <f t="shared" si="1263"/>
        <v>0</v>
      </c>
      <c r="CI351" s="3">
        <f t="shared" si="1263"/>
        <v>0</v>
      </c>
      <c r="CJ351" s="3">
        <f t="shared" si="1263"/>
        <v>0</v>
      </c>
      <c r="CK351" s="3">
        <f t="shared" si="1263"/>
        <v>0</v>
      </c>
      <c r="CL351" s="3">
        <f t="shared" si="1263"/>
        <v>0</v>
      </c>
      <c r="CM351" s="3">
        <f t="shared" si="1263"/>
        <v>0</v>
      </c>
      <c r="CN351" s="3">
        <f t="shared" si="1263"/>
        <v>0</v>
      </c>
      <c r="CO351" s="3">
        <f t="shared" si="1263"/>
        <v>0</v>
      </c>
      <c r="CP351" s="3">
        <f t="shared" si="1263"/>
        <v>0</v>
      </c>
      <c r="CQ351" s="3">
        <f t="shared" si="1263"/>
        <v>0</v>
      </c>
      <c r="CR351" s="3">
        <f t="shared" si="1263"/>
        <v>0</v>
      </c>
      <c r="CS351" s="3">
        <f t="shared" si="1263"/>
        <v>0</v>
      </c>
      <c r="CT351" s="3">
        <f t="shared" si="1263"/>
        <v>0</v>
      </c>
      <c r="CU351" s="3">
        <f t="shared" si="1263"/>
        <v>0</v>
      </c>
      <c r="CV351" s="3">
        <f t="shared" si="1263"/>
        <v>0</v>
      </c>
      <c r="CW351" s="3">
        <f t="shared" si="1263"/>
        <v>0</v>
      </c>
      <c r="CX351" s="3">
        <f t="shared" si="1263"/>
        <v>0</v>
      </c>
      <c r="CY351" s="3">
        <f t="shared" si="1263"/>
        <v>0</v>
      </c>
      <c r="CZ351" s="3">
        <f t="shared" si="1263"/>
        <v>0</v>
      </c>
      <c r="DA351" s="3">
        <f t="shared" si="1263"/>
        <v>0</v>
      </c>
      <c r="DB351" s="3">
        <f t="shared" si="1263"/>
        <v>0</v>
      </c>
      <c r="DC351" s="3">
        <f t="shared" si="1263"/>
        <v>0</v>
      </c>
      <c r="DD351" s="3">
        <f t="shared" si="1263"/>
        <v>0</v>
      </c>
      <c r="DE351" s="3">
        <f t="shared" si="1263"/>
        <v>0</v>
      </c>
      <c r="DF351" s="3">
        <f t="shared" si="1263"/>
        <v>0</v>
      </c>
      <c r="DG351" s="3">
        <f t="shared" si="1263"/>
        <v>0</v>
      </c>
      <c r="DH351" s="3">
        <f t="shared" si="1263"/>
        <v>0</v>
      </c>
      <c r="DI351" s="3">
        <f t="shared" si="1263"/>
        <v>0</v>
      </c>
      <c r="DJ351" s="3">
        <f t="shared" si="1263"/>
        <v>0</v>
      </c>
      <c r="DK351" s="3">
        <f t="shared" si="1263"/>
        <v>0</v>
      </c>
      <c r="DL351" s="3">
        <f t="shared" ref="DL351:EQ351" si="1264">(DL164+DL257)-DL71</f>
        <v>0</v>
      </c>
      <c r="DM351" s="3">
        <f t="shared" si="1264"/>
        <v>0</v>
      </c>
      <c r="DN351" s="3">
        <f t="shared" si="1264"/>
        <v>0</v>
      </c>
      <c r="DO351" s="3">
        <f t="shared" si="1264"/>
        <v>0</v>
      </c>
      <c r="DP351" s="3">
        <f t="shared" si="1264"/>
        <v>0</v>
      </c>
      <c r="DQ351" s="3">
        <f t="shared" si="1264"/>
        <v>0</v>
      </c>
      <c r="DR351" s="3">
        <f t="shared" si="1264"/>
        <v>0</v>
      </c>
      <c r="DS351" s="3">
        <f t="shared" si="1264"/>
        <v>0</v>
      </c>
      <c r="DT351" s="3">
        <f t="shared" si="1264"/>
        <v>0</v>
      </c>
      <c r="DU351" s="3">
        <f t="shared" si="1264"/>
        <v>0</v>
      </c>
      <c r="DV351" s="3">
        <f t="shared" si="1264"/>
        <v>0</v>
      </c>
      <c r="DW351" s="3">
        <f t="shared" si="1264"/>
        <v>0</v>
      </c>
      <c r="DX351" s="3">
        <f t="shared" si="1264"/>
        <v>0</v>
      </c>
      <c r="DY351" s="3">
        <f t="shared" si="1264"/>
        <v>0</v>
      </c>
      <c r="DZ351" s="3">
        <f t="shared" si="1264"/>
        <v>0</v>
      </c>
      <c r="EA351" s="3">
        <f t="shared" si="1264"/>
        <v>0</v>
      </c>
      <c r="EB351" s="3">
        <f t="shared" si="1264"/>
        <v>0</v>
      </c>
      <c r="EC351" s="3">
        <f t="shared" si="1264"/>
        <v>0</v>
      </c>
      <c r="ED351" s="3">
        <f t="shared" si="1264"/>
        <v>0</v>
      </c>
      <c r="EE351" s="3">
        <f t="shared" si="1264"/>
        <v>0</v>
      </c>
      <c r="EF351" s="3">
        <f t="shared" si="1264"/>
        <v>0</v>
      </c>
      <c r="EG351" s="3">
        <f t="shared" si="1264"/>
        <v>0</v>
      </c>
      <c r="EH351" s="3">
        <f t="shared" si="1264"/>
        <v>0</v>
      </c>
      <c r="EI351" s="3">
        <f t="shared" si="1264"/>
        <v>0</v>
      </c>
      <c r="EJ351" s="3">
        <f t="shared" si="1264"/>
        <v>0</v>
      </c>
      <c r="EK351" s="3">
        <f t="shared" si="1264"/>
        <v>0</v>
      </c>
      <c r="EL351" s="3">
        <f t="shared" si="1264"/>
        <v>0</v>
      </c>
      <c r="EM351" s="3">
        <f t="shared" si="1264"/>
        <v>0</v>
      </c>
      <c r="EN351" s="3">
        <f t="shared" si="1264"/>
        <v>0</v>
      </c>
      <c r="EO351" s="3">
        <f t="shared" si="1264"/>
        <v>0</v>
      </c>
      <c r="EP351" s="3">
        <f t="shared" si="1264"/>
        <v>0</v>
      </c>
      <c r="EQ351" s="3">
        <f t="shared" si="1264"/>
        <v>0</v>
      </c>
      <c r="ER351" s="3">
        <f t="shared" ref="ER351:FB351" si="1265">(ER164+ER257)-ER71</f>
        <v>0</v>
      </c>
      <c r="ES351" s="3">
        <f t="shared" si="1265"/>
        <v>0</v>
      </c>
      <c r="ET351" s="3">
        <f t="shared" si="1265"/>
        <v>0</v>
      </c>
      <c r="EU351" s="3">
        <f t="shared" si="1265"/>
        <v>0</v>
      </c>
      <c r="EV351" s="3">
        <f t="shared" si="1265"/>
        <v>0</v>
      </c>
      <c r="EW351" s="3">
        <f t="shared" si="1265"/>
        <v>0</v>
      </c>
      <c r="EX351" s="3">
        <f t="shared" si="1265"/>
        <v>0</v>
      </c>
      <c r="EY351" s="3">
        <f t="shared" si="1265"/>
        <v>0</v>
      </c>
      <c r="EZ351" s="3">
        <f t="shared" si="1265"/>
        <v>0</v>
      </c>
      <c r="FA351" s="3">
        <f t="shared" si="1265"/>
        <v>0</v>
      </c>
      <c r="FB351" s="3">
        <f t="shared" si="1265"/>
        <v>0</v>
      </c>
    </row>
    <row r="352" spans="2:158" s="38" customFormat="1" ht="11.25" hidden="1" customHeight="1" outlineLevel="1">
      <c r="B352" s="37">
        <v>2076</v>
      </c>
      <c r="D352" s="36"/>
      <c r="E352" s="49"/>
      <c r="J352" s="39"/>
      <c r="K352" s="39"/>
      <c r="L352" s="39"/>
      <c r="M352" s="39"/>
      <c r="N352" s="39"/>
      <c r="O352" s="39"/>
      <c r="P352" s="39"/>
      <c r="R352" s="41"/>
      <c r="S352" s="40"/>
      <c r="T352" s="3">
        <f t="shared" ref="T352:AY352" si="1266">(T165+T258)-T72</f>
        <v>0</v>
      </c>
      <c r="U352" s="3">
        <f t="shared" si="1266"/>
        <v>0</v>
      </c>
      <c r="V352" s="3">
        <f t="shared" si="1266"/>
        <v>0</v>
      </c>
      <c r="W352" s="3">
        <f t="shared" si="1266"/>
        <v>0</v>
      </c>
      <c r="X352" s="3">
        <f t="shared" si="1266"/>
        <v>0</v>
      </c>
      <c r="Y352" s="3">
        <f t="shared" si="1266"/>
        <v>0</v>
      </c>
      <c r="Z352" s="3">
        <f t="shared" si="1266"/>
        <v>0</v>
      </c>
      <c r="AA352" s="3">
        <f t="shared" si="1266"/>
        <v>0</v>
      </c>
      <c r="AB352" s="3">
        <f t="shared" si="1266"/>
        <v>0</v>
      </c>
      <c r="AC352" s="3">
        <f t="shared" si="1266"/>
        <v>0</v>
      </c>
      <c r="AD352" s="3">
        <f t="shared" si="1266"/>
        <v>0</v>
      </c>
      <c r="AE352" s="3">
        <f t="shared" si="1266"/>
        <v>0</v>
      </c>
      <c r="AF352" s="3">
        <f t="shared" si="1266"/>
        <v>0</v>
      </c>
      <c r="AG352" s="3">
        <f t="shared" si="1266"/>
        <v>0</v>
      </c>
      <c r="AH352" s="3">
        <f t="shared" si="1266"/>
        <v>0</v>
      </c>
      <c r="AI352" s="3">
        <f t="shared" si="1266"/>
        <v>0</v>
      </c>
      <c r="AJ352" s="3">
        <f t="shared" si="1266"/>
        <v>0</v>
      </c>
      <c r="AK352" s="3">
        <f t="shared" si="1266"/>
        <v>0</v>
      </c>
      <c r="AL352" s="3">
        <f t="shared" si="1266"/>
        <v>0</v>
      </c>
      <c r="AM352" s="3">
        <f t="shared" si="1266"/>
        <v>0</v>
      </c>
      <c r="AN352" s="3">
        <f t="shared" si="1266"/>
        <v>0</v>
      </c>
      <c r="AO352" s="3">
        <f t="shared" si="1266"/>
        <v>0</v>
      </c>
      <c r="AP352" s="3">
        <f t="shared" si="1266"/>
        <v>0</v>
      </c>
      <c r="AQ352" s="3">
        <f t="shared" si="1266"/>
        <v>0</v>
      </c>
      <c r="AR352" s="3">
        <f t="shared" si="1266"/>
        <v>0</v>
      </c>
      <c r="AS352" s="3">
        <f t="shared" si="1266"/>
        <v>0</v>
      </c>
      <c r="AT352" s="3">
        <f t="shared" si="1266"/>
        <v>0</v>
      </c>
      <c r="AU352" s="3">
        <f t="shared" si="1266"/>
        <v>0</v>
      </c>
      <c r="AV352" s="3">
        <f t="shared" si="1266"/>
        <v>0</v>
      </c>
      <c r="AW352" s="3">
        <f t="shared" si="1266"/>
        <v>0</v>
      </c>
      <c r="AX352" s="3">
        <f t="shared" si="1266"/>
        <v>0</v>
      </c>
      <c r="AY352" s="3">
        <f t="shared" si="1266"/>
        <v>0</v>
      </c>
      <c r="AZ352" s="3">
        <f t="shared" ref="AZ352:CE352" si="1267">(AZ165+AZ258)-AZ72</f>
        <v>0</v>
      </c>
      <c r="BA352" s="3">
        <f t="shared" si="1267"/>
        <v>0</v>
      </c>
      <c r="BB352" s="3">
        <f t="shared" si="1267"/>
        <v>0</v>
      </c>
      <c r="BC352" s="3">
        <f t="shared" si="1267"/>
        <v>0</v>
      </c>
      <c r="BD352" s="3">
        <f t="shared" si="1267"/>
        <v>0</v>
      </c>
      <c r="BE352" s="3">
        <f t="shared" si="1267"/>
        <v>0</v>
      </c>
      <c r="BF352" s="3">
        <f t="shared" si="1267"/>
        <v>0</v>
      </c>
      <c r="BG352" s="3">
        <f t="shared" si="1267"/>
        <v>0</v>
      </c>
      <c r="BH352" s="3">
        <f t="shared" si="1267"/>
        <v>0</v>
      </c>
      <c r="BI352" s="3">
        <f t="shared" si="1267"/>
        <v>0</v>
      </c>
      <c r="BJ352" s="3">
        <f t="shared" si="1267"/>
        <v>0</v>
      </c>
      <c r="BK352" s="3">
        <f t="shared" si="1267"/>
        <v>0</v>
      </c>
      <c r="BL352" s="3">
        <f t="shared" si="1267"/>
        <v>0</v>
      </c>
      <c r="BM352" s="3">
        <f t="shared" si="1267"/>
        <v>0</v>
      </c>
      <c r="BN352" s="3">
        <f t="shared" si="1267"/>
        <v>0</v>
      </c>
      <c r="BO352" s="3">
        <f t="shared" si="1267"/>
        <v>0</v>
      </c>
      <c r="BP352" s="3">
        <f t="shared" si="1267"/>
        <v>0</v>
      </c>
      <c r="BQ352" s="3">
        <f t="shared" si="1267"/>
        <v>0</v>
      </c>
      <c r="BR352" s="3">
        <f t="shared" si="1267"/>
        <v>0</v>
      </c>
      <c r="BS352" s="3">
        <f t="shared" si="1267"/>
        <v>0</v>
      </c>
      <c r="BT352" s="3">
        <f t="shared" si="1267"/>
        <v>0</v>
      </c>
      <c r="BU352" s="3">
        <f t="shared" si="1267"/>
        <v>0</v>
      </c>
      <c r="BV352" s="3">
        <f t="shared" si="1267"/>
        <v>0</v>
      </c>
      <c r="BW352" s="3">
        <f t="shared" si="1267"/>
        <v>0</v>
      </c>
      <c r="BX352" s="3">
        <f t="shared" si="1267"/>
        <v>0</v>
      </c>
      <c r="BY352" s="3">
        <f t="shared" si="1267"/>
        <v>0</v>
      </c>
      <c r="BZ352" s="3">
        <f t="shared" si="1267"/>
        <v>0</v>
      </c>
      <c r="CA352" s="3">
        <f t="shared" si="1267"/>
        <v>0</v>
      </c>
      <c r="CB352" s="3">
        <f t="shared" si="1267"/>
        <v>0</v>
      </c>
      <c r="CC352" s="3">
        <f t="shared" si="1267"/>
        <v>0</v>
      </c>
      <c r="CD352" s="3">
        <f t="shared" si="1267"/>
        <v>0</v>
      </c>
      <c r="CE352" s="3">
        <f t="shared" si="1267"/>
        <v>0</v>
      </c>
      <c r="CF352" s="3">
        <f t="shared" ref="CF352:DK352" si="1268">(CF165+CF258)-CF72</f>
        <v>0</v>
      </c>
      <c r="CG352" s="3">
        <f t="shared" si="1268"/>
        <v>0</v>
      </c>
      <c r="CH352" s="3">
        <f t="shared" si="1268"/>
        <v>0</v>
      </c>
      <c r="CI352" s="3">
        <f t="shared" si="1268"/>
        <v>0</v>
      </c>
      <c r="CJ352" s="3">
        <f t="shared" si="1268"/>
        <v>0</v>
      </c>
      <c r="CK352" s="3">
        <f t="shared" si="1268"/>
        <v>0</v>
      </c>
      <c r="CL352" s="3">
        <f t="shared" si="1268"/>
        <v>0</v>
      </c>
      <c r="CM352" s="3">
        <f t="shared" si="1268"/>
        <v>0</v>
      </c>
      <c r="CN352" s="3">
        <f t="shared" si="1268"/>
        <v>0</v>
      </c>
      <c r="CO352" s="3">
        <f t="shared" si="1268"/>
        <v>0</v>
      </c>
      <c r="CP352" s="3">
        <f t="shared" si="1268"/>
        <v>0</v>
      </c>
      <c r="CQ352" s="3">
        <f t="shared" si="1268"/>
        <v>0</v>
      </c>
      <c r="CR352" s="3">
        <f t="shared" si="1268"/>
        <v>0</v>
      </c>
      <c r="CS352" s="3">
        <f t="shared" si="1268"/>
        <v>0</v>
      </c>
      <c r="CT352" s="3">
        <f t="shared" si="1268"/>
        <v>0</v>
      </c>
      <c r="CU352" s="3">
        <f t="shared" si="1268"/>
        <v>0</v>
      </c>
      <c r="CV352" s="3">
        <f t="shared" si="1268"/>
        <v>0</v>
      </c>
      <c r="CW352" s="3">
        <f t="shared" si="1268"/>
        <v>0</v>
      </c>
      <c r="CX352" s="3">
        <f t="shared" si="1268"/>
        <v>0</v>
      </c>
      <c r="CY352" s="3">
        <f t="shared" si="1268"/>
        <v>0</v>
      </c>
      <c r="CZ352" s="3">
        <f t="shared" si="1268"/>
        <v>0</v>
      </c>
      <c r="DA352" s="3">
        <f t="shared" si="1268"/>
        <v>0</v>
      </c>
      <c r="DB352" s="3">
        <f t="shared" si="1268"/>
        <v>0</v>
      </c>
      <c r="DC352" s="3">
        <f t="shared" si="1268"/>
        <v>0</v>
      </c>
      <c r="DD352" s="3">
        <f t="shared" si="1268"/>
        <v>0</v>
      </c>
      <c r="DE352" s="3">
        <f t="shared" si="1268"/>
        <v>0</v>
      </c>
      <c r="DF352" s="3">
        <f t="shared" si="1268"/>
        <v>0</v>
      </c>
      <c r="DG352" s="3">
        <f t="shared" si="1268"/>
        <v>0</v>
      </c>
      <c r="DH352" s="3">
        <f t="shared" si="1268"/>
        <v>0</v>
      </c>
      <c r="DI352" s="3">
        <f t="shared" si="1268"/>
        <v>0</v>
      </c>
      <c r="DJ352" s="3">
        <f t="shared" si="1268"/>
        <v>0</v>
      </c>
      <c r="DK352" s="3">
        <f t="shared" si="1268"/>
        <v>0</v>
      </c>
      <c r="DL352" s="3">
        <f t="shared" ref="DL352:EQ352" si="1269">(DL165+DL258)-DL72</f>
        <v>0</v>
      </c>
      <c r="DM352" s="3">
        <f t="shared" si="1269"/>
        <v>0</v>
      </c>
      <c r="DN352" s="3">
        <f t="shared" si="1269"/>
        <v>0</v>
      </c>
      <c r="DO352" s="3">
        <f t="shared" si="1269"/>
        <v>0</v>
      </c>
      <c r="DP352" s="3">
        <f t="shared" si="1269"/>
        <v>0</v>
      </c>
      <c r="DQ352" s="3">
        <f t="shared" si="1269"/>
        <v>0</v>
      </c>
      <c r="DR352" s="3">
        <f t="shared" si="1269"/>
        <v>0</v>
      </c>
      <c r="DS352" s="3">
        <f t="shared" si="1269"/>
        <v>0</v>
      </c>
      <c r="DT352" s="3">
        <f t="shared" si="1269"/>
        <v>0</v>
      </c>
      <c r="DU352" s="3">
        <f t="shared" si="1269"/>
        <v>0</v>
      </c>
      <c r="DV352" s="3">
        <f t="shared" si="1269"/>
        <v>0</v>
      </c>
      <c r="DW352" s="3">
        <f t="shared" si="1269"/>
        <v>0</v>
      </c>
      <c r="DX352" s="3">
        <f t="shared" si="1269"/>
        <v>0</v>
      </c>
      <c r="DY352" s="3">
        <f t="shared" si="1269"/>
        <v>0</v>
      </c>
      <c r="DZ352" s="3">
        <f t="shared" si="1269"/>
        <v>0</v>
      </c>
      <c r="EA352" s="3">
        <f t="shared" si="1269"/>
        <v>0</v>
      </c>
      <c r="EB352" s="3">
        <f t="shared" si="1269"/>
        <v>0</v>
      </c>
      <c r="EC352" s="3">
        <f t="shared" si="1269"/>
        <v>0</v>
      </c>
      <c r="ED352" s="3">
        <f t="shared" si="1269"/>
        <v>0</v>
      </c>
      <c r="EE352" s="3">
        <f t="shared" si="1269"/>
        <v>0</v>
      </c>
      <c r="EF352" s="3">
        <f t="shared" si="1269"/>
        <v>0</v>
      </c>
      <c r="EG352" s="3">
        <f t="shared" si="1269"/>
        <v>0</v>
      </c>
      <c r="EH352" s="3">
        <f t="shared" si="1269"/>
        <v>0</v>
      </c>
      <c r="EI352" s="3">
        <f t="shared" si="1269"/>
        <v>0</v>
      </c>
      <c r="EJ352" s="3">
        <f t="shared" si="1269"/>
        <v>0</v>
      </c>
      <c r="EK352" s="3">
        <f t="shared" si="1269"/>
        <v>0</v>
      </c>
      <c r="EL352" s="3">
        <f t="shared" si="1269"/>
        <v>0</v>
      </c>
      <c r="EM352" s="3">
        <f t="shared" si="1269"/>
        <v>0</v>
      </c>
      <c r="EN352" s="3">
        <f t="shared" si="1269"/>
        <v>0</v>
      </c>
      <c r="EO352" s="3">
        <f t="shared" si="1269"/>
        <v>0</v>
      </c>
      <c r="EP352" s="3">
        <f t="shared" si="1269"/>
        <v>0</v>
      </c>
      <c r="EQ352" s="3">
        <f t="shared" si="1269"/>
        <v>0</v>
      </c>
      <c r="ER352" s="3">
        <f t="shared" ref="ER352:FB352" si="1270">(ER165+ER258)-ER72</f>
        <v>0</v>
      </c>
      <c r="ES352" s="3">
        <f t="shared" si="1270"/>
        <v>0</v>
      </c>
      <c r="ET352" s="3">
        <f t="shared" si="1270"/>
        <v>0</v>
      </c>
      <c r="EU352" s="3">
        <f t="shared" si="1270"/>
        <v>0</v>
      </c>
      <c r="EV352" s="3">
        <f t="shared" si="1270"/>
        <v>0</v>
      </c>
      <c r="EW352" s="3">
        <f t="shared" si="1270"/>
        <v>0</v>
      </c>
      <c r="EX352" s="3">
        <f t="shared" si="1270"/>
        <v>0</v>
      </c>
      <c r="EY352" s="3">
        <f t="shared" si="1270"/>
        <v>0</v>
      </c>
      <c r="EZ352" s="3">
        <f t="shared" si="1270"/>
        <v>0</v>
      </c>
      <c r="FA352" s="3">
        <f t="shared" si="1270"/>
        <v>0</v>
      </c>
      <c r="FB352" s="3">
        <f t="shared" si="1270"/>
        <v>0</v>
      </c>
    </row>
    <row r="353" spans="2:158" s="38" customFormat="1" ht="11.25" hidden="1" customHeight="1" outlineLevel="1">
      <c r="B353" s="37">
        <v>2077</v>
      </c>
      <c r="D353" s="36"/>
      <c r="E353" s="49"/>
      <c r="J353" s="39"/>
      <c r="K353" s="39"/>
      <c r="L353" s="39"/>
      <c r="M353" s="39"/>
      <c r="N353" s="39"/>
      <c r="O353" s="39"/>
      <c r="P353" s="39"/>
      <c r="R353" s="41"/>
      <c r="S353" s="40"/>
      <c r="T353" s="3">
        <f t="shared" ref="T353:AY353" si="1271">(T166+T259)-T73</f>
        <v>0</v>
      </c>
      <c r="U353" s="3">
        <f t="shared" si="1271"/>
        <v>0</v>
      </c>
      <c r="V353" s="3">
        <f t="shared" si="1271"/>
        <v>0</v>
      </c>
      <c r="W353" s="3">
        <f t="shared" si="1271"/>
        <v>0</v>
      </c>
      <c r="X353" s="3">
        <f t="shared" si="1271"/>
        <v>0</v>
      </c>
      <c r="Y353" s="3">
        <f t="shared" si="1271"/>
        <v>0</v>
      </c>
      <c r="Z353" s="3">
        <f t="shared" si="1271"/>
        <v>0</v>
      </c>
      <c r="AA353" s="3">
        <f t="shared" si="1271"/>
        <v>0</v>
      </c>
      <c r="AB353" s="3">
        <f t="shared" si="1271"/>
        <v>0</v>
      </c>
      <c r="AC353" s="3">
        <f t="shared" si="1271"/>
        <v>0</v>
      </c>
      <c r="AD353" s="3">
        <f t="shared" si="1271"/>
        <v>0</v>
      </c>
      <c r="AE353" s="3">
        <f t="shared" si="1271"/>
        <v>0</v>
      </c>
      <c r="AF353" s="3">
        <f t="shared" si="1271"/>
        <v>0</v>
      </c>
      <c r="AG353" s="3">
        <f t="shared" si="1271"/>
        <v>0</v>
      </c>
      <c r="AH353" s="3">
        <f t="shared" si="1271"/>
        <v>0</v>
      </c>
      <c r="AI353" s="3">
        <f t="shared" si="1271"/>
        <v>0</v>
      </c>
      <c r="AJ353" s="3">
        <f t="shared" si="1271"/>
        <v>0</v>
      </c>
      <c r="AK353" s="3">
        <f t="shared" si="1271"/>
        <v>0</v>
      </c>
      <c r="AL353" s="3">
        <f t="shared" si="1271"/>
        <v>0</v>
      </c>
      <c r="AM353" s="3">
        <f t="shared" si="1271"/>
        <v>0</v>
      </c>
      <c r="AN353" s="3">
        <f t="shared" si="1271"/>
        <v>0</v>
      </c>
      <c r="AO353" s="3">
        <f t="shared" si="1271"/>
        <v>0</v>
      </c>
      <c r="AP353" s="3">
        <f t="shared" si="1271"/>
        <v>0</v>
      </c>
      <c r="AQ353" s="3">
        <f t="shared" si="1271"/>
        <v>0</v>
      </c>
      <c r="AR353" s="3">
        <f t="shared" si="1271"/>
        <v>0</v>
      </c>
      <c r="AS353" s="3">
        <f t="shared" si="1271"/>
        <v>0</v>
      </c>
      <c r="AT353" s="3">
        <f t="shared" si="1271"/>
        <v>0</v>
      </c>
      <c r="AU353" s="3">
        <f t="shared" si="1271"/>
        <v>0</v>
      </c>
      <c r="AV353" s="3">
        <f t="shared" si="1271"/>
        <v>0</v>
      </c>
      <c r="AW353" s="3">
        <f t="shared" si="1271"/>
        <v>0</v>
      </c>
      <c r="AX353" s="3">
        <f t="shared" si="1271"/>
        <v>0</v>
      </c>
      <c r="AY353" s="3">
        <f t="shared" si="1271"/>
        <v>0</v>
      </c>
      <c r="AZ353" s="3">
        <f t="shared" ref="AZ353:CE353" si="1272">(AZ166+AZ259)-AZ73</f>
        <v>0</v>
      </c>
      <c r="BA353" s="3">
        <f t="shared" si="1272"/>
        <v>0</v>
      </c>
      <c r="BB353" s="3">
        <f t="shared" si="1272"/>
        <v>0</v>
      </c>
      <c r="BC353" s="3">
        <f t="shared" si="1272"/>
        <v>0</v>
      </c>
      <c r="BD353" s="3">
        <f t="shared" si="1272"/>
        <v>0</v>
      </c>
      <c r="BE353" s="3">
        <f t="shared" si="1272"/>
        <v>0</v>
      </c>
      <c r="BF353" s="3">
        <f t="shared" si="1272"/>
        <v>0</v>
      </c>
      <c r="BG353" s="3">
        <f t="shared" si="1272"/>
        <v>0</v>
      </c>
      <c r="BH353" s="3">
        <f t="shared" si="1272"/>
        <v>0</v>
      </c>
      <c r="BI353" s="3">
        <f t="shared" si="1272"/>
        <v>0</v>
      </c>
      <c r="BJ353" s="3">
        <f t="shared" si="1272"/>
        <v>0</v>
      </c>
      <c r="BK353" s="3">
        <f t="shared" si="1272"/>
        <v>0</v>
      </c>
      <c r="BL353" s="3">
        <f t="shared" si="1272"/>
        <v>0</v>
      </c>
      <c r="BM353" s="3">
        <f t="shared" si="1272"/>
        <v>0</v>
      </c>
      <c r="BN353" s="3">
        <f t="shared" si="1272"/>
        <v>0</v>
      </c>
      <c r="BO353" s="3">
        <f t="shared" si="1272"/>
        <v>0</v>
      </c>
      <c r="BP353" s="3">
        <f t="shared" si="1272"/>
        <v>0</v>
      </c>
      <c r="BQ353" s="3">
        <f t="shared" si="1272"/>
        <v>0</v>
      </c>
      <c r="BR353" s="3">
        <f t="shared" si="1272"/>
        <v>0</v>
      </c>
      <c r="BS353" s="3">
        <f t="shared" si="1272"/>
        <v>0</v>
      </c>
      <c r="BT353" s="3">
        <f t="shared" si="1272"/>
        <v>0</v>
      </c>
      <c r="BU353" s="3">
        <f t="shared" si="1272"/>
        <v>0</v>
      </c>
      <c r="BV353" s="3">
        <f t="shared" si="1272"/>
        <v>0</v>
      </c>
      <c r="BW353" s="3">
        <f t="shared" si="1272"/>
        <v>0</v>
      </c>
      <c r="BX353" s="3">
        <f t="shared" si="1272"/>
        <v>0</v>
      </c>
      <c r="BY353" s="3">
        <f t="shared" si="1272"/>
        <v>0</v>
      </c>
      <c r="BZ353" s="3">
        <f t="shared" si="1272"/>
        <v>0</v>
      </c>
      <c r="CA353" s="3">
        <f t="shared" si="1272"/>
        <v>0</v>
      </c>
      <c r="CB353" s="3">
        <f t="shared" si="1272"/>
        <v>0</v>
      </c>
      <c r="CC353" s="3">
        <f t="shared" si="1272"/>
        <v>0</v>
      </c>
      <c r="CD353" s="3">
        <f t="shared" si="1272"/>
        <v>0</v>
      </c>
      <c r="CE353" s="3">
        <f t="shared" si="1272"/>
        <v>0</v>
      </c>
      <c r="CF353" s="3">
        <f t="shared" ref="CF353:DK353" si="1273">(CF166+CF259)-CF73</f>
        <v>0</v>
      </c>
      <c r="CG353" s="3">
        <f t="shared" si="1273"/>
        <v>0</v>
      </c>
      <c r="CH353" s="3">
        <f t="shared" si="1273"/>
        <v>0</v>
      </c>
      <c r="CI353" s="3">
        <f t="shared" si="1273"/>
        <v>0</v>
      </c>
      <c r="CJ353" s="3">
        <f t="shared" si="1273"/>
        <v>0</v>
      </c>
      <c r="CK353" s="3">
        <f t="shared" si="1273"/>
        <v>0</v>
      </c>
      <c r="CL353" s="3">
        <f t="shared" si="1273"/>
        <v>0</v>
      </c>
      <c r="CM353" s="3">
        <f t="shared" si="1273"/>
        <v>0</v>
      </c>
      <c r="CN353" s="3">
        <f t="shared" si="1273"/>
        <v>0</v>
      </c>
      <c r="CO353" s="3">
        <f t="shared" si="1273"/>
        <v>0</v>
      </c>
      <c r="CP353" s="3">
        <f t="shared" si="1273"/>
        <v>0</v>
      </c>
      <c r="CQ353" s="3">
        <f t="shared" si="1273"/>
        <v>0</v>
      </c>
      <c r="CR353" s="3">
        <f t="shared" si="1273"/>
        <v>0</v>
      </c>
      <c r="CS353" s="3">
        <f t="shared" si="1273"/>
        <v>0</v>
      </c>
      <c r="CT353" s="3">
        <f t="shared" si="1273"/>
        <v>0</v>
      </c>
      <c r="CU353" s="3">
        <f t="shared" si="1273"/>
        <v>0</v>
      </c>
      <c r="CV353" s="3">
        <f t="shared" si="1273"/>
        <v>0</v>
      </c>
      <c r="CW353" s="3">
        <f t="shared" si="1273"/>
        <v>0</v>
      </c>
      <c r="CX353" s="3">
        <f t="shared" si="1273"/>
        <v>0</v>
      </c>
      <c r="CY353" s="3">
        <f t="shared" si="1273"/>
        <v>0</v>
      </c>
      <c r="CZ353" s="3">
        <f t="shared" si="1273"/>
        <v>0</v>
      </c>
      <c r="DA353" s="3">
        <f t="shared" si="1273"/>
        <v>0</v>
      </c>
      <c r="DB353" s="3">
        <f t="shared" si="1273"/>
        <v>0</v>
      </c>
      <c r="DC353" s="3">
        <f t="shared" si="1273"/>
        <v>0</v>
      </c>
      <c r="DD353" s="3">
        <f t="shared" si="1273"/>
        <v>0</v>
      </c>
      <c r="DE353" s="3">
        <f t="shared" si="1273"/>
        <v>0</v>
      </c>
      <c r="DF353" s="3">
        <f t="shared" si="1273"/>
        <v>0</v>
      </c>
      <c r="DG353" s="3">
        <f t="shared" si="1273"/>
        <v>0</v>
      </c>
      <c r="DH353" s="3">
        <f t="shared" si="1273"/>
        <v>0</v>
      </c>
      <c r="DI353" s="3">
        <f t="shared" si="1273"/>
        <v>0</v>
      </c>
      <c r="DJ353" s="3">
        <f t="shared" si="1273"/>
        <v>0</v>
      </c>
      <c r="DK353" s="3">
        <f t="shared" si="1273"/>
        <v>0</v>
      </c>
      <c r="DL353" s="3">
        <f t="shared" ref="DL353:EQ353" si="1274">(DL166+DL259)-DL73</f>
        <v>0</v>
      </c>
      <c r="DM353" s="3">
        <f t="shared" si="1274"/>
        <v>0</v>
      </c>
      <c r="DN353" s="3">
        <f t="shared" si="1274"/>
        <v>0</v>
      </c>
      <c r="DO353" s="3">
        <f t="shared" si="1274"/>
        <v>0</v>
      </c>
      <c r="DP353" s="3">
        <f t="shared" si="1274"/>
        <v>0</v>
      </c>
      <c r="DQ353" s="3">
        <f t="shared" si="1274"/>
        <v>0</v>
      </c>
      <c r="DR353" s="3">
        <f t="shared" si="1274"/>
        <v>0</v>
      </c>
      <c r="DS353" s="3">
        <f t="shared" si="1274"/>
        <v>0</v>
      </c>
      <c r="DT353" s="3">
        <f t="shared" si="1274"/>
        <v>0</v>
      </c>
      <c r="DU353" s="3">
        <f t="shared" si="1274"/>
        <v>0</v>
      </c>
      <c r="DV353" s="3">
        <f t="shared" si="1274"/>
        <v>0</v>
      </c>
      <c r="DW353" s="3">
        <f t="shared" si="1274"/>
        <v>0</v>
      </c>
      <c r="DX353" s="3">
        <f t="shared" si="1274"/>
        <v>0</v>
      </c>
      <c r="DY353" s="3">
        <f t="shared" si="1274"/>
        <v>0</v>
      </c>
      <c r="DZ353" s="3">
        <f t="shared" si="1274"/>
        <v>0</v>
      </c>
      <c r="EA353" s="3">
        <f t="shared" si="1274"/>
        <v>0</v>
      </c>
      <c r="EB353" s="3">
        <f t="shared" si="1274"/>
        <v>0</v>
      </c>
      <c r="EC353" s="3">
        <f t="shared" si="1274"/>
        <v>0</v>
      </c>
      <c r="ED353" s="3">
        <f t="shared" si="1274"/>
        <v>0</v>
      </c>
      <c r="EE353" s="3">
        <f t="shared" si="1274"/>
        <v>0</v>
      </c>
      <c r="EF353" s="3">
        <f t="shared" si="1274"/>
        <v>0</v>
      </c>
      <c r="EG353" s="3">
        <f t="shared" si="1274"/>
        <v>0</v>
      </c>
      <c r="EH353" s="3">
        <f t="shared" si="1274"/>
        <v>0</v>
      </c>
      <c r="EI353" s="3">
        <f t="shared" si="1274"/>
        <v>0</v>
      </c>
      <c r="EJ353" s="3">
        <f t="shared" si="1274"/>
        <v>0</v>
      </c>
      <c r="EK353" s="3">
        <f t="shared" si="1274"/>
        <v>0</v>
      </c>
      <c r="EL353" s="3">
        <f t="shared" si="1274"/>
        <v>0</v>
      </c>
      <c r="EM353" s="3">
        <f t="shared" si="1274"/>
        <v>0</v>
      </c>
      <c r="EN353" s="3">
        <f t="shared" si="1274"/>
        <v>0</v>
      </c>
      <c r="EO353" s="3">
        <f t="shared" si="1274"/>
        <v>0</v>
      </c>
      <c r="EP353" s="3">
        <f t="shared" si="1274"/>
        <v>0</v>
      </c>
      <c r="EQ353" s="3">
        <f t="shared" si="1274"/>
        <v>0</v>
      </c>
      <c r="ER353" s="3">
        <f t="shared" ref="ER353:FB353" si="1275">(ER166+ER259)-ER73</f>
        <v>0</v>
      </c>
      <c r="ES353" s="3">
        <f t="shared" si="1275"/>
        <v>0</v>
      </c>
      <c r="ET353" s="3">
        <f t="shared" si="1275"/>
        <v>0</v>
      </c>
      <c r="EU353" s="3">
        <f t="shared" si="1275"/>
        <v>0</v>
      </c>
      <c r="EV353" s="3">
        <f t="shared" si="1275"/>
        <v>0</v>
      </c>
      <c r="EW353" s="3">
        <f t="shared" si="1275"/>
        <v>0</v>
      </c>
      <c r="EX353" s="3">
        <f t="shared" si="1275"/>
        <v>0</v>
      </c>
      <c r="EY353" s="3">
        <f t="shared" si="1275"/>
        <v>0</v>
      </c>
      <c r="EZ353" s="3">
        <f t="shared" si="1275"/>
        <v>0</v>
      </c>
      <c r="FA353" s="3">
        <f t="shared" si="1275"/>
        <v>0</v>
      </c>
      <c r="FB353" s="3">
        <f t="shared" si="1275"/>
        <v>0</v>
      </c>
    </row>
    <row r="354" spans="2:158" s="38" customFormat="1" ht="11.25" hidden="1" customHeight="1" outlineLevel="1">
      <c r="B354" s="37">
        <v>2078</v>
      </c>
      <c r="D354" s="36"/>
      <c r="E354" s="49"/>
      <c r="J354" s="39"/>
      <c r="K354" s="39"/>
      <c r="L354" s="39"/>
      <c r="M354" s="39"/>
      <c r="N354" s="39"/>
      <c r="O354" s="39"/>
      <c r="P354" s="39"/>
      <c r="R354" s="41"/>
      <c r="S354" s="40"/>
      <c r="T354" s="3">
        <f t="shared" ref="T354:AY354" si="1276">(T167+T260)-T74</f>
        <v>0</v>
      </c>
      <c r="U354" s="3">
        <f t="shared" si="1276"/>
        <v>0</v>
      </c>
      <c r="V354" s="3">
        <f t="shared" si="1276"/>
        <v>0</v>
      </c>
      <c r="W354" s="3">
        <f t="shared" si="1276"/>
        <v>0</v>
      </c>
      <c r="X354" s="3">
        <f t="shared" si="1276"/>
        <v>0</v>
      </c>
      <c r="Y354" s="3">
        <f t="shared" si="1276"/>
        <v>0</v>
      </c>
      <c r="Z354" s="3">
        <f t="shared" si="1276"/>
        <v>0</v>
      </c>
      <c r="AA354" s="3">
        <f t="shared" si="1276"/>
        <v>0</v>
      </c>
      <c r="AB354" s="3">
        <f t="shared" si="1276"/>
        <v>0</v>
      </c>
      <c r="AC354" s="3">
        <f t="shared" si="1276"/>
        <v>0</v>
      </c>
      <c r="AD354" s="3">
        <f t="shared" si="1276"/>
        <v>0</v>
      </c>
      <c r="AE354" s="3">
        <f t="shared" si="1276"/>
        <v>0</v>
      </c>
      <c r="AF354" s="3">
        <f t="shared" si="1276"/>
        <v>0</v>
      </c>
      <c r="AG354" s="3">
        <f t="shared" si="1276"/>
        <v>0</v>
      </c>
      <c r="AH354" s="3">
        <f t="shared" si="1276"/>
        <v>0</v>
      </c>
      <c r="AI354" s="3">
        <f t="shared" si="1276"/>
        <v>0</v>
      </c>
      <c r="AJ354" s="3">
        <f t="shared" si="1276"/>
        <v>0</v>
      </c>
      <c r="AK354" s="3">
        <f t="shared" si="1276"/>
        <v>0</v>
      </c>
      <c r="AL354" s="3">
        <f t="shared" si="1276"/>
        <v>0</v>
      </c>
      <c r="AM354" s="3">
        <f t="shared" si="1276"/>
        <v>0</v>
      </c>
      <c r="AN354" s="3">
        <f t="shared" si="1276"/>
        <v>0</v>
      </c>
      <c r="AO354" s="3">
        <f t="shared" si="1276"/>
        <v>0</v>
      </c>
      <c r="AP354" s="3">
        <f t="shared" si="1276"/>
        <v>0</v>
      </c>
      <c r="AQ354" s="3">
        <f t="shared" si="1276"/>
        <v>0</v>
      </c>
      <c r="AR354" s="3">
        <f t="shared" si="1276"/>
        <v>0</v>
      </c>
      <c r="AS354" s="3">
        <f t="shared" si="1276"/>
        <v>0</v>
      </c>
      <c r="AT354" s="3">
        <f t="shared" si="1276"/>
        <v>0</v>
      </c>
      <c r="AU354" s="3">
        <f t="shared" si="1276"/>
        <v>0</v>
      </c>
      <c r="AV354" s="3">
        <f t="shared" si="1276"/>
        <v>0</v>
      </c>
      <c r="AW354" s="3">
        <f t="shared" si="1276"/>
        <v>0</v>
      </c>
      <c r="AX354" s="3">
        <f t="shared" si="1276"/>
        <v>0</v>
      </c>
      <c r="AY354" s="3">
        <f t="shared" si="1276"/>
        <v>0</v>
      </c>
      <c r="AZ354" s="3">
        <f t="shared" ref="AZ354:CE354" si="1277">(AZ167+AZ260)-AZ74</f>
        <v>0</v>
      </c>
      <c r="BA354" s="3">
        <f t="shared" si="1277"/>
        <v>0</v>
      </c>
      <c r="BB354" s="3">
        <f t="shared" si="1277"/>
        <v>0</v>
      </c>
      <c r="BC354" s="3">
        <f t="shared" si="1277"/>
        <v>0</v>
      </c>
      <c r="BD354" s="3">
        <f t="shared" si="1277"/>
        <v>0</v>
      </c>
      <c r="BE354" s="3">
        <f t="shared" si="1277"/>
        <v>0</v>
      </c>
      <c r="BF354" s="3">
        <f t="shared" si="1277"/>
        <v>0</v>
      </c>
      <c r="BG354" s="3">
        <f t="shared" si="1277"/>
        <v>0</v>
      </c>
      <c r="BH354" s="3">
        <f t="shared" si="1277"/>
        <v>0</v>
      </c>
      <c r="BI354" s="3">
        <f t="shared" si="1277"/>
        <v>0</v>
      </c>
      <c r="BJ354" s="3">
        <f t="shared" si="1277"/>
        <v>0</v>
      </c>
      <c r="BK354" s="3">
        <f t="shared" si="1277"/>
        <v>0</v>
      </c>
      <c r="BL354" s="3">
        <f t="shared" si="1277"/>
        <v>0</v>
      </c>
      <c r="BM354" s="3">
        <f t="shared" si="1277"/>
        <v>0</v>
      </c>
      <c r="BN354" s="3">
        <f t="shared" si="1277"/>
        <v>0</v>
      </c>
      <c r="BO354" s="3">
        <f t="shared" si="1277"/>
        <v>0</v>
      </c>
      <c r="BP354" s="3">
        <f t="shared" si="1277"/>
        <v>0</v>
      </c>
      <c r="BQ354" s="3">
        <f t="shared" si="1277"/>
        <v>0</v>
      </c>
      <c r="BR354" s="3">
        <f t="shared" si="1277"/>
        <v>0</v>
      </c>
      <c r="BS354" s="3">
        <f t="shared" si="1277"/>
        <v>0</v>
      </c>
      <c r="BT354" s="3">
        <f t="shared" si="1277"/>
        <v>0</v>
      </c>
      <c r="BU354" s="3">
        <f t="shared" si="1277"/>
        <v>0</v>
      </c>
      <c r="BV354" s="3">
        <f t="shared" si="1277"/>
        <v>0</v>
      </c>
      <c r="BW354" s="3">
        <f t="shared" si="1277"/>
        <v>0</v>
      </c>
      <c r="BX354" s="3">
        <f t="shared" si="1277"/>
        <v>0</v>
      </c>
      <c r="BY354" s="3">
        <f t="shared" si="1277"/>
        <v>0</v>
      </c>
      <c r="BZ354" s="3">
        <f t="shared" si="1277"/>
        <v>0</v>
      </c>
      <c r="CA354" s="3">
        <f t="shared" si="1277"/>
        <v>0</v>
      </c>
      <c r="CB354" s="3">
        <f t="shared" si="1277"/>
        <v>0</v>
      </c>
      <c r="CC354" s="3">
        <f t="shared" si="1277"/>
        <v>0</v>
      </c>
      <c r="CD354" s="3">
        <f t="shared" si="1277"/>
        <v>0</v>
      </c>
      <c r="CE354" s="3">
        <f t="shared" si="1277"/>
        <v>0</v>
      </c>
      <c r="CF354" s="3">
        <f t="shared" ref="CF354:DK354" si="1278">(CF167+CF260)-CF74</f>
        <v>0</v>
      </c>
      <c r="CG354" s="3">
        <f t="shared" si="1278"/>
        <v>0</v>
      </c>
      <c r="CH354" s="3">
        <f t="shared" si="1278"/>
        <v>0</v>
      </c>
      <c r="CI354" s="3">
        <f t="shared" si="1278"/>
        <v>0</v>
      </c>
      <c r="CJ354" s="3">
        <f t="shared" si="1278"/>
        <v>0</v>
      </c>
      <c r="CK354" s="3">
        <f t="shared" si="1278"/>
        <v>0</v>
      </c>
      <c r="CL354" s="3">
        <f t="shared" si="1278"/>
        <v>0</v>
      </c>
      <c r="CM354" s="3">
        <f t="shared" si="1278"/>
        <v>0</v>
      </c>
      <c r="CN354" s="3">
        <f t="shared" si="1278"/>
        <v>0</v>
      </c>
      <c r="CO354" s="3">
        <f t="shared" si="1278"/>
        <v>0</v>
      </c>
      <c r="CP354" s="3">
        <f t="shared" si="1278"/>
        <v>0</v>
      </c>
      <c r="CQ354" s="3">
        <f t="shared" si="1278"/>
        <v>0</v>
      </c>
      <c r="CR354" s="3">
        <f t="shared" si="1278"/>
        <v>0</v>
      </c>
      <c r="CS354" s="3">
        <f t="shared" si="1278"/>
        <v>0</v>
      </c>
      <c r="CT354" s="3">
        <f t="shared" si="1278"/>
        <v>0</v>
      </c>
      <c r="CU354" s="3">
        <f t="shared" si="1278"/>
        <v>0</v>
      </c>
      <c r="CV354" s="3">
        <f t="shared" si="1278"/>
        <v>0</v>
      </c>
      <c r="CW354" s="3">
        <f t="shared" si="1278"/>
        <v>0</v>
      </c>
      <c r="CX354" s="3">
        <f t="shared" si="1278"/>
        <v>0</v>
      </c>
      <c r="CY354" s="3">
        <f t="shared" si="1278"/>
        <v>0</v>
      </c>
      <c r="CZ354" s="3">
        <f t="shared" si="1278"/>
        <v>0</v>
      </c>
      <c r="DA354" s="3">
        <f t="shared" si="1278"/>
        <v>0</v>
      </c>
      <c r="DB354" s="3">
        <f t="shared" si="1278"/>
        <v>0</v>
      </c>
      <c r="DC354" s="3">
        <f t="shared" si="1278"/>
        <v>0</v>
      </c>
      <c r="DD354" s="3">
        <f t="shared" si="1278"/>
        <v>0</v>
      </c>
      <c r="DE354" s="3">
        <f t="shared" si="1278"/>
        <v>0</v>
      </c>
      <c r="DF354" s="3">
        <f t="shared" si="1278"/>
        <v>0</v>
      </c>
      <c r="DG354" s="3">
        <f t="shared" si="1278"/>
        <v>0</v>
      </c>
      <c r="DH354" s="3">
        <f t="shared" si="1278"/>
        <v>0</v>
      </c>
      <c r="DI354" s="3">
        <f t="shared" si="1278"/>
        <v>0</v>
      </c>
      <c r="DJ354" s="3">
        <f t="shared" si="1278"/>
        <v>0</v>
      </c>
      <c r="DK354" s="3">
        <f t="shared" si="1278"/>
        <v>0</v>
      </c>
      <c r="DL354" s="3">
        <f t="shared" ref="DL354:EQ354" si="1279">(DL167+DL260)-DL74</f>
        <v>0</v>
      </c>
      <c r="DM354" s="3">
        <f t="shared" si="1279"/>
        <v>0</v>
      </c>
      <c r="DN354" s="3">
        <f t="shared" si="1279"/>
        <v>0</v>
      </c>
      <c r="DO354" s="3">
        <f t="shared" si="1279"/>
        <v>0</v>
      </c>
      <c r="DP354" s="3">
        <f t="shared" si="1279"/>
        <v>0</v>
      </c>
      <c r="DQ354" s="3">
        <f t="shared" si="1279"/>
        <v>0</v>
      </c>
      <c r="DR354" s="3">
        <f t="shared" si="1279"/>
        <v>0</v>
      </c>
      <c r="DS354" s="3">
        <f t="shared" si="1279"/>
        <v>0</v>
      </c>
      <c r="DT354" s="3">
        <f t="shared" si="1279"/>
        <v>0</v>
      </c>
      <c r="DU354" s="3">
        <f t="shared" si="1279"/>
        <v>0</v>
      </c>
      <c r="DV354" s="3">
        <f t="shared" si="1279"/>
        <v>0</v>
      </c>
      <c r="DW354" s="3">
        <f t="shared" si="1279"/>
        <v>0</v>
      </c>
      <c r="DX354" s="3">
        <f t="shared" si="1279"/>
        <v>0</v>
      </c>
      <c r="DY354" s="3">
        <f t="shared" si="1279"/>
        <v>0</v>
      </c>
      <c r="DZ354" s="3">
        <f t="shared" si="1279"/>
        <v>0</v>
      </c>
      <c r="EA354" s="3">
        <f t="shared" si="1279"/>
        <v>0</v>
      </c>
      <c r="EB354" s="3">
        <f t="shared" si="1279"/>
        <v>0</v>
      </c>
      <c r="EC354" s="3">
        <f t="shared" si="1279"/>
        <v>0</v>
      </c>
      <c r="ED354" s="3">
        <f t="shared" si="1279"/>
        <v>0</v>
      </c>
      <c r="EE354" s="3">
        <f t="shared" si="1279"/>
        <v>0</v>
      </c>
      <c r="EF354" s="3">
        <f t="shared" si="1279"/>
        <v>0</v>
      </c>
      <c r="EG354" s="3">
        <f t="shared" si="1279"/>
        <v>0</v>
      </c>
      <c r="EH354" s="3">
        <f t="shared" si="1279"/>
        <v>0</v>
      </c>
      <c r="EI354" s="3">
        <f t="shared" si="1279"/>
        <v>0</v>
      </c>
      <c r="EJ354" s="3">
        <f t="shared" si="1279"/>
        <v>0</v>
      </c>
      <c r="EK354" s="3">
        <f t="shared" si="1279"/>
        <v>0</v>
      </c>
      <c r="EL354" s="3">
        <f t="shared" si="1279"/>
        <v>0</v>
      </c>
      <c r="EM354" s="3">
        <f t="shared" si="1279"/>
        <v>0</v>
      </c>
      <c r="EN354" s="3">
        <f t="shared" si="1279"/>
        <v>0</v>
      </c>
      <c r="EO354" s="3">
        <f t="shared" si="1279"/>
        <v>0</v>
      </c>
      <c r="EP354" s="3">
        <f t="shared" si="1279"/>
        <v>0</v>
      </c>
      <c r="EQ354" s="3">
        <f t="shared" si="1279"/>
        <v>0</v>
      </c>
      <c r="ER354" s="3">
        <f t="shared" ref="ER354:FB354" si="1280">(ER167+ER260)-ER74</f>
        <v>0</v>
      </c>
      <c r="ES354" s="3">
        <f t="shared" si="1280"/>
        <v>0</v>
      </c>
      <c r="ET354" s="3">
        <f t="shared" si="1280"/>
        <v>0</v>
      </c>
      <c r="EU354" s="3">
        <f t="shared" si="1280"/>
        <v>0</v>
      </c>
      <c r="EV354" s="3">
        <f t="shared" si="1280"/>
        <v>0</v>
      </c>
      <c r="EW354" s="3">
        <f t="shared" si="1280"/>
        <v>0</v>
      </c>
      <c r="EX354" s="3">
        <f t="shared" si="1280"/>
        <v>0</v>
      </c>
      <c r="EY354" s="3">
        <f t="shared" si="1280"/>
        <v>0</v>
      </c>
      <c r="EZ354" s="3">
        <f t="shared" si="1280"/>
        <v>0</v>
      </c>
      <c r="FA354" s="3">
        <f t="shared" si="1280"/>
        <v>0</v>
      </c>
      <c r="FB354" s="3">
        <f t="shared" si="1280"/>
        <v>0</v>
      </c>
    </row>
    <row r="355" spans="2:158" s="38" customFormat="1" ht="11.25" hidden="1" customHeight="1" outlineLevel="1">
      <c r="B355" s="37">
        <v>2079</v>
      </c>
      <c r="D355" s="36"/>
      <c r="E355" s="49"/>
      <c r="J355" s="39"/>
      <c r="K355" s="39"/>
      <c r="L355" s="39"/>
      <c r="M355" s="39"/>
      <c r="N355" s="39"/>
      <c r="O355" s="39"/>
      <c r="P355" s="39"/>
      <c r="R355" s="41"/>
      <c r="S355" s="40"/>
      <c r="T355" s="3">
        <f t="shared" ref="T355:AY355" si="1281">(T168+T261)-T75</f>
        <v>0</v>
      </c>
      <c r="U355" s="3">
        <f t="shared" si="1281"/>
        <v>0</v>
      </c>
      <c r="V355" s="3">
        <f t="shared" si="1281"/>
        <v>0</v>
      </c>
      <c r="W355" s="3">
        <f t="shared" si="1281"/>
        <v>0</v>
      </c>
      <c r="X355" s="3">
        <f t="shared" si="1281"/>
        <v>0</v>
      </c>
      <c r="Y355" s="3">
        <f t="shared" si="1281"/>
        <v>0</v>
      </c>
      <c r="Z355" s="3">
        <f t="shared" si="1281"/>
        <v>0</v>
      </c>
      <c r="AA355" s="3">
        <f t="shared" si="1281"/>
        <v>0</v>
      </c>
      <c r="AB355" s="3">
        <f t="shared" si="1281"/>
        <v>0</v>
      </c>
      <c r="AC355" s="3">
        <f t="shared" si="1281"/>
        <v>0</v>
      </c>
      <c r="AD355" s="3">
        <f t="shared" si="1281"/>
        <v>0</v>
      </c>
      <c r="AE355" s="3">
        <f t="shared" si="1281"/>
        <v>0</v>
      </c>
      <c r="AF355" s="3">
        <f t="shared" si="1281"/>
        <v>0</v>
      </c>
      <c r="AG355" s="3">
        <f t="shared" si="1281"/>
        <v>0</v>
      </c>
      <c r="AH355" s="3">
        <f t="shared" si="1281"/>
        <v>0</v>
      </c>
      <c r="AI355" s="3">
        <f t="shared" si="1281"/>
        <v>0</v>
      </c>
      <c r="AJ355" s="3">
        <f t="shared" si="1281"/>
        <v>0</v>
      </c>
      <c r="AK355" s="3">
        <f t="shared" si="1281"/>
        <v>0</v>
      </c>
      <c r="AL355" s="3">
        <f t="shared" si="1281"/>
        <v>0</v>
      </c>
      <c r="AM355" s="3">
        <f t="shared" si="1281"/>
        <v>0</v>
      </c>
      <c r="AN355" s="3">
        <f t="shared" si="1281"/>
        <v>0</v>
      </c>
      <c r="AO355" s="3">
        <f t="shared" si="1281"/>
        <v>0</v>
      </c>
      <c r="AP355" s="3">
        <f t="shared" si="1281"/>
        <v>0</v>
      </c>
      <c r="AQ355" s="3">
        <f t="shared" si="1281"/>
        <v>0</v>
      </c>
      <c r="AR355" s="3">
        <f t="shared" si="1281"/>
        <v>0</v>
      </c>
      <c r="AS355" s="3">
        <f t="shared" si="1281"/>
        <v>0</v>
      </c>
      <c r="AT355" s="3">
        <f t="shared" si="1281"/>
        <v>0</v>
      </c>
      <c r="AU355" s="3">
        <f t="shared" si="1281"/>
        <v>0</v>
      </c>
      <c r="AV355" s="3">
        <f t="shared" si="1281"/>
        <v>0</v>
      </c>
      <c r="AW355" s="3">
        <f t="shared" si="1281"/>
        <v>0</v>
      </c>
      <c r="AX355" s="3">
        <f t="shared" si="1281"/>
        <v>0</v>
      </c>
      <c r="AY355" s="3">
        <f t="shared" si="1281"/>
        <v>0</v>
      </c>
      <c r="AZ355" s="3">
        <f t="shared" ref="AZ355:CE355" si="1282">(AZ168+AZ261)-AZ75</f>
        <v>0</v>
      </c>
      <c r="BA355" s="3">
        <f t="shared" si="1282"/>
        <v>0</v>
      </c>
      <c r="BB355" s="3">
        <f t="shared" si="1282"/>
        <v>0</v>
      </c>
      <c r="BC355" s="3">
        <f t="shared" si="1282"/>
        <v>0</v>
      </c>
      <c r="BD355" s="3">
        <f t="shared" si="1282"/>
        <v>0</v>
      </c>
      <c r="BE355" s="3">
        <f t="shared" si="1282"/>
        <v>0</v>
      </c>
      <c r="BF355" s="3">
        <f t="shared" si="1282"/>
        <v>0</v>
      </c>
      <c r="BG355" s="3">
        <f t="shared" si="1282"/>
        <v>0</v>
      </c>
      <c r="BH355" s="3">
        <f t="shared" si="1282"/>
        <v>0</v>
      </c>
      <c r="BI355" s="3">
        <f t="shared" si="1282"/>
        <v>0</v>
      </c>
      <c r="BJ355" s="3">
        <f t="shared" si="1282"/>
        <v>0</v>
      </c>
      <c r="BK355" s="3">
        <f t="shared" si="1282"/>
        <v>0</v>
      </c>
      <c r="BL355" s="3">
        <f t="shared" si="1282"/>
        <v>0</v>
      </c>
      <c r="BM355" s="3">
        <f t="shared" si="1282"/>
        <v>0</v>
      </c>
      <c r="BN355" s="3">
        <f t="shared" si="1282"/>
        <v>0</v>
      </c>
      <c r="BO355" s="3">
        <f t="shared" si="1282"/>
        <v>0</v>
      </c>
      <c r="BP355" s="3">
        <f t="shared" si="1282"/>
        <v>0</v>
      </c>
      <c r="BQ355" s="3">
        <f t="shared" si="1282"/>
        <v>0</v>
      </c>
      <c r="BR355" s="3">
        <f t="shared" si="1282"/>
        <v>0</v>
      </c>
      <c r="BS355" s="3">
        <f t="shared" si="1282"/>
        <v>0</v>
      </c>
      <c r="BT355" s="3">
        <f t="shared" si="1282"/>
        <v>0</v>
      </c>
      <c r="BU355" s="3">
        <f t="shared" si="1282"/>
        <v>0</v>
      </c>
      <c r="BV355" s="3">
        <f t="shared" si="1282"/>
        <v>0</v>
      </c>
      <c r="BW355" s="3">
        <f t="shared" si="1282"/>
        <v>0</v>
      </c>
      <c r="BX355" s="3">
        <f t="shared" si="1282"/>
        <v>0</v>
      </c>
      <c r="BY355" s="3">
        <f t="shared" si="1282"/>
        <v>0</v>
      </c>
      <c r="BZ355" s="3">
        <f t="shared" si="1282"/>
        <v>0</v>
      </c>
      <c r="CA355" s="3">
        <f t="shared" si="1282"/>
        <v>0</v>
      </c>
      <c r="CB355" s="3">
        <f t="shared" si="1282"/>
        <v>0</v>
      </c>
      <c r="CC355" s="3">
        <f t="shared" si="1282"/>
        <v>0</v>
      </c>
      <c r="CD355" s="3">
        <f t="shared" si="1282"/>
        <v>0</v>
      </c>
      <c r="CE355" s="3">
        <f t="shared" si="1282"/>
        <v>0</v>
      </c>
      <c r="CF355" s="3">
        <f t="shared" ref="CF355:DK355" si="1283">(CF168+CF261)-CF75</f>
        <v>0</v>
      </c>
      <c r="CG355" s="3">
        <f t="shared" si="1283"/>
        <v>0</v>
      </c>
      <c r="CH355" s="3">
        <f t="shared" si="1283"/>
        <v>0</v>
      </c>
      <c r="CI355" s="3">
        <f t="shared" si="1283"/>
        <v>0</v>
      </c>
      <c r="CJ355" s="3">
        <f t="shared" si="1283"/>
        <v>0</v>
      </c>
      <c r="CK355" s="3">
        <f t="shared" si="1283"/>
        <v>0</v>
      </c>
      <c r="CL355" s="3">
        <f t="shared" si="1283"/>
        <v>0</v>
      </c>
      <c r="CM355" s="3">
        <f t="shared" si="1283"/>
        <v>0</v>
      </c>
      <c r="CN355" s="3">
        <f t="shared" si="1283"/>
        <v>0</v>
      </c>
      <c r="CO355" s="3">
        <f t="shared" si="1283"/>
        <v>0</v>
      </c>
      <c r="CP355" s="3">
        <f t="shared" si="1283"/>
        <v>0</v>
      </c>
      <c r="CQ355" s="3">
        <f t="shared" si="1283"/>
        <v>0</v>
      </c>
      <c r="CR355" s="3">
        <f t="shared" si="1283"/>
        <v>0</v>
      </c>
      <c r="CS355" s="3">
        <f t="shared" si="1283"/>
        <v>0</v>
      </c>
      <c r="CT355" s="3">
        <f t="shared" si="1283"/>
        <v>0</v>
      </c>
      <c r="CU355" s="3">
        <f t="shared" si="1283"/>
        <v>0</v>
      </c>
      <c r="CV355" s="3">
        <f t="shared" si="1283"/>
        <v>0</v>
      </c>
      <c r="CW355" s="3">
        <f t="shared" si="1283"/>
        <v>0</v>
      </c>
      <c r="CX355" s="3">
        <f t="shared" si="1283"/>
        <v>0</v>
      </c>
      <c r="CY355" s="3">
        <f t="shared" si="1283"/>
        <v>0</v>
      </c>
      <c r="CZ355" s="3">
        <f t="shared" si="1283"/>
        <v>0</v>
      </c>
      <c r="DA355" s="3">
        <f t="shared" si="1283"/>
        <v>0</v>
      </c>
      <c r="DB355" s="3">
        <f t="shared" si="1283"/>
        <v>0</v>
      </c>
      <c r="DC355" s="3">
        <f t="shared" si="1283"/>
        <v>0</v>
      </c>
      <c r="DD355" s="3">
        <f t="shared" si="1283"/>
        <v>0</v>
      </c>
      <c r="DE355" s="3">
        <f t="shared" si="1283"/>
        <v>0</v>
      </c>
      <c r="DF355" s="3">
        <f t="shared" si="1283"/>
        <v>0</v>
      </c>
      <c r="DG355" s="3">
        <f t="shared" si="1283"/>
        <v>0</v>
      </c>
      <c r="DH355" s="3">
        <f t="shared" si="1283"/>
        <v>0</v>
      </c>
      <c r="DI355" s="3">
        <f t="shared" si="1283"/>
        <v>0</v>
      </c>
      <c r="DJ355" s="3">
        <f t="shared" si="1283"/>
        <v>0</v>
      </c>
      <c r="DK355" s="3">
        <f t="shared" si="1283"/>
        <v>0</v>
      </c>
      <c r="DL355" s="3">
        <f t="shared" ref="DL355:EQ355" si="1284">(DL168+DL261)-DL75</f>
        <v>0</v>
      </c>
      <c r="DM355" s="3">
        <f t="shared" si="1284"/>
        <v>0</v>
      </c>
      <c r="DN355" s="3">
        <f t="shared" si="1284"/>
        <v>0</v>
      </c>
      <c r="DO355" s="3">
        <f t="shared" si="1284"/>
        <v>0</v>
      </c>
      <c r="DP355" s="3">
        <f t="shared" si="1284"/>
        <v>0</v>
      </c>
      <c r="DQ355" s="3">
        <f t="shared" si="1284"/>
        <v>0</v>
      </c>
      <c r="DR355" s="3">
        <f t="shared" si="1284"/>
        <v>0</v>
      </c>
      <c r="DS355" s="3">
        <f t="shared" si="1284"/>
        <v>0</v>
      </c>
      <c r="DT355" s="3">
        <f t="shared" si="1284"/>
        <v>0</v>
      </c>
      <c r="DU355" s="3">
        <f t="shared" si="1284"/>
        <v>0</v>
      </c>
      <c r="DV355" s="3">
        <f t="shared" si="1284"/>
        <v>0</v>
      </c>
      <c r="DW355" s="3">
        <f t="shared" si="1284"/>
        <v>0</v>
      </c>
      <c r="DX355" s="3">
        <f t="shared" si="1284"/>
        <v>0</v>
      </c>
      <c r="DY355" s="3">
        <f t="shared" si="1284"/>
        <v>0</v>
      </c>
      <c r="DZ355" s="3">
        <f t="shared" si="1284"/>
        <v>0</v>
      </c>
      <c r="EA355" s="3">
        <f t="shared" si="1284"/>
        <v>0</v>
      </c>
      <c r="EB355" s="3">
        <f t="shared" si="1284"/>
        <v>0</v>
      </c>
      <c r="EC355" s="3">
        <f t="shared" si="1284"/>
        <v>0</v>
      </c>
      <c r="ED355" s="3">
        <f t="shared" si="1284"/>
        <v>0</v>
      </c>
      <c r="EE355" s="3">
        <f t="shared" si="1284"/>
        <v>0</v>
      </c>
      <c r="EF355" s="3">
        <f t="shared" si="1284"/>
        <v>0</v>
      </c>
      <c r="EG355" s="3">
        <f t="shared" si="1284"/>
        <v>0</v>
      </c>
      <c r="EH355" s="3">
        <f t="shared" si="1284"/>
        <v>0</v>
      </c>
      <c r="EI355" s="3">
        <f t="shared" si="1284"/>
        <v>0</v>
      </c>
      <c r="EJ355" s="3">
        <f t="shared" si="1284"/>
        <v>0</v>
      </c>
      <c r="EK355" s="3">
        <f t="shared" si="1284"/>
        <v>0</v>
      </c>
      <c r="EL355" s="3">
        <f t="shared" si="1284"/>
        <v>0</v>
      </c>
      <c r="EM355" s="3">
        <f t="shared" si="1284"/>
        <v>0</v>
      </c>
      <c r="EN355" s="3">
        <f t="shared" si="1284"/>
        <v>0</v>
      </c>
      <c r="EO355" s="3">
        <f t="shared" si="1284"/>
        <v>0</v>
      </c>
      <c r="EP355" s="3">
        <f t="shared" si="1284"/>
        <v>0</v>
      </c>
      <c r="EQ355" s="3">
        <f t="shared" si="1284"/>
        <v>0</v>
      </c>
      <c r="ER355" s="3">
        <f t="shared" ref="ER355:FB355" si="1285">(ER168+ER261)-ER75</f>
        <v>0</v>
      </c>
      <c r="ES355" s="3">
        <f t="shared" si="1285"/>
        <v>0</v>
      </c>
      <c r="ET355" s="3">
        <f t="shared" si="1285"/>
        <v>0</v>
      </c>
      <c r="EU355" s="3">
        <f t="shared" si="1285"/>
        <v>0</v>
      </c>
      <c r="EV355" s="3">
        <f t="shared" si="1285"/>
        <v>0</v>
      </c>
      <c r="EW355" s="3">
        <f t="shared" si="1285"/>
        <v>0</v>
      </c>
      <c r="EX355" s="3">
        <f t="shared" si="1285"/>
        <v>0</v>
      </c>
      <c r="EY355" s="3">
        <f t="shared" si="1285"/>
        <v>0</v>
      </c>
      <c r="EZ355" s="3">
        <f t="shared" si="1285"/>
        <v>0</v>
      </c>
      <c r="FA355" s="3">
        <f t="shared" si="1285"/>
        <v>0</v>
      </c>
      <c r="FB355" s="3">
        <f t="shared" si="1285"/>
        <v>0</v>
      </c>
    </row>
    <row r="356" spans="2:158" s="38" customFormat="1" ht="11.25" hidden="1" customHeight="1" outlineLevel="1">
      <c r="B356" s="37">
        <v>2080</v>
      </c>
      <c r="D356" s="36"/>
      <c r="E356" s="49"/>
      <c r="J356" s="39"/>
      <c r="K356" s="39"/>
      <c r="L356" s="39"/>
      <c r="M356" s="39"/>
      <c r="N356" s="39"/>
      <c r="O356" s="39"/>
      <c r="P356" s="39"/>
      <c r="R356" s="41"/>
      <c r="S356" s="40"/>
      <c r="T356" s="3">
        <f t="shared" ref="T356:AY356" si="1286">(T169+T262)-T76</f>
        <v>0</v>
      </c>
      <c r="U356" s="3">
        <f t="shared" si="1286"/>
        <v>0</v>
      </c>
      <c r="V356" s="3">
        <f t="shared" si="1286"/>
        <v>0</v>
      </c>
      <c r="W356" s="3">
        <f t="shared" si="1286"/>
        <v>0</v>
      </c>
      <c r="X356" s="3">
        <f t="shared" si="1286"/>
        <v>0</v>
      </c>
      <c r="Y356" s="3">
        <f t="shared" si="1286"/>
        <v>0</v>
      </c>
      <c r="Z356" s="3">
        <f t="shared" si="1286"/>
        <v>0</v>
      </c>
      <c r="AA356" s="3">
        <f t="shared" si="1286"/>
        <v>0</v>
      </c>
      <c r="AB356" s="3">
        <f t="shared" si="1286"/>
        <v>0</v>
      </c>
      <c r="AC356" s="3">
        <f t="shared" si="1286"/>
        <v>0</v>
      </c>
      <c r="AD356" s="3">
        <f t="shared" si="1286"/>
        <v>0</v>
      </c>
      <c r="AE356" s="3">
        <f t="shared" si="1286"/>
        <v>0</v>
      </c>
      <c r="AF356" s="3">
        <f t="shared" si="1286"/>
        <v>0</v>
      </c>
      <c r="AG356" s="3">
        <f t="shared" si="1286"/>
        <v>0</v>
      </c>
      <c r="AH356" s="3">
        <f t="shared" si="1286"/>
        <v>0</v>
      </c>
      <c r="AI356" s="3">
        <f t="shared" si="1286"/>
        <v>0</v>
      </c>
      <c r="AJ356" s="3">
        <f t="shared" si="1286"/>
        <v>0</v>
      </c>
      <c r="AK356" s="3">
        <f t="shared" si="1286"/>
        <v>0</v>
      </c>
      <c r="AL356" s="3">
        <f t="shared" si="1286"/>
        <v>0</v>
      </c>
      <c r="AM356" s="3">
        <f t="shared" si="1286"/>
        <v>0</v>
      </c>
      <c r="AN356" s="3">
        <f t="shared" si="1286"/>
        <v>0</v>
      </c>
      <c r="AO356" s="3">
        <f t="shared" si="1286"/>
        <v>0</v>
      </c>
      <c r="AP356" s="3">
        <f t="shared" si="1286"/>
        <v>0</v>
      </c>
      <c r="AQ356" s="3">
        <f t="shared" si="1286"/>
        <v>0</v>
      </c>
      <c r="AR356" s="3">
        <f t="shared" si="1286"/>
        <v>0</v>
      </c>
      <c r="AS356" s="3">
        <f t="shared" si="1286"/>
        <v>0</v>
      </c>
      <c r="AT356" s="3">
        <f t="shared" si="1286"/>
        <v>0</v>
      </c>
      <c r="AU356" s="3">
        <f t="shared" si="1286"/>
        <v>0</v>
      </c>
      <c r="AV356" s="3">
        <f t="shared" si="1286"/>
        <v>0</v>
      </c>
      <c r="AW356" s="3">
        <f t="shared" si="1286"/>
        <v>0</v>
      </c>
      <c r="AX356" s="3">
        <f t="shared" si="1286"/>
        <v>0</v>
      </c>
      <c r="AY356" s="3">
        <f t="shared" si="1286"/>
        <v>0</v>
      </c>
      <c r="AZ356" s="3">
        <f t="shared" ref="AZ356:CE356" si="1287">(AZ169+AZ262)-AZ76</f>
        <v>0</v>
      </c>
      <c r="BA356" s="3">
        <f t="shared" si="1287"/>
        <v>0</v>
      </c>
      <c r="BB356" s="3">
        <f t="shared" si="1287"/>
        <v>0</v>
      </c>
      <c r="BC356" s="3">
        <f t="shared" si="1287"/>
        <v>0</v>
      </c>
      <c r="BD356" s="3">
        <f t="shared" si="1287"/>
        <v>0</v>
      </c>
      <c r="BE356" s="3">
        <f t="shared" si="1287"/>
        <v>0</v>
      </c>
      <c r="BF356" s="3">
        <f t="shared" si="1287"/>
        <v>0</v>
      </c>
      <c r="BG356" s="3">
        <f t="shared" si="1287"/>
        <v>0</v>
      </c>
      <c r="BH356" s="3">
        <f t="shared" si="1287"/>
        <v>0</v>
      </c>
      <c r="BI356" s="3">
        <f t="shared" si="1287"/>
        <v>0</v>
      </c>
      <c r="BJ356" s="3">
        <f t="shared" si="1287"/>
        <v>0</v>
      </c>
      <c r="BK356" s="3">
        <f t="shared" si="1287"/>
        <v>0</v>
      </c>
      <c r="BL356" s="3">
        <f t="shared" si="1287"/>
        <v>0</v>
      </c>
      <c r="BM356" s="3">
        <f t="shared" si="1287"/>
        <v>0</v>
      </c>
      <c r="BN356" s="3">
        <f t="shared" si="1287"/>
        <v>0</v>
      </c>
      <c r="BO356" s="3">
        <f t="shared" si="1287"/>
        <v>0</v>
      </c>
      <c r="BP356" s="3">
        <f t="shared" si="1287"/>
        <v>0</v>
      </c>
      <c r="BQ356" s="3">
        <f t="shared" si="1287"/>
        <v>0</v>
      </c>
      <c r="BR356" s="3">
        <f t="shared" si="1287"/>
        <v>0</v>
      </c>
      <c r="BS356" s="3">
        <f t="shared" si="1287"/>
        <v>0</v>
      </c>
      <c r="BT356" s="3">
        <f t="shared" si="1287"/>
        <v>0</v>
      </c>
      <c r="BU356" s="3">
        <f t="shared" si="1287"/>
        <v>0</v>
      </c>
      <c r="BV356" s="3">
        <f t="shared" si="1287"/>
        <v>0</v>
      </c>
      <c r="BW356" s="3">
        <f t="shared" si="1287"/>
        <v>0</v>
      </c>
      <c r="BX356" s="3">
        <f t="shared" si="1287"/>
        <v>0</v>
      </c>
      <c r="BY356" s="3">
        <f t="shared" si="1287"/>
        <v>0</v>
      </c>
      <c r="BZ356" s="3">
        <f t="shared" si="1287"/>
        <v>0</v>
      </c>
      <c r="CA356" s="3">
        <f t="shared" si="1287"/>
        <v>0</v>
      </c>
      <c r="CB356" s="3">
        <f t="shared" si="1287"/>
        <v>0</v>
      </c>
      <c r="CC356" s="3">
        <f t="shared" si="1287"/>
        <v>0</v>
      </c>
      <c r="CD356" s="3">
        <f t="shared" si="1287"/>
        <v>0</v>
      </c>
      <c r="CE356" s="3">
        <f t="shared" si="1287"/>
        <v>0</v>
      </c>
      <c r="CF356" s="3">
        <f t="shared" ref="CF356:DK356" si="1288">(CF169+CF262)-CF76</f>
        <v>0</v>
      </c>
      <c r="CG356" s="3">
        <f t="shared" si="1288"/>
        <v>0</v>
      </c>
      <c r="CH356" s="3">
        <f t="shared" si="1288"/>
        <v>0</v>
      </c>
      <c r="CI356" s="3">
        <f t="shared" si="1288"/>
        <v>0</v>
      </c>
      <c r="CJ356" s="3">
        <f t="shared" si="1288"/>
        <v>0</v>
      </c>
      <c r="CK356" s="3">
        <f t="shared" si="1288"/>
        <v>0</v>
      </c>
      <c r="CL356" s="3">
        <f t="shared" si="1288"/>
        <v>0</v>
      </c>
      <c r="CM356" s="3">
        <f t="shared" si="1288"/>
        <v>0</v>
      </c>
      <c r="CN356" s="3">
        <f t="shared" si="1288"/>
        <v>0</v>
      </c>
      <c r="CO356" s="3">
        <f t="shared" si="1288"/>
        <v>0</v>
      </c>
      <c r="CP356" s="3">
        <f t="shared" si="1288"/>
        <v>0</v>
      </c>
      <c r="CQ356" s="3">
        <f t="shared" si="1288"/>
        <v>0</v>
      </c>
      <c r="CR356" s="3">
        <f t="shared" si="1288"/>
        <v>0</v>
      </c>
      <c r="CS356" s="3">
        <f t="shared" si="1288"/>
        <v>0</v>
      </c>
      <c r="CT356" s="3">
        <f t="shared" si="1288"/>
        <v>0</v>
      </c>
      <c r="CU356" s="3">
        <f t="shared" si="1288"/>
        <v>0</v>
      </c>
      <c r="CV356" s="3">
        <f t="shared" si="1288"/>
        <v>0</v>
      </c>
      <c r="CW356" s="3">
        <f t="shared" si="1288"/>
        <v>0</v>
      </c>
      <c r="CX356" s="3">
        <f t="shared" si="1288"/>
        <v>0</v>
      </c>
      <c r="CY356" s="3">
        <f t="shared" si="1288"/>
        <v>0</v>
      </c>
      <c r="CZ356" s="3">
        <f t="shared" si="1288"/>
        <v>0</v>
      </c>
      <c r="DA356" s="3">
        <f t="shared" si="1288"/>
        <v>0</v>
      </c>
      <c r="DB356" s="3">
        <f t="shared" si="1288"/>
        <v>0</v>
      </c>
      <c r="DC356" s="3">
        <f t="shared" si="1288"/>
        <v>0</v>
      </c>
      <c r="DD356" s="3">
        <f t="shared" si="1288"/>
        <v>0</v>
      </c>
      <c r="DE356" s="3">
        <f t="shared" si="1288"/>
        <v>0</v>
      </c>
      <c r="DF356" s="3">
        <f t="shared" si="1288"/>
        <v>0</v>
      </c>
      <c r="DG356" s="3">
        <f t="shared" si="1288"/>
        <v>0</v>
      </c>
      <c r="DH356" s="3">
        <f t="shared" si="1288"/>
        <v>0</v>
      </c>
      <c r="DI356" s="3">
        <f t="shared" si="1288"/>
        <v>0</v>
      </c>
      <c r="DJ356" s="3">
        <f t="shared" si="1288"/>
        <v>0</v>
      </c>
      <c r="DK356" s="3">
        <f t="shared" si="1288"/>
        <v>0</v>
      </c>
      <c r="DL356" s="3">
        <f t="shared" ref="DL356:EQ356" si="1289">(DL169+DL262)-DL76</f>
        <v>0</v>
      </c>
      <c r="DM356" s="3">
        <f t="shared" si="1289"/>
        <v>0</v>
      </c>
      <c r="DN356" s="3">
        <f t="shared" si="1289"/>
        <v>0</v>
      </c>
      <c r="DO356" s="3">
        <f t="shared" si="1289"/>
        <v>0</v>
      </c>
      <c r="DP356" s="3">
        <f t="shared" si="1289"/>
        <v>0</v>
      </c>
      <c r="DQ356" s="3">
        <f t="shared" si="1289"/>
        <v>0</v>
      </c>
      <c r="DR356" s="3">
        <f t="shared" si="1289"/>
        <v>0</v>
      </c>
      <c r="DS356" s="3">
        <f t="shared" si="1289"/>
        <v>0</v>
      </c>
      <c r="DT356" s="3">
        <f t="shared" si="1289"/>
        <v>0</v>
      </c>
      <c r="DU356" s="3">
        <f t="shared" si="1289"/>
        <v>0</v>
      </c>
      <c r="DV356" s="3">
        <f t="shared" si="1289"/>
        <v>0</v>
      </c>
      <c r="DW356" s="3">
        <f t="shared" si="1289"/>
        <v>0</v>
      </c>
      <c r="DX356" s="3">
        <f t="shared" si="1289"/>
        <v>0</v>
      </c>
      <c r="DY356" s="3">
        <f t="shared" si="1289"/>
        <v>0</v>
      </c>
      <c r="DZ356" s="3">
        <f t="shared" si="1289"/>
        <v>0</v>
      </c>
      <c r="EA356" s="3">
        <f t="shared" si="1289"/>
        <v>0</v>
      </c>
      <c r="EB356" s="3">
        <f t="shared" si="1289"/>
        <v>0</v>
      </c>
      <c r="EC356" s="3">
        <f t="shared" si="1289"/>
        <v>0</v>
      </c>
      <c r="ED356" s="3">
        <f t="shared" si="1289"/>
        <v>0</v>
      </c>
      <c r="EE356" s="3">
        <f t="shared" si="1289"/>
        <v>0</v>
      </c>
      <c r="EF356" s="3">
        <f t="shared" si="1289"/>
        <v>0</v>
      </c>
      <c r="EG356" s="3">
        <f t="shared" si="1289"/>
        <v>0</v>
      </c>
      <c r="EH356" s="3">
        <f t="shared" si="1289"/>
        <v>0</v>
      </c>
      <c r="EI356" s="3">
        <f t="shared" si="1289"/>
        <v>0</v>
      </c>
      <c r="EJ356" s="3">
        <f t="shared" si="1289"/>
        <v>0</v>
      </c>
      <c r="EK356" s="3">
        <f t="shared" si="1289"/>
        <v>0</v>
      </c>
      <c r="EL356" s="3">
        <f t="shared" si="1289"/>
        <v>0</v>
      </c>
      <c r="EM356" s="3">
        <f t="shared" si="1289"/>
        <v>0</v>
      </c>
      <c r="EN356" s="3">
        <f t="shared" si="1289"/>
        <v>0</v>
      </c>
      <c r="EO356" s="3">
        <f t="shared" si="1289"/>
        <v>0</v>
      </c>
      <c r="EP356" s="3">
        <f t="shared" si="1289"/>
        <v>0</v>
      </c>
      <c r="EQ356" s="3">
        <f t="shared" si="1289"/>
        <v>0</v>
      </c>
      <c r="ER356" s="3">
        <f t="shared" ref="ER356:FB356" si="1290">(ER169+ER262)-ER76</f>
        <v>0</v>
      </c>
      <c r="ES356" s="3">
        <f t="shared" si="1290"/>
        <v>0</v>
      </c>
      <c r="ET356" s="3">
        <f t="shared" si="1290"/>
        <v>0</v>
      </c>
      <c r="EU356" s="3">
        <f t="shared" si="1290"/>
        <v>0</v>
      </c>
      <c r="EV356" s="3">
        <f t="shared" si="1290"/>
        <v>0</v>
      </c>
      <c r="EW356" s="3">
        <f t="shared" si="1290"/>
        <v>0</v>
      </c>
      <c r="EX356" s="3">
        <f t="shared" si="1290"/>
        <v>0</v>
      </c>
      <c r="EY356" s="3">
        <f t="shared" si="1290"/>
        <v>0</v>
      </c>
      <c r="EZ356" s="3">
        <f t="shared" si="1290"/>
        <v>0</v>
      </c>
      <c r="FA356" s="3">
        <f t="shared" si="1290"/>
        <v>0</v>
      </c>
      <c r="FB356" s="3">
        <f t="shared" si="1290"/>
        <v>0</v>
      </c>
    </row>
    <row r="357" spans="2:158" s="38" customFormat="1" ht="11.25" hidden="1" customHeight="1" outlineLevel="1">
      <c r="B357" s="37">
        <v>2081</v>
      </c>
      <c r="D357" s="36"/>
      <c r="E357" s="49"/>
      <c r="J357" s="39"/>
      <c r="K357" s="39"/>
      <c r="L357" s="39"/>
      <c r="M357" s="39"/>
      <c r="N357" s="39"/>
      <c r="O357" s="39"/>
      <c r="P357" s="39"/>
      <c r="R357" s="41"/>
      <c r="S357" s="40"/>
      <c r="T357" s="3">
        <f t="shared" ref="T357:AY357" si="1291">(T170+T263)-T77</f>
        <v>0</v>
      </c>
      <c r="U357" s="3">
        <f t="shared" si="1291"/>
        <v>0</v>
      </c>
      <c r="V357" s="3">
        <f t="shared" si="1291"/>
        <v>0</v>
      </c>
      <c r="W357" s="3">
        <f t="shared" si="1291"/>
        <v>0</v>
      </c>
      <c r="X357" s="3">
        <f t="shared" si="1291"/>
        <v>0</v>
      </c>
      <c r="Y357" s="3">
        <f t="shared" si="1291"/>
        <v>0</v>
      </c>
      <c r="Z357" s="3">
        <f t="shared" si="1291"/>
        <v>0</v>
      </c>
      <c r="AA357" s="3">
        <f t="shared" si="1291"/>
        <v>0</v>
      </c>
      <c r="AB357" s="3">
        <f t="shared" si="1291"/>
        <v>0</v>
      </c>
      <c r="AC357" s="3">
        <f t="shared" si="1291"/>
        <v>0</v>
      </c>
      <c r="AD357" s="3">
        <f t="shared" si="1291"/>
        <v>0</v>
      </c>
      <c r="AE357" s="3">
        <f t="shared" si="1291"/>
        <v>0</v>
      </c>
      <c r="AF357" s="3">
        <f t="shared" si="1291"/>
        <v>0</v>
      </c>
      <c r="AG357" s="3">
        <f t="shared" si="1291"/>
        <v>0</v>
      </c>
      <c r="AH357" s="3">
        <f t="shared" si="1291"/>
        <v>0</v>
      </c>
      <c r="AI357" s="3">
        <f t="shared" si="1291"/>
        <v>0</v>
      </c>
      <c r="AJ357" s="3">
        <f t="shared" si="1291"/>
        <v>0</v>
      </c>
      <c r="AK357" s="3">
        <f t="shared" si="1291"/>
        <v>0</v>
      </c>
      <c r="AL357" s="3">
        <f t="shared" si="1291"/>
        <v>0</v>
      </c>
      <c r="AM357" s="3">
        <f t="shared" si="1291"/>
        <v>0</v>
      </c>
      <c r="AN357" s="3">
        <f t="shared" si="1291"/>
        <v>0</v>
      </c>
      <c r="AO357" s="3">
        <f t="shared" si="1291"/>
        <v>0</v>
      </c>
      <c r="AP357" s="3">
        <f t="shared" si="1291"/>
        <v>0</v>
      </c>
      <c r="AQ357" s="3">
        <f t="shared" si="1291"/>
        <v>0</v>
      </c>
      <c r="AR357" s="3">
        <f t="shared" si="1291"/>
        <v>0</v>
      </c>
      <c r="AS357" s="3">
        <f t="shared" si="1291"/>
        <v>0</v>
      </c>
      <c r="AT357" s="3">
        <f t="shared" si="1291"/>
        <v>0</v>
      </c>
      <c r="AU357" s="3">
        <f t="shared" si="1291"/>
        <v>0</v>
      </c>
      <c r="AV357" s="3">
        <f t="shared" si="1291"/>
        <v>0</v>
      </c>
      <c r="AW357" s="3">
        <f t="shared" si="1291"/>
        <v>0</v>
      </c>
      <c r="AX357" s="3">
        <f t="shared" si="1291"/>
        <v>0</v>
      </c>
      <c r="AY357" s="3">
        <f t="shared" si="1291"/>
        <v>0</v>
      </c>
      <c r="AZ357" s="3">
        <f t="shared" ref="AZ357:CE357" si="1292">(AZ170+AZ263)-AZ77</f>
        <v>0</v>
      </c>
      <c r="BA357" s="3">
        <f t="shared" si="1292"/>
        <v>0</v>
      </c>
      <c r="BB357" s="3">
        <f t="shared" si="1292"/>
        <v>0</v>
      </c>
      <c r="BC357" s="3">
        <f t="shared" si="1292"/>
        <v>0</v>
      </c>
      <c r="BD357" s="3">
        <f t="shared" si="1292"/>
        <v>0</v>
      </c>
      <c r="BE357" s="3">
        <f t="shared" si="1292"/>
        <v>0</v>
      </c>
      <c r="BF357" s="3">
        <f t="shared" si="1292"/>
        <v>0</v>
      </c>
      <c r="BG357" s="3">
        <f t="shared" si="1292"/>
        <v>0</v>
      </c>
      <c r="BH357" s="3">
        <f t="shared" si="1292"/>
        <v>0</v>
      </c>
      <c r="BI357" s="3">
        <f t="shared" si="1292"/>
        <v>0</v>
      </c>
      <c r="BJ357" s="3">
        <f t="shared" si="1292"/>
        <v>0</v>
      </c>
      <c r="BK357" s="3">
        <f t="shared" si="1292"/>
        <v>0</v>
      </c>
      <c r="BL357" s="3">
        <f t="shared" si="1292"/>
        <v>0</v>
      </c>
      <c r="BM357" s="3">
        <f t="shared" si="1292"/>
        <v>0</v>
      </c>
      <c r="BN357" s="3">
        <f t="shared" si="1292"/>
        <v>0</v>
      </c>
      <c r="BO357" s="3">
        <f t="shared" si="1292"/>
        <v>0</v>
      </c>
      <c r="BP357" s="3">
        <f t="shared" si="1292"/>
        <v>0</v>
      </c>
      <c r="BQ357" s="3">
        <f t="shared" si="1292"/>
        <v>0</v>
      </c>
      <c r="BR357" s="3">
        <f t="shared" si="1292"/>
        <v>0</v>
      </c>
      <c r="BS357" s="3">
        <f t="shared" si="1292"/>
        <v>0</v>
      </c>
      <c r="BT357" s="3">
        <f t="shared" si="1292"/>
        <v>0</v>
      </c>
      <c r="BU357" s="3">
        <f t="shared" si="1292"/>
        <v>0</v>
      </c>
      <c r="BV357" s="3">
        <f t="shared" si="1292"/>
        <v>0</v>
      </c>
      <c r="BW357" s="3">
        <f t="shared" si="1292"/>
        <v>0</v>
      </c>
      <c r="BX357" s="3">
        <f t="shared" si="1292"/>
        <v>0</v>
      </c>
      <c r="BY357" s="3">
        <f t="shared" si="1292"/>
        <v>0</v>
      </c>
      <c r="BZ357" s="3">
        <f t="shared" si="1292"/>
        <v>0</v>
      </c>
      <c r="CA357" s="3">
        <f t="shared" si="1292"/>
        <v>0</v>
      </c>
      <c r="CB357" s="3">
        <f t="shared" si="1292"/>
        <v>0</v>
      </c>
      <c r="CC357" s="3">
        <f t="shared" si="1292"/>
        <v>0</v>
      </c>
      <c r="CD357" s="3">
        <f t="shared" si="1292"/>
        <v>0</v>
      </c>
      <c r="CE357" s="3">
        <f t="shared" si="1292"/>
        <v>0</v>
      </c>
      <c r="CF357" s="3">
        <f t="shared" ref="CF357:DK357" si="1293">(CF170+CF263)-CF77</f>
        <v>0</v>
      </c>
      <c r="CG357" s="3">
        <f t="shared" si="1293"/>
        <v>0</v>
      </c>
      <c r="CH357" s="3">
        <f t="shared" si="1293"/>
        <v>0</v>
      </c>
      <c r="CI357" s="3">
        <f t="shared" si="1293"/>
        <v>0</v>
      </c>
      <c r="CJ357" s="3">
        <f t="shared" si="1293"/>
        <v>0</v>
      </c>
      <c r="CK357" s="3">
        <f t="shared" si="1293"/>
        <v>0</v>
      </c>
      <c r="CL357" s="3">
        <f t="shared" si="1293"/>
        <v>0</v>
      </c>
      <c r="CM357" s="3">
        <f t="shared" si="1293"/>
        <v>0</v>
      </c>
      <c r="CN357" s="3">
        <f t="shared" si="1293"/>
        <v>0</v>
      </c>
      <c r="CO357" s="3">
        <f t="shared" si="1293"/>
        <v>0</v>
      </c>
      <c r="CP357" s="3">
        <f t="shared" si="1293"/>
        <v>0</v>
      </c>
      <c r="CQ357" s="3">
        <f t="shared" si="1293"/>
        <v>0</v>
      </c>
      <c r="CR357" s="3">
        <f t="shared" si="1293"/>
        <v>0</v>
      </c>
      <c r="CS357" s="3">
        <f t="shared" si="1293"/>
        <v>0</v>
      </c>
      <c r="CT357" s="3">
        <f t="shared" si="1293"/>
        <v>0</v>
      </c>
      <c r="CU357" s="3">
        <f t="shared" si="1293"/>
        <v>0</v>
      </c>
      <c r="CV357" s="3">
        <f t="shared" si="1293"/>
        <v>0</v>
      </c>
      <c r="CW357" s="3">
        <f t="shared" si="1293"/>
        <v>0</v>
      </c>
      <c r="CX357" s="3">
        <f t="shared" si="1293"/>
        <v>0</v>
      </c>
      <c r="CY357" s="3">
        <f t="shared" si="1293"/>
        <v>0</v>
      </c>
      <c r="CZ357" s="3">
        <f t="shared" si="1293"/>
        <v>0</v>
      </c>
      <c r="DA357" s="3">
        <f t="shared" si="1293"/>
        <v>0</v>
      </c>
      <c r="DB357" s="3">
        <f t="shared" si="1293"/>
        <v>0</v>
      </c>
      <c r="DC357" s="3">
        <f t="shared" si="1293"/>
        <v>0</v>
      </c>
      <c r="DD357" s="3">
        <f t="shared" si="1293"/>
        <v>0</v>
      </c>
      <c r="DE357" s="3">
        <f t="shared" si="1293"/>
        <v>0</v>
      </c>
      <c r="DF357" s="3">
        <f t="shared" si="1293"/>
        <v>0</v>
      </c>
      <c r="DG357" s="3">
        <f t="shared" si="1293"/>
        <v>0</v>
      </c>
      <c r="DH357" s="3">
        <f t="shared" si="1293"/>
        <v>0</v>
      </c>
      <c r="DI357" s="3">
        <f t="shared" si="1293"/>
        <v>0</v>
      </c>
      <c r="DJ357" s="3">
        <f t="shared" si="1293"/>
        <v>0</v>
      </c>
      <c r="DK357" s="3">
        <f t="shared" si="1293"/>
        <v>0</v>
      </c>
      <c r="DL357" s="3">
        <f t="shared" ref="DL357:EQ357" si="1294">(DL170+DL263)-DL77</f>
        <v>0</v>
      </c>
      <c r="DM357" s="3">
        <f t="shared" si="1294"/>
        <v>0</v>
      </c>
      <c r="DN357" s="3">
        <f t="shared" si="1294"/>
        <v>0</v>
      </c>
      <c r="DO357" s="3">
        <f t="shared" si="1294"/>
        <v>0</v>
      </c>
      <c r="DP357" s="3">
        <f t="shared" si="1294"/>
        <v>0</v>
      </c>
      <c r="DQ357" s="3">
        <f t="shared" si="1294"/>
        <v>0</v>
      </c>
      <c r="DR357" s="3">
        <f t="shared" si="1294"/>
        <v>0</v>
      </c>
      <c r="DS357" s="3">
        <f t="shared" si="1294"/>
        <v>0</v>
      </c>
      <c r="DT357" s="3">
        <f t="shared" si="1294"/>
        <v>0</v>
      </c>
      <c r="DU357" s="3">
        <f t="shared" si="1294"/>
        <v>0</v>
      </c>
      <c r="DV357" s="3">
        <f t="shared" si="1294"/>
        <v>0</v>
      </c>
      <c r="DW357" s="3">
        <f t="shared" si="1294"/>
        <v>0</v>
      </c>
      <c r="DX357" s="3">
        <f t="shared" si="1294"/>
        <v>0</v>
      </c>
      <c r="DY357" s="3">
        <f t="shared" si="1294"/>
        <v>0</v>
      </c>
      <c r="DZ357" s="3">
        <f t="shared" si="1294"/>
        <v>0</v>
      </c>
      <c r="EA357" s="3">
        <f t="shared" si="1294"/>
        <v>0</v>
      </c>
      <c r="EB357" s="3">
        <f t="shared" si="1294"/>
        <v>0</v>
      </c>
      <c r="EC357" s="3">
        <f t="shared" si="1294"/>
        <v>0</v>
      </c>
      <c r="ED357" s="3">
        <f t="shared" si="1294"/>
        <v>0</v>
      </c>
      <c r="EE357" s="3">
        <f t="shared" si="1294"/>
        <v>0</v>
      </c>
      <c r="EF357" s="3">
        <f t="shared" si="1294"/>
        <v>0</v>
      </c>
      <c r="EG357" s="3">
        <f t="shared" si="1294"/>
        <v>0</v>
      </c>
      <c r="EH357" s="3">
        <f t="shared" si="1294"/>
        <v>0</v>
      </c>
      <c r="EI357" s="3">
        <f t="shared" si="1294"/>
        <v>0</v>
      </c>
      <c r="EJ357" s="3">
        <f t="shared" si="1294"/>
        <v>0</v>
      </c>
      <c r="EK357" s="3">
        <f t="shared" si="1294"/>
        <v>0</v>
      </c>
      <c r="EL357" s="3">
        <f t="shared" si="1294"/>
        <v>0</v>
      </c>
      <c r="EM357" s="3">
        <f t="shared" si="1294"/>
        <v>0</v>
      </c>
      <c r="EN357" s="3">
        <f t="shared" si="1294"/>
        <v>0</v>
      </c>
      <c r="EO357" s="3">
        <f t="shared" si="1294"/>
        <v>0</v>
      </c>
      <c r="EP357" s="3">
        <f t="shared" si="1294"/>
        <v>0</v>
      </c>
      <c r="EQ357" s="3">
        <f t="shared" si="1294"/>
        <v>0</v>
      </c>
      <c r="ER357" s="3">
        <f t="shared" ref="ER357:FB357" si="1295">(ER170+ER263)-ER77</f>
        <v>0</v>
      </c>
      <c r="ES357" s="3">
        <f t="shared" si="1295"/>
        <v>0</v>
      </c>
      <c r="ET357" s="3">
        <f t="shared" si="1295"/>
        <v>0</v>
      </c>
      <c r="EU357" s="3">
        <f t="shared" si="1295"/>
        <v>0</v>
      </c>
      <c r="EV357" s="3">
        <f t="shared" si="1295"/>
        <v>0</v>
      </c>
      <c r="EW357" s="3">
        <f t="shared" si="1295"/>
        <v>0</v>
      </c>
      <c r="EX357" s="3">
        <f t="shared" si="1295"/>
        <v>0</v>
      </c>
      <c r="EY357" s="3">
        <f t="shared" si="1295"/>
        <v>0</v>
      </c>
      <c r="EZ357" s="3">
        <f t="shared" si="1295"/>
        <v>0</v>
      </c>
      <c r="FA357" s="3">
        <f t="shared" si="1295"/>
        <v>0</v>
      </c>
      <c r="FB357" s="3">
        <f t="shared" si="1295"/>
        <v>0</v>
      </c>
    </row>
    <row r="358" spans="2:158" s="38" customFormat="1" ht="11.25" hidden="1" customHeight="1" outlineLevel="1">
      <c r="B358" s="37">
        <v>2082</v>
      </c>
      <c r="D358" s="36"/>
      <c r="E358" s="49"/>
      <c r="J358" s="39"/>
      <c r="K358" s="39"/>
      <c r="L358" s="39"/>
      <c r="M358" s="39"/>
      <c r="N358" s="39"/>
      <c r="O358" s="39"/>
      <c r="P358" s="39"/>
      <c r="R358" s="41"/>
      <c r="S358" s="40"/>
      <c r="T358" s="3">
        <f t="shared" ref="T358:AY358" si="1296">(T171+T264)-T78</f>
        <v>0</v>
      </c>
      <c r="U358" s="3">
        <f t="shared" si="1296"/>
        <v>0</v>
      </c>
      <c r="V358" s="3">
        <f t="shared" si="1296"/>
        <v>0</v>
      </c>
      <c r="W358" s="3">
        <f t="shared" si="1296"/>
        <v>0</v>
      </c>
      <c r="X358" s="3">
        <f t="shared" si="1296"/>
        <v>0</v>
      </c>
      <c r="Y358" s="3">
        <f t="shared" si="1296"/>
        <v>0</v>
      </c>
      <c r="Z358" s="3">
        <f t="shared" si="1296"/>
        <v>0</v>
      </c>
      <c r="AA358" s="3">
        <f t="shared" si="1296"/>
        <v>0</v>
      </c>
      <c r="AB358" s="3">
        <f t="shared" si="1296"/>
        <v>0</v>
      </c>
      <c r="AC358" s="3">
        <f t="shared" si="1296"/>
        <v>0</v>
      </c>
      <c r="AD358" s="3">
        <f t="shared" si="1296"/>
        <v>0</v>
      </c>
      <c r="AE358" s="3">
        <f t="shared" si="1296"/>
        <v>0</v>
      </c>
      <c r="AF358" s="3">
        <f t="shared" si="1296"/>
        <v>0</v>
      </c>
      <c r="AG358" s="3">
        <f t="shared" si="1296"/>
        <v>0</v>
      </c>
      <c r="AH358" s="3">
        <f t="shared" si="1296"/>
        <v>0</v>
      </c>
      <c r="AI358" s="3">
        <f t="shared" si="1296"/>
        <v>0</v>
      </c>
      <c r="AJ358" s="3">
        <f t="shared" si="1296"/>
        <v>0</v>
      </c>
      <c r="AK358" s="3">
        <f t="shared" si="1296"/>
        <v>0</v>
      </c>
      <c r="AL358" s="3">
        <f t="shared" si="1296"/>
        <v>0</v>
      </c>
      <c r="AM358" s="3">
        <f t="shared" si="1296"/>
        <v>0</v>
      </c>
      <c r="AN358" s="3">
        <f t="shared" si="1296"/>
        <v>0</v>
      </c>
      <c r="AO358" s="3">
        <f t="shared" si="1296"/>
        <v>0</v>
      </c>
      <c r="AP358" s="3">
        <f t="shared" si="1296"/>
        <v>0</v>
      </c>
      <c r="AQ358" s="3">
        <f t="shared" si="1296"/>
        <v>0</v>
      </c>
      <c r="AR358" s="3">
        <f t="shared" si="1296"/>
        <v>0</v>
      </c>
      <c r="AS358" s="3">
        <f t="shared" si="1296"/>
        <v>0</v>
      </c>
      <c r="AT358" s="3">
        <f t="shared" si="1296"/>
        <v>0</v>
      </c>
      <c r="AU358" s="3">
        <f t="shared" si="1296"/>
        <v>0</v>
      </c>
      <c r="AV358" s="3">
        <f t="shared" si="1296"/>
        <v>0</v>
      </c>
      <c r="AW358" s="3">
        <f t="shared" si="1296"/>
        <v>0</v>
      </c>
      <c r="AX358" s="3">
        <f t="shared" si="1296"/>
        <v>0</v>
      </c>
      <c r="AY358" s="3">
        <f t="shared" si="1296"/>
        <v>0</v>
      </c>
      <c r="AZ358" s="3">
        <f t="shared" ref="AZ358:CE358" si="1297">(AZ171+AZ264)-AZ78</f>
        <v>0</v>
      </c>
      <c r="BA358" s="3">
        <f t="shared" si="1297"/>
        <v>0</v>
      </c>
      <c r="BB358" s="3">
        <f t="shared" si="1297"/>
        <v>0</v>
      </c>
      <c r="BC358" s="3">
        <f t="shared" si="1297"/>
        <v>0</v>
      </c>
      <c r="BD358" s="3">
        <f t="shared" si="1297"/>
        <v>0</v>
      </c>
      <c r="BE358" s="3">
        <f t="shared" si="1297"/>
        <v>0</v>
      </c>
      <c r="BF358" s="3">
        <f t="shared" si="1297"/>
        <v>0</v>
      </c>
      <c r="BG358" s="3">
        <f t="shared" si="1297"/>
        <v>0</v>
      </c>
      <c r="BH358" s="3">
        <f t="shared" si="1297"/>
        <v>0</v>
      </c>
      <c r="BI358" s="3">
        <f t="shared" si="1297"/>
        <v>0</v>
      </c>
      <c r="BJ358" s="3">
        <f t="shared" si="1297"/>
        <v>0</v>
      </c>
      <c r="BK358" s="3">
        <f t="shared" si="1297"/>
        <v>0</v>
      </c>
      <c r="BL358" s="3">
        <f t="shared" si="1297"/>
        <v>0</v>
      </c>
      <c r="BM358" s="3">
        <f t="shared" si="1297"/>
        <v>0</v>
      </c>
      <c r="BN358" s="3">
        <f t="shared" si="1297"/>
        <v>0</v>
      </c>
      <c r="BO358" s="3">
        <f t="shared" si="1297"/>
        <v>0</v>
      </c>
      <c r="BP358" s="3">
        <f t="shared" si="1297"/>
        <v>0</v>
      </c>
      <c r="BQ358" s="3">
        <f t="shared" si="1297"/>
        <v>0</v>
      </c>
      <c r="BR358" s="3">
        <f t="shared" si="1297"/>
        <v>0</v>
      </c>
      <c r="BS358" s="3">
        <f t="shared" si="1297"/>
        <v>0</v>
      </c>
      <c r="BT358" s="3">
        <f t="shared" si="1297"/>
        <v>0</v>
      </c>
      <c r="BU358" s="3">
        <f t="shared" si="1297"/>
        <v>0</v>
      </c>
      <c r="BV358" s="3">
        <f t="shared" si="1297"/>
        <v>0</v>
      </c>
      <c r="BW358" s="3">
        <f t="shared" si="1297"/>
        <v>0</v>
      </c>
      <c r="BX358" s="3">
        <f t="shared" si="1297"/>
        <v>0</v>
      </c>
      <c r="BY358" s="3">
        <f t="shared" si="1297"/>
        <v>0</v>
      </c>
      <c r="BZ358" s="3">
        <f t="shared" si="1297"/>
        <v>0</v>
      </c>
      <c r="CA358" s="3">
        <f t="shared" si="1297"/>
        <v>0</v>
      </c>
      <c r="CB358" s="3">
        <f t="shared" si="1297"/>
        <v>0</v>
      </c>
      <c r="CC358" s="3">
        <f t="shared" si="1297"/>
        <v>0</v>
      </c>
      <c r="CD358" s="3">
        <f t="shared" si="1297"/>
        <v>0</v>
      </c>
      <c r="CE358" s="3">
        <f t="shared" si="1297"/>
        <v>0</v>
      </c>
      <c r="CF358" s="3">
        <f t="shared" ref="CF358:DK358" si="1298">(CF171+CF264)-CF78</f>
        <v>0</v>
      </c>
      <c r="CG358" s="3">
        <f t="shared" si="1298"/>
        <v>0</v>
      </c>
      <c r="CH358" s="3">
        <f t="shared" si="1298"/>
        <v>0</v>
      </c>
      <c r="CI358" s="3">
        <f t="shared" si="1298"/>
        <v>0</v>
      </c>
      <c r="CJ358" s="3">
        <f t="shared" si="1298"/>
        <v>0</v>
      </c>
      <c r="CK358" s="3">
        <f t="shared" si="1298"/>
        <v>0</v>
      </c>
      <c r="CL358" s="3">
        <f t="shared" si="1298"/>
        <v>0</v>
      </c>
      <c r="CM358" s="3">
        <f t="shared" si="1298"/>
        <v>0</v>
      </c>
      <c r="CN358" s="3">
        <f t="shared" si="1298"/>
        <v>0</v>
      </c>
      <c r="CO358" s="3">
        <f t="shared" si="1298"/>
        <v>0</v>
      </c>
      <c r="CP358" s="3">
        <f t="shared" si="1298"/>
        <v>0</v>
      </c>
      <c r="CQ358" s="3">
        <f t="shared" si="1298"/>
        <v>0</v>
      </c>
      <c r="CR358" s="3">
        <f t="shared" si="1298"/>
        <v>0</v>
      </c>
      <c r="CS358" s="3">
        <f t="shared" si="1298"/>
        <v>0</v>
      </c>
      <c r="CT358" s="3">
        <f t="shared" si="1298"/>
        <v>0</v>
      </c>
      <c r="CU358" s="3">
        <f t="shared" si="1298"/>
        <v>0</v>
      </c>
      <c r="CV358" s="3">
        <f t="shared" si="1298"/>
        <v>0</v>
      </c>
      <c r="CW358" s="3">
        <f t="shared" si="1298"/>
        <v>0</v>
      </c>
      <c r="CX358" s="3">
        <f t="shared" si="1298"/>
        <v>0</v>
      </c>
      <c r="CY358" s="3">
        <f t="shared" si="1298"/>
        <v>0</v>
      </c>
      <c r="CZ358" s="3">
        <f t="shared" si="1298"/>
        <v>0</v>
      </c>
      <c r="DA358" s="3">
        <f t="shared" si="1298"/>
        <v>0</v>
      </c>
      <c r="DB358" s="3">
        <f t="shared" si="1298"/>
        <v>0</v>
      </c>
      <c r="DC358" s="3">
        <f t="shared" si="1298"/>
        <v>0</v>
      </c>
      <c r="DD358" s="3">
        <f t="shared" si="1298"/>
        <v>0</v>
      </c>
      <c r="DE358" s="3">
        <f t="shared" si="1298"/>
        <v>0</v>
      </c>
      <c r="DF358" s="3">
        <f t="shared" si="1298"/>
        <v>0</v>
      </c>
      <c r="DG358" s="3">
        <f t="shared" si="1298"/>
        <v>0</v>
      </c>
      <c r="DH358" s="3">
        <f t="shared" si="1298"/>
        <v>0</v>
      </c>
      <c r="DI358" s="3">
        <f t="shared" si="1298"/>
        <v>0</v>
      </c>
      <c r="DJ358" s="3">
        <f t="shared" si="1298"/>
        <v>0</v>
      </c>
      <c r="DK358" s="3">
        <f t="shared" si="1298"/>
        <v>0</v>
      </c>
      <c r="DL358" s="3">
        <f t="shared" ref="DL358:EQ358" si="1299">(DL171+DL264)-DL78</f>
        <v>0</v>
      </c>
      <c r="DM358" s="3">
        <f t="shared" si="1299"/>
        <v>0</v>
      </c>
      <c r="DN358" s="3">
        <f t="shared" si="1299"/>
        <v>0</v>
      </c>
      <c r="DO358" s="3">
        <f t="shared" si="1299"/>
        <v>0</v>
      </c>
      <c r="DP358" s="3">
        <f t="shared" si="1299"/>
        <v>0</v>
      </c>
      <c r="DQ358" s="3">
        <f t="shared" si="1299"/>
        <v>0</v>
      </c>
      <c r="DR358" s="3">
        <f t="shared" si="1299"/>
        <v>0</v>
      </c>
      <c r="DS358" s="3">
        <f t="shared" si="1299"/>
        <v>0</v>
      </c>
      <c r="DT358" s="3">
        <f t="shared" si="1299"/>
        <v>0</v>
      </c>
      <c r="DU358" s="3">
        <f t="shared" si="1299"/>
        <v>0</v>
      </c>
      <c r="DV358" s="3">
        <f t="shared" si="1299"/>
        <v>0</v>
      </c>
      <c r="DW358" s="3">
        <f t="shared" si="1299"/>
        <v>0</v>
      </c>
      <c r="DX358" s="3">
        <f t="shared" si="1299"/>
        <v>0</v>
      </c>
      <c r="DY358" s="3">
        <f t="shared" si="1299"/>
        <v>0</v>
      </c>
      <c r="DZ358" s="3">
        <f t="shared" si="1299"/>
        <v>0</v>
      </c>
      <c r="EA358" s="3">
        <f t="shared" si="1299"/>
        <v>0</v>
      </c>
      <c r="EB358" s="3">
        <f t="shared" si="1299"/>
        <v>0</v>
      </c>
      <c r="EC358" s="3">
        <f t="shared" si="1299"/>
        <v>0</v>
      </c>
      <c r="ED358" s="3">
        <f t="shared" si="1299"/>
        <v>0</v>
      </c>
      <c r="EE358" s="3">
        <f t="shared" si="1299"/>
        <v>0</v>
      </c>
      <c r="EF358" s="3">
        <f t="shared" si="1299"/>
        <v>0</v>
      </c>
      <c r="EG358" s="3">
        <f t="shared" si="1299"/>
        <v>0</v>
      </c>
      <c r="EH358" s="3">
        <f t="shared" si="1299"/>
        <v>0</v>
      </c>
      <c r="EI358" s="3">
        <f t="shared" si="1299"/>
        <v>0</v>
      </c>
      <c r="EJ358" s="3">
        <f t="shared" si="1299"/>
        <v>0</v>
      </c>
      <c r="EK358" s="3">
        <f t="shared" si="1299"/>
        <v>0</v>
      </c>
      <c r="EL358" s="3">
        <f t="shared" si="1299"/>
        <v>0</v>
      </c>
      <c r="EM358" s="3">
        <f t="shared" si="1299"/>
        <v>0</v>
      </c>
      <c r="EN358" s="3">
        <f t="shared" si="1299"/>
        <v>0</v>
      </c>
      <c r="EO358" s="3">
        <f t="shared" si="1299"/>
        <v>0</v>
      </c>
      <c r="EP358" s="3">
        <f t="shared" si="1299"/>
        <v>0</v>
      </c>
      <c r="EQ358" s="3">
        <f t="shared" si="1299"/>
        <v>0</v>
      </c>
      <c r="ER358" s="3">
        <f t="shared" ref="ER358:FB358" si="1300">(ER171+ER264)-ER78</f>
        <v>0</v>
      </c>
      <c r="ES358" s="3">
        <f t="shared" si="1300"/>
        <v>0</v>
      </c>
      <c r="ET358" s="3">
        <f t="shared" si="1300"/>
        <v>0</v>
      </c>
      <c r="EU358" s="3">
        <f t="shared" si="1300"/>
        <v>0</v>
      </c>
      <c r="EV358" s="3">
        <f t="shared" si="1300"/>
        <v>0</v>
      </c>
      <c r="EW358" s="3">
        <f t="shared" si="1300"/>
        <v>0</v>
      </c>
      <c r="EX358" s="3">
        <f t="shared" si="1300"/>
        <v>0</v>
      </c>
      <c r="EY358" s="3">
        <f t="shared" si="1300"/>
        <v>0</v>
      </c>
      <c r="EZ358" s="3">
        <f t="shared" si="1300"/>
        <v>0</v>
      </c>
      <c r="FA358" s="3">
        <f t="shared" si="1300"/>
        <v>0</v>
      </c>
      <c r="FB358" s="3">
        <f t="shared" si="1300"/>
        <v>0</v>
      </c>
    </row>
    <row r="359" spans="2:158" s="38" customFormat="1" ht="11.25" hidden="1" customHeight="1" outlineLevel="1">
      <c r="B359" s="37">
        <v>2083</v>
      </c>
      <c r="D359" s="36"/>
      <c r="E359" s="49"/>
      <c r="J359" s="39"/>
      <c r="K359" s="39"/>
      <c r="L359" s="39"/>
      <c r="M359" s="39"/>
      <c r="N359" s="39"/>
      <c r="O359" s="39"/>
      <c r="P359" s="39"/>
      <c r="R359" s="41"/>
      <c r="S359" s="40"/>
      <c r="T359" s="3">
        <f t="shared" ref="T359:AY359" si="1301">(T172+T265)-T79</f>
        <v>0</v>
      </c>
      <c r="U359" s="3">
        <f t="shared" si="1301"/>
        <v>0</v>
      </c>
      <c r="V359" s="3">
        <f t="shared" si="1301"/>
        <v>0</v>
      </c>
      <c r="W359" s="3">
        <f t="shared" si="1301"/>
        <v>0</v>
      </c>
      <c r="X359" s="3">
        <f t="shared" si="1301"/>
        <v>0</v>
      </c>
      <c r="Y359" s="3">
        <f t="shared" si="1301"/>
        <v>0</v>
      </c>
      <c r="Z359" s="3">
        <f t="shared" si="1301"/>
        <v>0</v>
      </c>
      <c r="AA359" s="3">
        <f t="shared" si="1301"/>
        <v>0</v>
      </c>
      <c r="AB359" s="3">
        <f t="shared" si="1301"/>
        <v>0</v>
      </c>
      <c r="AC359" s="3">
        <f t="shared" si="1301"/>
        <v>0</v>
      </c>
      <c r="AD359" s="3">
        <f t="shared" si="1301"/>
        <v>0</v>
      </c>
      <c r="AE359" s="3">
        <f t="shared" si="1301"/>
        <v>0</v>
      </c>
      <c r="AF359" s="3">
        <f t="shared" si="1301"/>
        <v>0</v>
      </c>
      <c r="AG359" s="3">
        <f t="shared" si="1301"/>
        <v>0</v>
      </c>
      <c r="AH359" s="3">
        <f t="shared" si="1301"/>
        <v>0</v>
      </c>
      <c r="AI359" s="3">
        <f t="shared" si="1301"/>
        <v>0</v>
      </c>
      <c r="AJ359" s="3">
        <f t="shared" si="1301"/>
        <v>0</v>
      </c>
      <c r="AK359" s="3">
        <f t="shared" si="1301"/>
        <v>0</v>
      </c>
      <c r="AL359" s="3">
        <f t="shared" si="1301"/>
        <v>0</v>
      </c>
      <c r="AM359" s="3">
        <f t="shared" si="1301"/>
        <v>0</v>
      </c>
      <c r="AN359" s="3">
        <f t="shared" si="1301"/>
        <v>0</v>
      </c>
      <c r="AO359" s="3">
        <f t="shared" si="1301"/>
        <v>0</v>
      </c>
      <c r="AP359" s="3">
        <f t="shared" si="1301"/>
        <v>0</v>
      </c>
      <c r="AQ359" s="3">
        <f t="shared" si="1301"/>
        <v>0</v>
      </c>
      <c r="AR359" s="3">
        <f t="shared" si="1301"/>
        <v>0</v>
      </c>
      <c r="AS359" s="3">
        <f t="shared" si="1301"/>
        <v>0</v>
      </c>
      <c r="AT359" s="3">
        <f t="shared" si="1301"/>
        <v>0</v>
      </c>
      <c r="AU359" s="3">
        <f t="shared" si="1301"/>
        <v>0</v>
      </c>
      <c r="AV359" s="3">
        <f t="shared" si="1301"/>
        <v>0</v>
      </c>
      <c r="AW359" s="3">
        <f t="shared" si="1301"/>
        <v>0</v>
      </c>
      <c r="AX359" s="3">
        <f t="shared" si="1301"/>
        <v>0</v>
      </c>
      <c r="AY359" s="3">
        <f t="shared" si="1301"/>
        <v>0</v>
      </c>
      <c r="AZ359" s="3">
        <f t="shared" ref="AZ359:CE359" si="1302">(AZ172+AZ265)-AZ79</f>
        <v>0</v>
      </c>
      <c r="BA359" s="3">
        <f t="shared" si="1302"/>
        <v>0</v>
      </c>
      <c r="BB359" s="3">
        <f t="shared" si="1302"/>
        <v>0</v>
      </c>
      <c r="BC359" s="3">
        <f t="shared" si="1302"/>
        <v>0</v>
      </c>
      <c r="BD359" s="3">
        <f t="shared" si="1302"/>
        <v>0</v>
      </c>
      <c r="BE359" s="3">
        <f t="shared" si="1302"/>
        <v>0</v>
      </c>
      <c r="BF359" s="3">
        <f t="shared" si="1302"/>
        <v>0</v>
      </c>
      <c r="BG359" s="3">
        <f t="shared" si="1302"/>
        <v>0</v>
      </c>
      <c r="BH359" s="3">
        <f t="shared" si="1302"/>
        <v>0</v>
      </c>
      <c r="BI359" s="3">
        <f t="shared" si="1302"/>
        <v>0</v>
      </c>
      <c r="BJ359" s="3">
        <f t="shared" si="1302"/>
        <v>0</v>
      </c>
      <c r="BK359" s="3">
        <f t="shared" si="1302"/>
        <v>0</v>
      </c>
      <c r="BL359" s="3">
        <f t="shared" si="1302"/>
        <v>0</v>
      </c>
      <c r="BM359" s="3">
        <f t="shared" si="1302"/>
        <v>0</v>
      </c>
      <c r="BN359" s="3">
        <f t="shared" si="1302"/>
        <v>0</v>
      </c>
      <c r="BO359" s="3">
        <f t="shared" si="1302"/>
        <v>0</v>
      </c>
      <c r="BP359" s="3">
        <f t="shared" si="1302"/>
        <v>0</v>
      </c>
      <c r="BQ359" s="3">
        <f t="shared" si="1302"/>
        <v>0</v>
      </c>
      <c r="BR359" s="3">
        <f t="shared" si="1302"/>
        <v>0</v>
      </c>
      <c r="BS359" s="3">
        <f t="shared" si="1302"/>
        <v>0</v>
      </c>
      <c r="BT359" s="3">
        <f t="shared" si="1302"/>
        <v>0</v>
      </c>
      <c r="BU359" s="3">
        <f t="shared" si="1302"/>
        <v>0</v>
      </c>
      <c r="BV359" s="3">
        <f t="shared" si="1302"/>
        <v>0</v>
      </c>
      <c r="BW359" s="3">
        <f t="shared" si="1302"/>
        <v>0</v>
      </c>
      <c r="BX359" s="3">
        <f t="shared" si="1302"/>
        <v>0</v>
      </c>
      <c r="BY359" s="3">
        <f t="shared" si="1302"/>
        <v>0</v>
      </c>
      <c r="BZ359" s="3">
        <f t="shared" si="1302"/>
        <v>0</v>
      </c>
      <c r="CA359" s="3">
        <f t="shared" si="1302"/>
        <v>0</v>
      </c>
      <c r="CB359" s="3">
        <f t="shared" si="1302"/>
        <v>0</v>
      </c>
      <c r="CC359" s="3">
        <f t="shared" si="1302"/>
        <v>0</v>
      </c>
      <c r="CD359" s="3">
        <f t="shared" si="1302"/>
        <v>0</v>
      </c>
      <c r="CE359" s="3">
        <f t="shared" si="1302"/>
        <v>0</v>
      </c>
      <c r="CF359" s="3">
        <f t="shared" ref="CF359:DK359" si="1303">(CF172+CF265)-CF79</f>
        <v>0</v>
      </c>
      <c r="CG359" s="3">
        <f t="shared" si="1303"/>
        <v>0</v>
      </c>
      <c r="CH359" s="3">
        <f t="shared" si="1303"/>
        <v>0</v>
      </c>
      <c r="CI359" s="3">
        <f t="shared" si="1303"/>
        <v>0</v>
      </c>
      <c r="CJ359" s="3">
        <f t="shared" si="1303"/>
        <v>0</v>
      </c>
      <c r="CK359" s="3">
        <f t="shared" si="1303"/>
        <v>0</v>
      </c>
      <c r="CL359" s="3">
        <f t="shared" si="1303"/>
        <v>0</v>
      </c>
      <c r="CM359" s="3">
        <f t="shared" si="1303"/>
        <v>0</v>
      </c>
      <c r="CN359" s="3">
        <f t="shared" si="1303"/>
        <v>0</v>
      </c>
      <c r="CO359" s="3">
        <f t="shared" si="1303"/>
        <v>0</v>
      </c>
      <c r="CP359" s="3">
        <f t="shared" si="1303"/>
        <v>0</v>
      </c>
      <c r="CQ359" s="3">
        <f t="shared" si="1303"/>
        <v>0</v>
      </c>
      <c r="CR359" s="3">
        <f t="shared" si="1303"/>
        <v>0</v>
      </c>
      <c r="CS359" s="3">
        <f t="shared" si="1303"/>
        <v>0</v>
      </c>
      <c r="CT359" s="3">
        <f t="shared" si="1303"/>
        <v>0</v>
      </c>
      <c r="CU359" s="3">
        <f t="shared" si="1303"/>
        <v>0</v>
      </c>
      <c r="CV359" s="3">
        <f t="shared" si="1303"/>
        <v>0</v>
      </c>
      <c r="CW359" s="3">
        <f t="shared" si="1303"/>
        <v>0</v>
      </c>
      <c r="CX359" s="3">
        <f t="shared" si="1303"/>
        <v>0</v>
      </c>
      <c r="CY359" s="3">
        <f t="shared" si="1303"/>
        <v>0</v>
      </c>
      <c r="CZ359" s="3">
        <f t="shared" si="1303"/>
        <v>0</v>
      </c>
      <c r="DA359" s="3">
        <f t="shared" si="1303"/>
        <v>0</v>
      </c>
      <c r="DB359" s="3">
        <f t="shared" si="1303"/>
        <v>0</v>
      </c>
      <c r="DC359" s="3">
        <f t="shared" si="1303"/>
        <v>0</v>
      </c>
      <c r="DD359" s="3">
        <f t="shared" si="1303"/>
        <v>0</v>
      </c>
      <c r="DE359" s="3">
        <f t="shared" si="1303"/>
        <v>0</v>
      </c>
      <c r="DF359" s="3">
        <f t="shared" si="1303"/>
        <v>0</v>
      </c>
      <c r="DG359" s="3">
        <f t="shared" si="1303"/>
        <v>0</v>
      </c>
      <c r="DH359" s="3">
        <f t="shared" si="1303"/>
        <v>0</v>
      </c>
      <c r="DI359" s="3">
        <f t="shared" si="1303"/>
        <v>0</v>
      </c>
      <c r="DJ359" s="3">
        <f t="shared" si="1303"/>
        <v>0</v>
      </c>
      <c r="DK359" s="3">
        <f t="shared" si="1303"/>
        <v>0</v>
      </c>
      <c r="DL359" s="3">
        <f t="shared" ref="DL359:EQ359" si="1304">(DL172+DL265)-DL79</f>
        <v>0</v>
      </c>
      <c r="DM359" s="3">
        <f t="shared" si="1304"/>
        <v>0</v>
      </c>
      <c r="DN359" s="3">
        <f t="shared" si="1304"/>
        <v>0</v>
      </c>
      <c r="DO359" s="3">
        <f t="shared" si="1304"/>
        <v>0</v>
      </c>
      <c r="DP359" s="3">
        <f t="shared" si="1304"/>
        <v>0</v>
      </c>
      <c r="DQ359" s="3">
        <f t="shared" si="1304"/>
        <v>0</v>
      </c>
      <c r="DR359" s="3">
        <f t="shared" si="1304"/>
        <v>0</v>
      </c>
      <c r="DS359" s="3">
        <f t="shared" si="1304"/>
        <v>0</v>
      </c>
      <c r="DT359" s="3">
        <f t="shared" si="1304"/>
        <v>0</v>
      </c>
      <c r="DU359" s="3">
        <f t="shared" si="1304"/>
        <v>0</v>
      </c>
      <c r="DV359" s="3">
        <f t="shared" si="1304"/>
        <v>0</v>
      </c>
      <c r="DW359" s="3">
        <f t="shared" si="1304"/>
        <v>0</v>
      </c>
      <c r="DX359" s="3">
        <f t="shared" si="1304"/>
        <v>0</v>
      </c>
      <c r="DY359" s="3">
        <f t="shared" si="1304"/>
        <v>0</v>
      </c>
      <c r="DZ359" s="3">
        <f t="shared" si="1304"/>
        <v>0</v>
      </c>
      <c r="EA359" s="3">
        <f t="shared" si="1304"/>
        <v>0</v>
      </c>
      <c r="EB359" s="3">
        <f t="shared" si="1304"/>
        <v>0</v>
      </c>
      <c r="EC359" s="3">
        <f t="shared" si="1304"/>
        <v>0</v>
      </c>
      <c r="ED359" s="3">
        <f t="shared" si="1304"/>
        <v>0</v>
      </c>
      <c r="EE359" s="3">
        <f t="shared" si="1304"/>
        <v>0</v>
      </c>
      <c r="EF359" s="3">
        <f t="shared" si="1304"/>
        <v>0</v>
      </c>
      <c r="EG359" s="3">
        <f t="shared" si="1304"/>
        <v>0</v>
      </c>
      <c r="EH359" s="3">
        <f t="shared" si="1304"/>
        <v>0</v>
      </c>
      <c r="EI359" s="3">
        <f t="shared" si="1304"/>
        <v>0</v>
      </c>
      <c r="EJ359" s="3">
        <f t="shared" si="1304"/>
        <v>0</v>
      </c>
      <c r="EK359" s="3">
        <f t="shared" si="1304"/>
        <v>0</v>
      </c>
      <c r="EL359" s="3">
        <f t="shared" si="1304"/>
        <v>0</v>
      </c>
      <c r="EM359" s="3">
        <f t="shared" si="1304"/>
        <v>0</v>
      </c>
      <c r="EN359" s="3">
        <f t="shared" si="1304"/>
        <v>0</v>
      </c>
      <c r="EO359" s="3">
        <f t="shared" si="1304"/>
        <v>0</v>
      </c>
      <c r="EP359" s="3">
        <f t="shared" si="1304"/>
        <v>0</v>
      </c>
      <c r="EQ359" s="3">
        <f t="shared" si="1304"/>
        <v>0</v>
      </c>
      <c r="ER359" s="3">
        <f t="shared" ref="ER359:FB359" si="1305">(ER172+ER265)-ER79</f>
        <v>0</v>
      </c>
      <c r="ES359" s="3">
        <f t="shared" si="1305"/>
        <v>0</v>
      </c>
      <c r="ET359" s="3">
        <f t="shared" si="1305"/>
        <v>0</v>
      </c>
      <c r="EU359" s="3">
        <f t="shared" si="1305"/>
        <v>0</v>
      </c>
      <c r="EV359" s="3">
        <f t="shared" si="1305"/>
        <v>0</v>
      </c>
      <c r="EW359" s="3">
        <f t="shared" si="1305"/>
        <v>0</v>
      </c>
      <c r="EX359" s="3">
        <f t="shared" si="1305"/>
        <v>0</v>
      </c>
      <c r="EY359" s="3">
        <f t="shared" si="1305"/>
        <v>0</v>
      </c>
      <c r="EZ359" s="3">
        <f t="shared" si="1305"/>
        <v>0</v>
      </c>
      <c r="FA359" s="3">
        <f t="shared" si="1305"/>
        <v>0</v>
      </c>
      <c r="FB359" s="3">
        <f t="shared" si="1305"/>
        <v>0</v>
      </c>
    </row>
    <row r="360" spans="2:158" s="38" customFormat="1" ht="11.25" hidden="1" customHeight="1" outlineLevel="1">
      <c r="B360" s="37">
        <v>2084</v>
      </c>
      <c r="D360" s="36"/>
      <c r="E360" s="49"/>
      <c r="J360" s="39"/>
      <c r="K360" s="39"/>
      <c r="L360" s="39"/>
      <c r="M360" s="39"/>
      <c r="N360" s="39"/>
      <c r="O360" s="39"/>
      <c r="P360" s="39"/>
      <c r="R360" s="41"/>
      <c r="S360" s="40"/>
      <c r="T360" s="3">
        <f t="shared" ref="T360:AY360" si="1306">(T173+T266)-T80</f>
        <v>0</v>
      </c>
      <c r="U360" s="3">
        <f t="shared" si="1306"/>
        <v>0</v>
      </c>
      <c r="V360" s="3">
        <f t="shared" si="1306"/>
        <v>0</v>
      </c>
      <c r="W360" s="3">
        <f t="shared" si="1306"/>
        <v>0</v>
      </c>
      <c r="X360" s="3">
        <f t="shared" si="1306"/>
        <v>0</v>
      </c>
      <c r="Y360" s="3">
        <f t="shared" si="1306"/>
        <v>0</v>
      </c>
      <c r="Z360" s="3">
        <f t="shared" si="1306"/>
        <v>0</v>
      </c>
      <c r="AA360" s="3">
        <f t="shared" si="1306"/>
        <v>0</v>
      </c>
      <c r="AB360" s="3">
        <f t="shared" si="1306"/>
        <v>0</v>
      </c>
      <c r="AC360" s="3">
        <f t="shared" si="1306"/>
        <v>0</v>
      </c>
      <c r="AD360" s="3">
        <f t="shared" si="1306"/>
        <v>0</v>
      </c>
      <c r="AE360" s="3">
        <f t="shared" si="1306"/>
        <v>0</v>
      </c>
      <c r="AF360" s="3">
        <f t="shared" si="1306"/>
        <v>0</v>
      </c>
      <c r="AG360" s="3">
        <f t="shared" si="1306"/>
        <v>0</v>
      </c>
      <c r="AH360" s="3">
        <f t="shared" si="1306"/>
        <v>0</v>
      </c>
      <c r="AI360" s="3">
        <f t="shared" si="1306"/>
        <v>0</v>
      </c>
      <c r="AJ360" s="3">
        <f t="shared" si="1306"/>
        <v>0</v>
      </c>
      <c r="AK360" s="3">
        <f t="shared" si="1306"/>
        <v>0</v>
      </c>
      <c r="AL360" s="3">
        <f t="shared" si="1306"/>
        <v>0</v>
      </c>
      <c r="AM360" s="3">
        <f t="shared" si="1306"/>
        <v>0</v>
      </c>
      <c r="AN360" s="3">
        <f t="shared" si="1306"/>
        <v>0</v>
      </c>
      <c r="AO360" s="3">
        <f t="shared" si="1306"/>
        <v>0</v>
      </c>
      <c r="AP360" s="3">
        <f t="shared" si="1306"/>
        <v>0</v>
      </c>
      <c r="AQ360" s="3">
        <f t="shared" si="1306"/>
        <v>0</v>
      </c>
      <c r="AR360" s="3">
        <f t="shared" si="1306"/>
        <v>0</v>
      </c>
      <c r="AS360" s="3">
        <f t="shared" si="1306"/>
        <v>0</v>
      </c>
      <c r="AT360" s="3">
        <f t="shared" si="1306"/>
        <v>0</v>
      </c>
      <c r="AU360" s="3">
        <f t="shared" si="1306"/>
        <v>0</v>
      </c>
      <c r="AV360" s="3">
        <f t="shared" si="1306"/>
        <v>0</v>
      </c>
      <c r="AW360" s="3">
        <f t="shared" si="1306"/>
        <v>0</v>
      </c>
      <c r="AX360" s="3">
        <f t="shared" si="1306"/>
        <v>0</v>
      </c>
      <c r="AY360" s="3">
        <f t="shared" si="1306"/>
        <v>0</v>
      </c>
      <c r="AZ360" s="3">
        <f t="shared" ref="AZ360:CE360" si="1307">(AZ173+AZ266)-AZ80</f>
        <v>0</v>
      </c>
      <c r="BA360" s="3">
        <f t="shared" si="1307"/>
        <v>0</v>
      </c>
      <c r="BB360" s="3">
        <f t="shared" si="1307"/>
        <v>0</v>
      </c>
      <c r="BC360" s="3">
        <f t="shared" si="1307"/>
        <v>0</v>
      </c>
      <c r="BD360" s="3">
        <f t="shared" si="1307"/>
        <v>0</v>
      </c>
      <c r="BE360" s="3">
        <f t="shared" si="1307"/>
        <v>0</v>
      </c>
      <c r="BF360" s="3">
        <f t="shared" si="1307"/>
        <v>0</v>
      </c>
      <c r="BG360" s="3">
        <f t="shared" si="1307"/>
        <v>0</v>
      </c>
      <c r="BH360" s="3">
        <f t="shared" si="1307"/>
        <v>0</v>
      </c>
      <c r="BI360" s="3">
        <f t="shared" si="1307"/>
        <v>0</v>
      </c>
      <c r="BJ360" s="3">
        <f t="shared" si="1307"/>
        <v>0</v>
      </c>
      <c r="BK360" s="3">
        <f t="shared" si="1307"/>
        <v>0</v>
      </c>
      <c r="BL360" s="3">
        <f t="shared" si="1307"/>
        <v>0</v>
      </c>
      <c r="BM360" s="3">
        <f t="shared" si="1307"/>
        <v>0</v>
      </c>
      <c r="BN360" s="3">
        <f t="shared" si="1307"/>
        <v>0</v>
      </c>
      <c r="BO360" s="3">
        <f t="shared" si="1307"/>
        <v>0</v>
      </c>
      <c r="BP360" s="3">
        <f t="shared" si="1307"/>
        <v>0</v>
      </c>
      <c r="BQ360" s="3">
        <f t="shared" si="1307"/>
        <v>0</v>
      </c>
      <c r="BR360" s="3">
        <f t="shared" si="1307"/>
        <v>0</v>
      </c>
      <c r="BS360" s="3">
        <f t="shared" si="1307"/>
        <v>0</v>
      </c>
      <c r="BT360" s="3">
        <f t="shared" si="1307"/>
        <v>0</v>
      </c>
      <c r="BU360" s="3">
        <f t="shared" si="1307"/>
        <v>0</v>
      </c>
      <c r="BV360" s="3">
        <f t="shared" si="1307"/>
        <v>0</v>
      </c>
      <c r="BW360" s="3">
        <f t="shared" si="1307"/>
        <v>0</v>
      </c>
      <c r="BX360" s="3">
        <f t="shared" si="1307"/>
        <v>0</v>
      </c>
      <c r="BY360" s="3">
        <f t="shared" si="1307"/>
        <v>0</v>
      </c>
      <c r="BZ360" s="3">
        <f t="shared" si="1307"/>
        <v>0</v>
      </c>
      <c r="CA360" s="3">
        <f t="shared" si="1307"/>
        <v>0</v>
      </c>
      <c r="CB360" s="3">
        <f t="shared" si="1307"/>
        <v>0</v>
      </c>
      <c r="CC360" s="3">
        <f t="shared" si="1307"/>
        <v>0</v>
      </c>
      <c r="CD360" s="3">
        <f t="shared" si="1307"/>
        <v>0</v>
      </c>
      <c r="CE360" s="3">
        <f t="shared" si="1307"/>
        <v>0</v>
      </c>
      <c r="CF360" s="3">
        <f t="shared" ref="CF360:DK360" si="1308">(CF173+CF266)-CF80</f>
        <v>0</v>
      </c>
      <c r="CG360" s="3">
        <f t="shared" si="1308"/>
        <v>0</v>
      </c>
      <c r="CH360" s="3">
        <f t="shared" si="1308"/>
        <v>0</v>
      </c>
      <c r="CI360" s="3">
        <f t="shared" si="1308"/>
        <v>0</v>
      </c>
      <c r="CJ360" s="3">
        <f t="shared" si="1308"/>
        <v>0</v>
      </c>
      <c r="CK360" s="3">
        <f t="shared" si="1308"/>
        <v>0</v>
      </c>
      <c r="CL360" s="3">
        <f t="shared" si="1308"/>
        <v>0</v>
      </c>
      <c r="CM360" s="3">
        <f t="shared" si="1308"/>
        <v>0</v>
      </c>
      <c r="CN360" s="3">
        <f t="shared" si="1308"/>
        <v>0</v>
      </c>
      <c r="CO360" s="3">
        <f t="shared" si="1308"/>
        <v>0</v>
      </c>
      <c r="CP360" s="3">
        <f t="shared" si="1308"/>
        <v>0</v>
      </c>
      <c r="CQ360" s="3">
        <f t="shared" si="1308"/>
        <v>0</v>
      </c>
      <c r="CR360" s="3">
        <f t="shared" si="1308"/>
        <v>0</v>
      </c>
      <c r="CS360" s="3">
        <f t="shared" si="1308"/>
        <v>0</v>
      </c>
      <c r="CT360" s="3">
        <f t="shared" si="1308"/>
        <v>0</v>
      </c>
      <c r="CU360" s="3">
        <f t="shared" si="1308"/>
        <v>0</v>
      </c>
      <c r="CV360" s="3">
        <f t="shared" si="1308"/>
        <v>0</v>
      </c>
      <c r="CW360" s="3">
        <f t="shared" si="1308"/>
        <v>0</v>
      </c>
      <c r="CX360" s="3">
        <f t="shared" si="1308"/>
        <v>0</v>
      </c>
      <c r="CY360" s="3">
        <f t="shared" si="1308"/>
        <v>0</v>
      </c>
      <c r="CZ360" s="3">
        <f t="shared" si="1308"/>
        <v>0</v>
      </c>
      <c r="DA360" s="3">
        <f t="shared" si="1308"/>
        <v>0</v>
      </c>
      <c r="DB360" s="3">
        <f t="shared" si="1308"/>
        <v>0</v>
      </c>
      <c r="DC360" s="3">
        <f t="shared" si="1308"/>
        <v>0</v>
      </c>
      <c r="DD360" s="3">
        <f t="shared" si="1308"/>
        <v>0</v>
      </c>
      <c r="DE360" s="3">
        <f t="shared" si="1308"/>
        <v>0</v>
      </c>
      <c r="DF360" s="3">
        <f t="shared" si="1308"/>
        <v>0</v>
      </c>
      <c r="DG360" s="3">
        <f t="shared" si="1308"/>
        <v>0</v>
      </c>
      <c r="DH360" s="3">
        <f t="shared" si="1308"/>
        <v>0</v>
      </c>
      <c r="DI360" s="3">
        <f t="shared" si="1308"/>
        <v>0</v>
      </c>
      <c r="DJ360" s="3">
        <f t="shared" si="1308"/>
        <v>0</v>
      </c>
      <c r="DK360" s="3">
        <f t="shared" si="1308"/>
        <v>0</v>
      </c>
      <c r="DL360" s="3">
        <f t="shared" ref="DL360:EQ360" si="1309">(DL173+DL266)-DL80</f>
        <v>0</v>
      </c>
      <c r="DM360" s="3">
        <f t="shared" si="1309"/>
        <v>0</v>
      </c>
      <c r="DN360" s="3">
        <f t="shared" si="1309"/>
        <v>0</v>
      </c>
      <c r="DO360" s="3">
        <f t="shared" si="1309"/>
        <v>0</v>
      </c>
      <c r="DP360" s="3">
        <f t="shared" si="1309"/>
        <v>0</v>
      </c>
      <c r="DQ360" s="3">
        <f t="shared" si="1309"/>
        <v>0</v>
      </c>
      <c r="DR360" s="3">
        <f t="shared" si="1309"/>
        <v>0</v>
      </c>
      <c r="DS360" s="3">
        <f t="shared" si="1309"/>
        <v>0</v>
      </c>
      <c r="DT360" s="3">
        <f t="shared" si="1309"/>
        <v>0</v>
      </c>
      <c r="DU360" s="3">
        <f t="shared" si="1309"/>
        <v>0</v>
      </c>
      <c r="DV360" s="3">
        <f t="shared" si="1309"/>
        <v>0</v>
      </c>
      <c r="DW360" s="3">
        <f t="shared" si="1309"/>
        <v>0</v>
      </c>
      <c r="DX360" s="3">
        <f t="shared" si="1309"/>
        <v>0</v>
      </c>
      <c r="DY360" s="3">
        <f t="shared" si="1309"/>
        <v>0</v>
      </c>
      <c r="DZ360" s="3">
        <f t="shared" si="1309"/>
        <v>0</v>
      </c>
      <c r="EA360" s="3">
        <f t="shared" si="1309"/>
        <v>0</v>
      </c>
      <c r="EB360" s="3">
        <f t="shared" si="1309"/>
        <v>0</v>
      </c>
      <c r="EC360" s="3">
        <f t="shared" si="1309"/>
        <v>0</v>
      </c>
      <c r="ED360" s="3">
        <f t="shared" si="1309"/>
        <v>0</v>
      </c>
      <c r="EE360" s="3">
        <f t="shared" si="1309"/>
        <v>0</v>
      </c>
      <c r="EF360" s="3">
        <f t="shared" si="1309"/>
        <v>0</v>
      </c>
      <c r="EG360" s="3">
        <f t="shared" si="1309"/>
        <v>0</v>
      </c>
      <c r="EH360" s="3">
        <f t="shared" si="1309"/>
        <v>0</v>
      </c>
      <c r="EI360" s="3">
        <f t="shared" si="1309"/>
        <v>0</v>
      </c>
      <c r="EJ360" s="3">
        <f t="shared" si="1309"/>
        <v>0</v>
      </c>
      <c r="EK360" s="3">
        <f t="shared" si="1309"/>
        <v>0</v>
      </c>
      <c r="EL360" s="3">
        <f t="shared" si="1309"/>
        <v>0</v>
      </c>
      <c r="EM360" s="3">
        <f t="shared" si="1309"/>
        <v>0</v>
      </c>
      <c r="EN360" s="3">
        <f t="shared" si="1309"/>
        <v>0</v>
      </c>
      <c r="EO360" s="3">
        <f t="shared" si="1309"/>
        <v>0</v>
      </c>
      <c r="EP360" s="3">
        <f t="shared" si="1309"/>
        <v>0</v>
      </c>
      <c r="EQ360" s="3">
        <f t="shared" si="1309"/>
        <v>0</v>
      </c>
      <c r="ER360" s="3">
        <f t="shared" ref="ER360:FB360" si="1310">(ER173+ER266)-ER80</f>
        <v>0</v>
      </c>
      <c r="ES360" s="3">
        <f t="shared" si="1310"/>
        <v>0</v>
      </c>
      <c r="ET360" s="3">
        <f t="shared" si="1310"/>
        <v>0</v>
      </c>
      <c r="EU360" s="3">
        <f t="shared" si="1310"/>
        <v>0</v>
      </c>
      <c r="EV360" s="3">
        <f t="shared" si="1310"/>
        <v>0</v>
      </c>
      <c r="EW360" s="3">
        <f t="shared" si="1310"/>
        <v>0</v>
      </c>
      <c r="EX360" s="3">
        <f t="shared" si="1310"/>
        <v>0</v>
      </c>
      <c r="EY360" s="3">
        <f t="shared" si="1310"/>
        <v>0</v>
      </c>
      <c r="EZ360" s="3">
        <f t="shared" si="1310"/>
        <v>0</v>
      </c>
      <c r="FA360" s="3">
        <f t="shared" si="1310"/>
        <v>0</v>
      </c>
      <c r="FB360" s="3">
        <f t="shared" si="1310"/>
        <v>0</v>
      </c>
    </row>
    <row r="361" spans="2:158" s="38" customFormat="1" ht="11.25" hidden="1" customHeight="1" outlineLevel="1">
      <c r="B361" s="37">
        <v>2085</v>
      </c>
      <c r="D361" s="36"/>
      <c r="E361" s="49"/>
      <c r="J361" s="39"/>
      <c r="K361" s="39"/>
      <c r="L361" s="39"/>
      <c r="M361" s="39"/>
      <c r="N361" s="39"/>
      <c r="O361" s="39"/>
      <c r="P361" s="39"/>
      <c r="R361" s="41"/>
      <c r="S361" s="40"/>
      <c r="T361" s="3">
        <f t="shared" ref="T361:AY361" si="1311">(T174+T267)-T81</f>
        <v>0</v>
      </c>
      <c r="U361" s="3">
        <f t="shared" si="1311"/>
        <v>0</v>
      </c>
      <c r="V361" s="3">
        <f t="shared" si="1311"/>
        <v>0</v>
      </c>
      <c r="W361" s="3">
        <f t="shared" si="1311"/>
        <v>0</v>
      </c>
      <c r="X361" s="3">
        <f t="shared" si="1311"/>
        <v>0</v>
      </c>
      <c r="Y361" s="3">
        <f t="shared" si="1311"/>
        <v>0</v>
      </c>
      <c r="Z361" s="3">
        <f t="shared" si="1311"/>
        <v>0</v>
      </c>
      <c r="AA361" s="3">
        <f t="shared" si="1311"/>
        <v>0</v>
      </c>
      <c r="AB361" s="3">
        <f t="shared" si="1311"/>
        <v>0</v>
      </c>
      <c r="AC361" s="3">
        <f t="shared" si="1311"/>
        <v>0</v>
      </c>
      <c r="AD361" s="3">
        <f t="shared" si="1311"/>
        <v>0</v>
      </c>
      <c r="AE361" s="3">
        <f t="shared" si="1311"/>
        <v>0</v>
      </c>
      <c r="AF361" s="3">
        <f t="shared" si="1311"/>
        <v>0</v>
      </c>
      <c r="AG361" s="3">
        <f t="shared" si="1311"/>
        <v>0</v>
      </c>
      <c r="AH361" s="3">
        <f t="shared" si="1311"/>
        <v>0</v>
      </c>
      <c r="AI361" s="3">
        <f t="shared" si="1311"/>
        <v>0</v>
      </c>
      <c r="AJ361" s="3">
        <f t="shared" si="1311"/>
        <v>0</v>
      </c>
      <c r="AK361" s="3">
        <f t="shared" si="1311"/>
        <v>0</v>
      </c>
      <c r="AL361" s="3">
        <f t="shared" si="1311"/>
        <v>0</v>
      </c>
      <c r="AM361" s="3">
        <f t="shared" si="1311"/>
        <v>0</v>
      </c>
      <c r="AN361" s="3">
        <f t="shared" si="1311"/>
        <v>0</v>
      </c>
      <c r="AO361" s="3">
        <f t="shared" si="1311"/>
        <v>0</v>
      </c>
      <c r="AP361" s="3">
        <f t="shared" si="1311"/>
        <v>0</v>
      </c>
      <c r="AQ361" s="3">
        <f t="shared" si="1311"/>
        <v>0</v>
      </c>
      <c r="AR361" s="3">
        <f t="shared" si="1311"/>
        <v>0</v>
      </c>
      <c r="AS361" s="3">
        <f t="shared" si="1311"/>
        <v>0</v>
      </c>
      <c r="AT361" s="3">
        <f t="shared" si="1311"/>
        <v>0</v>
      </c>
      <c r="AU361" s="3">
        <f t="shared" si="1311"/>
        <v>0</v>
      </c>
      <c r="AV361" s="3">
        <f t="shared" si="1311"/>
        <v>0</v>
      </c>
      <c r="AW361" s="3">
        <f t="shared" si="1311"/>
        <v>0</v>
      </c>
      <c r="AX361" s="3">
        <f t="shared" si="1311"/>
        <v>0</v>
      </c>
      <c r="AY361" s="3">
        <f t="shared" si="1311"/>
        <v>0</v>
      </c>
      <c r="AZ361" s="3">
        <f t="shared" ref="AZ361:CE361" si="1312">(AZ174+AZ267)-AZ81</f>
        <v>0</v>
      </c>
      <c r="BA361" s="3">
        <f t="shared" si="1312"/>
        <v>0</v>
      </c>
      <c r="BB361" s="3">
        <f t="shared" si="1312"/>
        <v>0</v>
      </c>
      <c r="BC361" s="3">
        <f t="shared" si="1312"/>
        <v>0</v>
      </c>
      <c r="BD361" s="3">
        <f t="shared" si="1312"/>
        <v>0</v>
      </c>
      <c r="BE361" s="3">
        <f t="shared" si="1312"/>
        <v>0</v>
      </c>
      <c r="BF361" s="3">
        <f t="shared" si="1312"/>
        <v>0</v>
      </c>
      <c r="BG361" s="3">
        <f t="shared" si="1312"/>
        <v>0</v>
      </c>
      <c r="BH361" s="3">
        <f t="shared" si="1312"/>
        <v>0</v>
      </c>
      <c r="BI361" s="3">
        <f t="shared" si="1312"/>
        <v>0</v>
      </c>
      <c r="BJ361" s="3">
        <f t="shared" si="1312"/>
        <v>0</v>
      </c>
      <c r="BK361" s="3">
        <f t="shared" si="1312"/>
        <v>0</v>
      </c>
      <c r="BL361" s="3">
        <f t="shared" si="1312"/>
        <v>0</v>
      </c>
      <c r="BM361" s="3">
        <f t="shared" si="1312"/>
        <v>0</v>
      </c>
      <c r="BN361" s="3">
        <f t="shared" si="1312"/>
        <v>0</v>
      </c>
      <c r="BO361" s="3">
        <f t="shared" si="1312"/>
        <v>0</v>
      </c>
      <c r="BP361" s="3">
        <f t="shared" si="1312"/>
        <v>0</v>
      </c>
      <c r="BQ361" s="3">
        <f t="shared" si="1312"/>
        <v>0</v>
      </c>
      <c r="BR361" s="3">
        <f t="shared" si="1312"/>
        <v>0</v>
      </c>
      <c r="BS361" s="3">
        <f t="shared" si="1312"/>
        <v>0</v>
      </c>
      <c r="BT361" s="3">
        <f t="shared" si="1312"/>
        <v>0</v>
      </c>
      <c r="BU361" s="3">
        <f t="shared" si="1312"/>
        <v>0</v>
      </c>
      <c r="BV361" s="3">
        <f t="shared" si="1312"/>
        <v>0</v>
      </c>
      <c r="BW361" s="3">
        <f t="shared" si="1312"/>
        <v>0</v>
      </c>
      <c r="BX361" s="3">
        <f t="shared" si="1312"/>
        <v>0</v>
      </c>
      <c r="BY361" s="3">
        <f t="shared" si="1312"/>
        <v>0</v>
      </c>
      <c r="BZ361" s="3">
        <f t="shared" si="1312"/>
        <v>0</v>
      </c>
      <c r="CA361" s="3">
        <f t="shared" si="1312"/>
        <v>0</v>
      </c>
      <c r="CB361" s="3">
        <f t="shared" si="1312"/>
        <v>0</v>
      </c>
      <c r="CC361" s="3">
        <f t="shared" si="1312"/>
        <v>0</v>
      </c>
      <c r="CD361" s="3">
        <f t="shared" si="1312"/>
        <v>0</v>
      </c>
      <c r="CE361" s="3">
        <f t="shared" si="1312"/>
        <v>0</v>
      </c>
      <c r="CF361" s="3">
        <f t="shared" ref="CF361:DK361" si="1313">(CF174+CF267)-CF81</f>
        <v>0</v>
      </c>
      <c r="CG361" s="3">
        <f t="shared" si="1313"/>
        <v>0</v>
      </c>
      <c r="CH361" s="3">
        <f t="shared" si="1313"/>
        <v>0</v>
      </c>
      <c r="CI361" s="3">
        <f t="shared" si="1313"/>
        <v>0</v>
      </c>
      <c r="CJ361" s="3">
        <f t="shared" si="1313"/>
        <v>0</v>
      </c>
      <c r="CK361" s="3">
        <f t="shared" si="1313"/>
        <v>0</v>
      </c>
      <c r="CL361" s="3">
        <f t="shared" si="1313"/>
        <v>0</v>
      </c>
      <c r="CM361" s="3">
        <f t="shared" si="1313"/>
        <v>0</v>
      </c>
      <c r="CN361" s="3">
        <f t="shared" si="1313"/>
        <v>0</v>
      </c>
      <c r="CO361" s="3">
        <f t="shared" si="1313"/>
        <v>0</v>
      </c>
      <c r="CP361" s="3">
        <f t="shared" si="1313"/>
        <v>0</v>
      </c>
      <c r="CQ361" s="3">
        <f t="shared" si="1313"/>
        <v>0</v>
      </c>
      <c r="CR361" s="3">
        <f t="shared" si="1313"/>
        <v>0</v>
      </c>
      <c r="CS361" s="3">
        <f t="shared" si="1313"/>
        <v>0</v>
      </c>
      <c r="CT361" s="3">
        <f t="shared" si="1313"/>
        <v>0</v>
      </c>
      <c r="CU361" s="3">
        <f t="shared" si="1313"/>
        <v>0</v>
      </c>
      <c r="CV361" s="3">
        <f t="shared" si="1313"/>
        <v>0</v>
      </c>
      <c r="CW361" s="3">
        <f t="shared" si="1313"/>
        <v>0</v>
      </c>
      <c r="CX361" s="3">
        <f t="shared" si="1313"/>
        <v>0</v>
      </c>
      <c r="CY361" s="3">
        <f t="shared" si="1313"/>
        <v>0</v>
      </c>
      <c r="CZ361" s="3">
        <f t="shared" si="1313"/>
        <v>0</v>
      </c>
      <c r="DA361" s="3">
        <f t="shared" si="1313"/>
        <v>0</v>
      </c>
      <c r="DB361" s="3">
        <f t="shared" si="1313"/>
        <v>0</v>
      </c>
      <c r="DC361" s="3">
        <f t="shared" si="1313"/>
        <v>0</v>
      </c>
      <c r="DD361" s="3">
        <f t="shared" si="1313"/>
        <v>0</v>
      </c>
      <c r="DE361" s="3">
        <f t="shared" si="1313"/>
        <v>0</v>
      </c>
      <c r="DF361" s="3">
        <f t="shared" si="1313"/>
        <v>0</v>
      </c>
      <c r="DG361" s="3">
        <f t="shared" si="1313"/>
        <v>0</v>
      </c>
      <c r="DH361" s="3">
        <f t="shared" si="1313"/>
        <v>0</v>
      </c>
      <c r="DI361" s="3">
        <f t="shared" si="1313"/>
        <v>0</v>
      </c>
      <c r="DJ361" s="3">
        <f t="shared" si="1313"/>
        <v>0</v>
      </c>
      <c r="DK361" s="3">
        <f t="shared" si="1313"/>
        <v>0</v>
      </c>
      <c r="DL361" s="3">
        <f t="shared" ref="DL361:EQ361" si="1314">(DL174+DL267)-DL81</f>
        <v>0</v>
      </c>
      <c r="DM361" s="3">
        <f t="shared" si="1314"/>
        <v>0</v>
      </c>
      <c r="DN361" s="3">
        <f t="shared" si="1314"/>
        <v>0</v>
      </c>
      <c r="DO361" s="3">
        <f t="shared" si="1314"/>
        <v>0</v>
      </c>
      <c r="DP361" s="3">
        <f t="shared" si="1314"/>
        <v>0</v>
      </c>
      <c r="DQ361" s="3">
        <f t="shared" si="1314"/>
        <v>0</v>
      </c>
      <c r="DR361" s="3">
        <f t="shared" si="1314"/>
        <v>0</v>
      </c>
      <c r="DS361" s="3">
        <f t="shared" si="1314"/>
        <v>0</v>
      </c>
      <c r="DT361" s="3">
        <f t="shared" si="1314"/>
        <v>0</v>
      </c>
      <c r="DU361" s="3">
        <f t="shared" si="1314"/>
        <v>0</v>
      </c>
      <c r="DV361" s="3">
        <f t="shared" si="1314"/>
        <v>0</v>
      </c>
      <c r="DW361" s="3">
        <f t="shared" si="1314"/>
        <v>0</v>
      </c>
      <c r="DX361" s="3">
        <f t="shared" si="1314"/>
        <v>0</v>
      </c>
      <c r="DY361" s="3">
        <f t="shared" si="1314"/>
        <v>0</v>
      </c>
      <c r="DZ361" s="3">
        <f t="shared" si="1314"/>
        <v>0</v>
      </c>
      <c r="EA361" s="3">
        <f t="shared" si="1314"/>
        <v>0</v>
      </c>
      <c r="EB361" s="3">
        <f t="shared" si="1314"/>
        <v>0</v>
      </c>
      <c r="EC361" s="3">
        <f t="shared" si="1314"/>
        <v>0</v>
      </c>
      <c r="ED361" s="3">
        <f t="shared" si="1314"/>
        <v>0</v>
      </c>
      <c r="EE361" s="3">
        <f t="shared" si="1314"/>
        <v>0</v>
      </c>
      <c r="EF361" s="3">
        <f t="shared" si="1314"/>
        <v>0</v>
      </c>
      <c r="EG361" s="3">
        <f t="shared" si="1314"/>
        <v>0</v>
      </c>
      <c r="EH361" s="3">
        <f t="shared" si="1314"/>
        <v>0</v>
      </c>
      <c r="EI361" s="3">
        <f t="shared" si="1314"/>
        <v>0</v>
      </c>
      <c r="EJ361" s="3">
        <f t="shared" si="1314"/>
        <v>0</v>
      </c>
      <c r="EK361" s="3">
        <f t="shared" si="1314"/>
        <v>0</v>
      </c>
      <c r="EL361" s="3">
        <f t="shared" si="1314"/>
        <v>0</v>
      </c>
      <c r="EM361" s="3">
        <f t="shared" si="1314"/>
        <v>0</v>
      </c>
      <c r="EN361" s="3">
        <f t="shared" si="1314"/>
        <v>0</v>
      </c>
      <c r="EO361" s="3">
        <f t="shared" si="1314"/>
        <v>0</v>
      </c>
      <c r="EP361" s="3">
        <f t="shared" si="1314"/>
        <v>0</v>
      </c>
      <c r="EQ361" s="3">
        <f t="shared" si="1314"/>
        <v>0</v>
      </c>
      <c r="ER361" s="3">
        <f t="shared" ref="ER361:FB361" si="1315">(ER174+ER267)-ER81</f>
        <v>0</v>
      </c>
      <c r="ES361" s="3">
        <f t="shared" si="1315"/>
        <v>0</v>
      </c>
      <c r="ET361" s="3">
        <f t="shared" si="1315"/>
        <v>0</v>
      </c>
      <c r="EU361" s="3">
        <f t="shared" si="1315"/>
        <v>0</v>
      </c>
      <c r="EV361" s="3">
        <f t="shared" si="1315"/>
        <v>0</v>
      </c>
      <c r="EW361" s="3">
        <f t="shared" si="1315"/>
        <v>0</v>
      </c>
      <c r="EX361" s="3">
        <f t="shared" si="1315"/>
        <v>0</v>
      </c>
      <c r="EY361" s="3">
        <f t="shared" si="1315"/>
        <v>0</v>
      </c>
      <c r="EZ361" s="3">
        <f t="shared" si="1315"/>
        <v>0</v>
      </c>
      <c r="FA361" s="3">
        <f t="shared" si="1315"/>
        <v>0</v>
      </c>
      <c r="FB361" s="3">
        <f t="shared" si="1315"/>
        <v>0</v>
      </c>
    </row>
    <row r="362" spans="2:158" s="38" customFormat="1" ht="11.25" hidden="1" customHeight="1" outlineLevel="1">
      <c r="B362" s="37">
        <v>2086</v>
      </c>
      <c r="D362" s="36"/>
      <c r="E362" s="49"/>
      <c r="J362" s="39"/>
      <c r="K362" s="39"/>
      <c r="L362" s="39"/>
      <c r="M362" s="39"/>
      <c r="N362" s="39"/>
      <c r="O362" s="39"/>
      <c r="P362" s="39"/>
      <c r="R362" s="41"/>
      <c r="S362" s="40"/>
      <c r="T362" s="3">
        <f t="shared" ref="T362:AY362" si="1316">(T175+T268)-T82</f>
        <v>0</v>
      </c>
      <c r="U362" s="3">
        <f t="shared" si="1316"/>
        <v>0</v>
      </c>
      <c r="V362" s="3">
        <f t="shared" si="1316"/>
        <v>0</v>
      </c>
      <c r="W362" s="3">
        <f t="shared" si="1316"/>
        <v>0</v>
      </c>
      <c r="X362" s="3">
        <f t="shared" si="1316"/>
        <v>0</v>
      </c>
      <c r="Y362" s="3">
        <f t="shared" si="1316"/>
        <v>0</v>
      </c>
      <c r="Z362" s="3">
        <f t="shared" si="1316"/>
        <v>0</v>
      </c>
      <c r="AA362" s="3">
        <f t="shared" si="1316"/>
        <v>0</v>
      </c>
      <c r="AB362" s="3">
        <f t="shared" si="1316"/>
        <v>0</v>
      </c>
      <c r="AC362" s="3">
        <f t="shared" si="1316"/>
        <v>0</v>
      </c>
      <c r="AD362" s="3">
        <f t="shared" si="1316"/>
        <v>0</v>
      </c>
      <c r="AE362" s="3">
        <f t="shared" si="1316"/>
        <v>0</v>
      </c>
      <c r="AF362" s="3">
        <f t="shared" si="1316"/>
        <v>0</v>
      </c>
      <c r="AG362" s="3">
        <f t="shared" si="1316"/>
        <v>0</v>
      </c>
      <c r="AH362" s="3">
        <f t="shared" si="1316"/>
        <v>0</v>
      </c>
      <c r="AI362" s="3">
        <f t="shared" si="1316"/>
        <v>0</v>
      </c>
      <c r="AJ362" s="3">
        <f t="shared" si="1316"/>
        <v>0</v>
      </c>
      <c r="AK362" s="3">
        <f t="shared" si="1316"/>
        <v>0</v>
      </c>
      <c r="AL362" s="3">
        <f t="shared" si="1316"/>
        <v>0</v>
      </c>
      <c r="AM362" s="3">
        <f t="shared" si="1316"/>
        <v>0</v>
      </c>
      <c r="AN362" s="3">
        <f t="shared" si="1316"/>
        <v>0</v>
      </c>
      <c r="AO362" s="3">
        <f t="shared" si="1316"/>
        <v>0</v>
      </c>
      <c r="AP362" s="3">
        <f t="shared" si="1316"/>
        <v>0</v>
      </c>
      <c r="AQ362" s="3">
        <f t="shared" si="1316"/>
        <v>0</v>
      </c>
      <c r="AR362" s="3">
        <f t="shared" si="1316"/>
        <v>0</v>
      </c>
      <c r="AS362" s="3">
        <f t="shared" si="1316"/>
        <v>0</v>
      </c>
      <c r="AT362" s="3">
        <f t="shared" si="1316"/>
        <v>0</v>
      </c>
      <c r="AU362" s="3">
        <f t="shared" si="1316"/>
        <v>0</v>
      </c>
      <c r="AV362" s="3">
        <f t="shared" si="1316"/>
        <v>0</v>
      </c>
      <c r="AW362" s="3">
        <f t="shared" si="1316"/>
        <v>0</v>
      </c>
      <c r="AX362" s="3">
        <f t="shared" si="1316"/>
        <v>0</v>
      </c>
      <c r="AY362" s="3">
        <f t="shared" si="1316"/>
        <v>0</v>
      </c>
      <c r="AZ362" s="3">
        <f t="shared" ref="AZ362:CE362" si="1317">(AZ175+AZ268)-AZ82</f>
        <v>0</v>
      </c>
      <c r="BA362" s="3">
        <f t="shared" si="1317"/>
        <v>0</v>
      </c>
      <c r="BB362" s="3">
        <f t="shared" si="1317"/>
        <v>0</v>
      </c>
      <c r="BC362" s="3">
        <f t="shared" si="1317"/>
        <v>0</v>
      </c>
      <c r="BD362" s="3">
        <f t="shared" si="1317"/>
        <v>0</v>
      </c>
      <c r="BE362" s="3">
        <f t="shared" si="1317"/>
        <v>0</v>
      </c>
      <c r="BF362" s="3">
        <f t="shared" si="1317"/>
        <v>0</v>
      </c>
      <c r="BG362" s="3">
        <f t="shared" si="1317"/>
        <v>0</v>
      </c>
      <c r="BH362" s="3">
        <f t="shared" si="1317"/>
        <v>0</v>
      </c>
      <c r="BI362" s="3">
        <f t="shared" si="1317"/>
        <v>0</v>
      </c>
      <c r="BJ362" s="3">
        <f t="shared" si="1317"/>
        <v>0</v>
      </c>
      <c r="BK362" s="3">
        <f t="shared" si="1317"/>
        <v>0</v>
      </c>
      <c r="BL362" s="3">
        <f t="shared" si="1317"/>
        <v>0</v>
      </c>
      <c r="BM362" s="3">
        <f t="shared" si="1317"/>
        <v>0</v>
      </c>
      <c r="BN362" s="3">
        <f t="shared" si="1317"/>
        <v>0</v>
      </c>
      <c r="BO362" s="3">
        <f t="shared" si="1317"/>
        <v>0</v>
      </c>
      <c r="BP362" s="3">
        <f t="shared" si="1317"/>
        <v>0</v>
      </c>
      <c r="BQ362" s="3">
        <f t="shared" si="1317"/>
        <v>0</v>
      </c>
      <c r="BR362" s="3">
        <f t="shared" si="1317"/>
        <v>0</v>
      </c>
      <c r="BS362" s="3">
        <f t="shared" si="1317"/>
        <v>0</v>
      </c>
      <c r="BT362" s="3">
        <f t="shared" si="1317"/>
        <v>0</v>
      </c>
      <c r="BU362" s="3">
        <f t="shared" si="1317"/>
        <v>0</v>
      </c>
      <c r="BV362" s="3">
        <f t="shared" si="1317"/>
        <v>0</v>
      </c>
      <c r="BW362" s="3">
        <f t="shared" si="1317"/>
        <v>0</v>
      </c>
      <c r="BX362" s="3">
        <f t="shared" si="1317"/>
        <v>0</v>
      </c>
      <c r="BY362" s="3">
        <f t="shared" si="1317"/>
        <v>0</v>
      </c>
      <c r="BZ362" s="3">
        <f t="shared" si="1317"/>
        <v>0</v>
      </c>
      <c r="CA362" s="3">
        <f t="shared" si="1317"/>
        <v>0</v>
      </c>
      <c r="CB362" s="3">
        <f t="shared" si="1317"/>
        <v>0</v>
      </c>
      <c r="CC362" s="3">
        <f t="shared" si="1317"/>
        <v>0</v>
      </c>
      <c r="CD362" s="3">
        <f t="shared" si="1317"/>
        <v>0</v>
      </c>
      <c r="CE362" s="3">
        <f t="shared" si="1317"/>
        <v>0</v>
      </c>
      <c r="CF362" s="3">
        <f t="shared" ref="CF362:DK362" si="1318">(CF175+CF268)-CF82</f>
        <v>0</v>
      </c>
      <c r="CG362" s="3">
        <f t="shared" si="1318"/>
        <v>0</v>
      </c>
      <c r="CH362" s="3">
        <f t="shared" si="1318"/>
        <v>0</v>
      </c>
      <c r="CI362" s="3">
        <f t="shared" si="1318"/>
        <v>0</v>
      </c>
      <c r="CJ362" s="3">
        <f t="shared" si="1318"/>
        <v>0</v>
      </c>
      <c r="CK362" s="3">
        <f t="shared" si="1318"/>
        <v>0</v>
      </c>
      <c r="CL362" s="3">
        <f t="shared" si="1318"/>
        <v>0</v>
      </c>
      <c r="CM362" s="3">
        <f t="shared" si="1318"/>
        <v>0</v>
      </c>
      <c r="CN362" s="3">
        <f t="shared" si="1318"/>
        <v>0</v>
      </c>
      <c r="CO362" s="3">
        <f t="shared" si="1318"/>
        <v>0</v>
      </c>
      <c r="CP362" s="3">
        <f t="shared" si="1318"/>
        <v>0</v>
      </c>
      <c r="CQ362" s="3">
        <f t="shared" si="1318"/>
        <v>0</v>
      </c>
      <c r="CR362" s="3">
        <f t="shared" si="1318"/>
        <v>0</v>
      </c>
      <c r="CS362" s="3">
        <f t="shared" si="1318"/>
        <v>0</v>
      </c>
      <c r="CT362" s="3">
        <f t="shared" si="1318"/>
        <v>0</v>
      </c>
      <c r="CU362" s="3">
        <f t="shared" si="1318"/>
        <v>0</v>
      </c>
      <c r="CV362" s="3">
        <f t="shared" si="1318"/>
        <v>0</v>
      </c>
      <c r="CW362" s="3">
        <f t="shared" si="1318"/>
        <v>0</v>
      </c>
      <c r="CX362" s="3">
        <f t="shared" si="1318"/>
        <v>0</v>
      </c>
      <c r="CY362" s="3">
        <f t="shared" si="1318"/>
        <v>0</v>
      </c>
      <c r="CZ362" s="3">
        <f t="shared" si="1318"/>
        <v>0</v>
      </c>
      <c r="DA362" s="3">
        <f t="shared" si="1318"/>
        <v>0</v>
      </c>
      <c r="DB362" s="3">
        <f t="shared" si="1318"/>
        <v>0</v>
      </c>
      <c r="DC362" s="3">
        <f t="shared" si="1318"/>
        <v>0</v>
      </c>
      <c r="DD362" s="3">
        <f t="shared" si="1318"/>
        <v>0</v>
      </c>
      <c r="DE362" s="3">
        <f t="shared" si="1318"/>
        <v>0</v>
      </c>
      <c r="DF362" s="3">
        <f t="shared" si="1318"/>
        <v>0</v>
      </c>
      <c r="DG362" s="3">
        <f t="shared" si="1318"/>
        <v>0</v>
      </c>
      <c r="DH362" s="3">
        <f t="shared" si="1318"/>
        <v>0</v>
      </c>
      <c r="DI362" s="3">
        <f t="shared" si="1318"/>
        <v>0</v>
      </c>
      <c r="DJ362" s="3">
        <f t="shared" si="1318"/>
        <v>0</v>
      </c>
      <c r="DK362" s="3">
        <f t="shared" si="1318"/>
        <v>0</v>
      </c>
      <c r="DL362" s="3">
        <f t="shared" ref="DL362:EQ362" si="1319">(DL175+DL268)-DL82</f>
        <v>0</v>
      </c>
      <c r="DM362" s="3">
        <f t="shared" si="1319"/>
        <v>0</v>
      </c>
      <c r="DN362" s="3">
        <f t="shared" si="1319"/>
        <v>0</v>
      </c>
      <c r="DO362" s="3">
        <f t="shared" si="1319"/>
        <v>0</v>
      </c>
      <c r="DP362" s="3">
        <f t="shared" si="1319"/>
        <v>0</v>
      </c>
      <c r="DQ362" s="3">
        <f t="shared" si="1319"/>
        <v>0</v>
      </c>
      <c r="DR362" s="3">
        <f t="shared" si="1319"/>
        <v>0</v>
      </c>
      <c r="DS362" s="3">
        <f t="shared" si="1319"/>
        <v>0</v>
      </c>
      <c r="DT362" s="3">
        <f t="shared" si="1319"/>
        <v>0</v>
      </c>
      <c r="DU362" s="3">
        <f t="shared" si="1319"/>
        <v>0</v>
      </c>
      <c r="DV362" s="3">
        <f t="shared" si="1319"/>
        <v>0</v>
      </c>
      <c r="DW362" s="3">
        <f t="shared" si="1319"/>
        <v>0</v>
      </c>
      <c r="DX362" s="3">
        <f t="shared" si="1319"/>
        <v>0</v>
      </c>
      <c r="DY362" s="3">
        <f t="shared" si="1319"/>
        <v>0</v>
      </c>
      <c r="DZ362" s="3">
        <f t="shared" si="1319"/>
        <v>0</v>
      </c>
      <c r="EA362" s="3">
        <f t="shared" si="1319"/>
        <v>0</v>
      </c>
      <c r="EB362" s="3">
        <f t="shared" si="1319"/>
        <v>0</v>
      </c>
      <c r="EC362" s="3">
        <f t="shared" si="1319"/>
        <v>0</v>
      </c>
      <c r="ED362" s="3">
        <f t="shared" si="1319"/>
        <v>0</v>
      </c>
      <c r="EE362" s="3">
        <f t="shared" si="1319"/>
        <v>0</v>
      </c>
      <c r="EF362" s="3">
        <f t="shared" si="1319"/>
        <v>0</v>
      </c>
      <c r="EG362" s="3">
        <f t="shared" si="1319"/>
        <v>0</v>
      </c>
      <c r="EH362" s="3">
        <f t="shared" si="1319"/>
        <v>0</v>
      </c>
      <c r="EI362" s="3">
        <f t="shared" si="1319"/>
        <v>0</v>
      </c>
      <c r="EJ362" s="3">
        <f t="shared" si="1319"/>
        <v>0</v>
      </c>
      <c r="EK362" s="3">
        <f t="shared" si="1319"/>
        <v>0</v>
      </c>
      <c r="EL362" s="3">
        <f t="shared" si="1319"/>
        <v>0</v>
      </c>
      <c r="EM362" s="3">
        <f t="shared" si="1319"/>
        <v>0</v>
      </c>
      <c r="EN362" s="3">
        <f t="shared" si="1319"/>
        <v>0</v>
      </c>
      <c r="EO362" s="3">
        <f t="shared" si="1319"/>
        <v>0</v>
      </c>
      <c r="EP362" s="3">
        <f t="shared" si="1319"/>
        <v>0</v>
      </c>
      <c r="EQ362" s="3">
        <f t="shared" si="1319"/>
        <v>0</v>
      </c>
      <c r="ER362" s="3">
        <f t="shared" ref="ER362:FB362" si="1320">(ER175+ER268)-ER82</f>
        <v>0</v>
      </c>
      <c r="ES362" s="3">
        <f t="shared" si="1320"/>
        <v>0</v>
      </c>
      <c r="ET362" s="3">
        <f t="shared" si="1320"/>
        <v>0</v>
      </c>
      <c r="EU362" s="3">
        <f t="shared" si="1320"/>
        <v>0</v>
      </c>
      <c r="EV362" s="3">
        <f t="shared" si="1320"/>
        <v>0</v>
      </c>
      <c r="EW362" s="3">
        <f t="shared" si="1320"/>
        <v>0</v>
      </c>
      <c r="EX362" s="3">
        <f t="shared" si="1320"/>
        <v>0</v>
      </c>
      <c r="EY362" s="3">
        <f t="shared" si="1320"/>
        <v>0</v>
      </c>
      <c r="EZ362" s="3">
        <f t="shared" si="1320"/>
        <v>0</v>
      </c>
      <c r="FA362" s="3">
        <f t="shared" si="1320"/>
        <v>0</v>
      </c>
      <c r="FB362" s="3">
        <f t="shared" si="1320"/>
        <v>0</v>
      </c>
    </row>
    <row r="363" spans="2:158" s="38" customFormat="1" ht="11.25" hidden="1" customHeight="1" outlineLevel="1">
      <c r="B363" s="37">
        <v>2087</v>
      </c>
      <c r="D363" s="36"/>
      <c r="E363" s="49"/>
      <c r="J363" s="39"/>
      <c r="K363" s="39"/>
      <c r="L363" s="39"/>
      <c r="M363" s="39"/>
      <c r="N363" s="39"/>
      <c r="O363" s="39"/>
      <c r="P363" s="39"/>
      <c r="R363" s="41"/>
      <c r="S363" s="40"/>
      <c r="T363" s="3">
        <f t="shared" ref="T363:AY363" si="1321">(T176+T269)-T83</f>
        <v>0</v>
      </c>
      <c r="U363" s="3">
        <f t="shared" si="1321"/>
        <v>0</v>
      </c>
      <c r="V363" s="3">
        <f t="shared" si="1321"/>
        <v>0</v>
      </c>
      <c r="W363" s="3">
        <f t="shared" si="1321"/>
        <v>0</v>
      </c>
      <c r="X363" s="3">
        <f t="shared" si="1321"/>
        <v>0</v>
      </c>
      <c r="Y363" s="3">
        <f t="shared" si="1321"/>
        <v>0</v>
      </c>
      <c r="Z363" s="3">
        <f t="shared" si="1321"/>
        <v>0</v>
      </c>
      <c r="AA363" s="3">
        <f t="shared" si="1321"/>
        <v>0</v>
      </c>
      <c r="AB363" s="3">
        <f t="shared" si="1321"/>
        <v>0</v>
      </c>
      <c r="AC363" s="3">
        <f t="shared" si="1321"/>
        <v>0</v>
      </c>
      <c r="AD363" s="3">
        <f t="shared" si="1321"/>
        <v>0</v>
      </c>
      <c r="AE363" s="3">
        <f t="shared" si="1321"/>
        <v>0</v>
      </c>
      <c r="AF363" s="3">
        <f t="shared" si="1321"/>
        <v>0</v>
      </c>
      <c r="AG363" s="3">
        <f t="shared" si="1321"/>
        <v>0</v>
      </c>
      <c r="AH363" s="3">
        <f t="shared" si="1321"/>
        <v>0</v>
      </c>
      <c r="AI363" s="3">
        <f t="shared" si="1321"/>
        <v>0</v>
      </c>
      <c r="AJ363" s="3">
        <f t="shared" si="1321"/>
        <v>0</v>
      </c>
      <c r="AK363" s="3">
        <f t="shared" si="1321"/>
        <v>0</v>
      </c>
      <c r="AL363" s="3">
        <f t="shared" si="1321"/>
        <v>0</v>
      </c>
      <c r="AM363" s="3">
        <f t="shared" si="1321"/>
        <v>0</v>
      </c>
      <c r="AN363" s="3">
        <f t="shared" si="1321"/>
        <v>0</v>
      </c>
      <c r="AO363" s="3">
        <f t="shared" si="1321"/>
        <v>0</v>
      </c>
      <c r="AP363" s="3">
        <f t="shared" si="1321"/>
        <v>0</v>
      </c>
      <c r="AQ363" s="3">
        <f t="shared" si="1321"/>
        <v>0</v>
      </c>
      <c r="AR363" s="3">
        <f t="shared" si="1321"/>
        <v>0</v>
      </c>
      <c r="AS363" s="3">
        <f t="shared" si="1321"/>
        <v>0</v>
      </c>
      <c r="AT363" s="3">
        <f t="shared" si="1321"/>
        <v>0</v>
      </c>
      <c r="AU363" s="3">
        <f t="shared" si="1321"/>
        <v>0</v>
      </c>
      <c r="AV363" s="3">
        <f t="shared" si="1321"/>
        <v>0</v>
      </c>
      <c r="AW363" s="3">
        <f t="shared" si="1321"/>
        <v>0</v>
      </c>
      <c r="AX363" s="3">
        <f t="shared" si="1321"/>
        <v>0</v>
      </c>
      <c r="AY363" s="3">
        <f t="shared" si="1321"/>
        <v>0</v>
      </c>
      <c r="AZ363" s="3">
        <f t="shared" ref="AZ363:CE363" si="1322">(AZ176+AZ269)-AZ83</f>
        <v>0</v>
      </c>
      <c r="BA363" s="3">
        <f t="shared" si="1322"/>
        <v>0</v>
      </c>
      <c r="BB363" s="3">
        <f t="shared" si="1322"/>
        <v>0</v>
      </c>
      <c r="BC363" s="3">
        <f t="shared" si="1322"/>
        <v>0</v>
      </c>
      <c r="BD363" s="3">
        <f t="shared" si="1322"/>
        <v>0</v>
      </c>
      <c r="BE363" s="3">
        <f t="shared" si="1322"/>
        <v>0</v>
      </c>
      <c r="BF363" s="3">
        <f t="shared" si="1322"/>
        <v>0</v>
      </c>
      <c r="BG363" s="3">
        <f t="shared" si="1322"/>
        <v>0</v>
      </c>
      <c r="BH363" s="3">
        <f t="shared" si="1322"/>
        <v>0</v>
      </c>
      <c r="BI363" s="3">
        <f t="shared" si="1322"/>
        <v>0</v>
      </c>
      <c r="BJ363" s="3">
        <f t="shared" si="1322"/>
        <v>0</v>
      </c>
      <c r="BK363" s="3">
        <f t="shared" si="1322"/>
        <v>0</v>
      </c>
      <c r="BL363" s="3">
        <f t="shared" si="1322"/>
        <v>0</v>
      </c>
      <c r="BM363" s="3">
        <f t="shared" si="1322"/>
        <v>0</v>
      </c>
      <c r="BN363" s="3">
        <f t="shared" si="1322"/>
        <v>0</v>
      </c>
      <c r="BO363" s="3">
        <f t="shared" si="1322"/>
        <v>0</v>
      </c>
      <c r="BP363" s="3">
        <f t="shared" si="1322"/>
        <v>0</v>
      </c>
      <c r="BQ363" s="3">
        <f t="shared" si="1322"/>
        <v>0</v>
      </c>
      <c r="BR363" s="3">
        <f t="shared" si="1322"/>
        <v>0</v>
      </c>
      <c r="BS363" s="3">
        <f t="shared" si="1322"/>
        <v>0</v>
      </c>
      <c r="BT363" s="3">
        <f t="shared" si="1322"/>
        <v>0</v>
      </c>
      <c r="BU363" s="3">
        <f t="shared" si="1322"/>
        <v>0</v>
      </c>
      <c r="BV363" s="3">
        <f t="shared" si="1322"/>
        <v>0</v>
      </c>
      <c r="BW363" s="3">
        <f t="shared" si="1322"/>
        <v>0</v>
      </c>
      <c r="BX363" s="3">
        <f t="shared" si="1322"/>
        <v>0</v>
      </c>
      <c r="BY363" s="3">
        <f t="shared" si="1322"/>
        <v>0</v>
      </c>
      <c r="BZ363" s="3">
        <f t="shared" si="1322"/>
        <v>0</v>
      </c>
      <c r="CA363" s="3">
        <f t="shared" si="1322"/>
        <v>0</v>
      </c>
      <c r="CB363" s="3">
        <f t="shared" si="1322"/>
        <v>0</v>
      </c>
      <c r="CC363" s="3">
        <f t="shared" si="1322"/>
        <v>0</v>
      </c>
      <c r="CD363" s="3">
        <f t="shared" si="1322"/>
        <v>0</v>
      </c>
      <c r="CE363" s="3">
        <f t="shared" si="1322"/>
        <v>0</v>
      </c>
      <c r="CF363" s="3">
        <f t="shared" ref="CF363:DK363" si="1323">(CF176+CF269)-CF83</f>
        <v>0</v>
      </c>
      <c r="CG363" s="3">
        <f t="shared" si="1323"/>
        <v>0</v>
      </c>
      <c r="CH363" s="3">
        <f t="shared" si="1323"/>
        <v>0</v>
      </c>
      <c r="CI363" s="3">
        <f t="shared" si="1323"/>
        <v>0</v>
      </c>
      <c r="CJ363" s="3">
        <f t="shared" si="1323"/>
        <v>0</v>
      </c>
      <c r="CK363" s="3">
        <f t="shared" si="1323"/>
        <v>0</v>
      </c>
      <c r="CL363" s="3">
        <f t="shared" si="1323"/>
        <v>0</v>
      </c>
      <c r="CM363" s="3">
        <f t="shared" si="1323"/>
        <v>0</v>
      </c>
      <c r="CN363" s="3">
        <f t="shared" si="1323"/>
        <v>0</v>
      </c>
      <c r="CO363" s="3">
        <f t="shared" si="1323"/>
        <v>0</v>
      </c>
      <c r="CP363" s="3">
        <f t="shared" si="1323"/>
        <v>0</v>
      </c>
      <c r="CQ363" s="3">
        <f t="shared" si="1323"/>
        <v>0</v>
      </c>
      <c r="CR363" s="3">
        <f t="shared" si="1323"/>
        <v>0</v>
      </c>
      <c r="CS363" s="3">
        <f t="shared" si="1323"/>
        <v>0</v>
      </c>
      <c r="CT363" s="3">
        <f t="shared" si="1323"/>
        <v>0</v>
      </c>
      <c r="CU363" s="3">
        <f t="shared" si="1323"/>
        <v>0</v>
      </c>
      <c r="CV363" s="3">
        <f t="shared" si="1323"/>
        <v>0</v>
      </c>
      <c r="CW363" s="3">
        <f t="shared" si="1323"/>
        <v>0</v>
      </c>
      <c r="CX363" s="3">
        <f t="shared" si="1323"/>
        <v>0</v>
      </c>
      <c r="CY363" s="3">
        <f t="shared" si="1323"/>
        <v>0</v>
      </c>
      <c r="CZ363" s="3">
        <f t="shared" si="1323"/>
        <v>0</v>
      </c>
      <c r="DA363" s="3">
        <f t="shared" si="1323"/>
        <v>0</v>
      </c>
      <c r="DB363" s="3">
        <f t="shared" si="1323"/>
        <v>0</v>
      </c>
      <c r="DC363" s="3">
        <f t="shared" si="1323"/>
        <v>0</v>
      </c>
      <c r="DD363" s="3">
        <f t="shared" si="1323"/>
        <v>0</v>
      </c>
      <c r="DE363" s="3">
        <f t="shared" si="1323"/>
        <v>0</v>
      </c>
      <c r="DF363" s="3">
        <f t="shared" si="1323"/>
        <v>0</v>
      </c>
      <c r="DG363" s="3">
        <f t="shared" si="1323"/>
        <v>0</v>
      </c>
      <c r="DH363" s="3">
        <f t="shared" si="1323"/>
        <v>0</v>
      </c>
      <c r="DI363" s="3">
        <f t="shared" si="1323"/>
        <v>0</v>
      </c>
      <c r="DJ363" s="3">
        <f t="shared" si="1323"/>
        <v>0</v>
      </c>
      <c r="DK363" s="3">
        <f t="shared" si="1323"/>
        <v>0</v>
      </c>
      <c r="DL363" s="3">
        <f t="shared" ref="DL363:EQ363" si="1324">(DL176+DL269)-DL83</f>
        <v>0</v>
      </c>
      <c r="DM363" s="3">
        <f t="shared" si="1324"/>
        <v>0</v>
      </c>
      <c r="DN363" s="3">
        <f t="shared" si="1324"/>
        <v>0</v>
      </c>
      <c r="DO363" s="3">
        <f t="shared" si="1324"/>
        <v>0</v>
      </c>
      <c r="DP363" s="3">
        <f t="shared" si="1324"/>
        <v>0</v>
      </c>
      <c r="DQ363" s="3">
        <f t="shared" si="1324"/>
        <v>0</v>
      </c>
      <c r="DR363" s="3">
        <f t="shared" si="1324"/>
        <v>0</v>
      </c>
      <c r="DS363" s="3">
        <f t="shared" si="1324"/>
        <v>0</v>
      </c>
      <c r="DT363" s="3">
        <f t="shared" si="1324"/>
        <v>0</v>
      </c>
      <c r="DU363" s="3">
        <f t="shared" si="1324"/>
        <v>0</v>
      </c>
      <c r="DV363" s="3">
        <f t="shared" si="1324"/>
        <v>0</v>
      </c>
      <c r="DW363" s="3">
        <f t="shared" si="1324"/>
        <v>0</v>
      </c>
      <c r="DX363" s="3">
        <f t="shared" si="1324"/>
        <v>0</v>
      </c>
      <c r="DY363" s="3">
        <f t="shared" si="1324"/>
        <v>0</v>
      </c>
      <c r="DZ363" s="3">
        <f t="shared" si="1324"/>
        <v>0</v>
      </c>
      <c r="EA363" s="3">
        <f t="shared" si="1324"/>
        <v>0</v>
      </c>
      <c r="EB363" s="3">
        <f t="shared" si="1324"/>
        <v>0</v>
      </c>
      <c r="EC363" s="3">
        <f t="shared" si="1324"/>
        <v>0</v>
      </c>
      <c r="ED363" s="3">
        <f t="shared" si="1324"/>
        <v>0</v>
      </c>
      <c r="EE363" s="3">
        <f t="shared" si="1324"/>
        <v>0</v>
      </c>
      <c r="EF363" s="3">
        <f t="shared" si="1324"/>
        <v>0</v>
      </c>
      <c r="EG363" s="3">
        <f t="shared" si="1324"/>
        <v>0</v>
      </c>
      <c r="EH363" s="3">
        <f t="shared" si="1324"/>
        <v>0</v>
      </c>
      <c r="EI363" s="3">
        <f t="shared" si="1324"/>
        <v>0</v>
      </c>
      <c r="EJ363" s="3">
        <f t="shared" si="1324"/>
        <v>0</v>
      </c>
      <c r="EK363" s="3">
        <f t="shared" si="1324"/>
        <v>0</v>
      </c>
      <c r="EL363" s="3">
        <f t="shared" si="1324"/>
        <v>0</v>
      </c>
      <c r="EM363" s="3">
        <f t="shared" si="1324"/>
        <v>0</v>
      </c>
      <c r="EN363" s="3">
        <f t="shared" si="1324"/>
        <v>0</v>
      </c>
      <c r="EO363" s="3">
        <f t="shared" si="1324"/>
        <v>0</v>
      </c>
      <c r="EP363" s="3">
        <f t="shared" si="1324"/>
        <v>0</v>
      </c>
      <c r="EQ363" s="3">
        <f t="shared" si="1324"/>
        <v>0</v>
      </c>
      <c r="ER363" s="3">
        <f t="shared" ref="ER363:FB363" si="1325">(ER176+ER269)-ER83</f>
        <v>0</v>
      </c>
      <c r="ES363" s="3">
        <f t="shared" si="1325"/>
        <v>0</v>
      </c>
      <c r="ET363" s="3">
        <f t="shared" si="1325"/>
        <v>0</v>
      </c>
      <c r="EU363" s="3">
        <f t="shared" si="1325"/>
        <v>0</v>
      </c>
      <c r="EV363" s="3">
        <f t="shared" si="1325"/>
        <v>0</v>
      </c>
      <c r="EW363" s="3">
        <f t="shared" si="1325"/>
        <v>0</v>
      </c>
      <c r="EX363" s="3">
        <f t="shared" si="1325"/>
        <v>0</v>
      </c>
      <c r="EY363" s="3">
        <f t="shared" si="1325"/>
        <v>0</v>
      </c>
      <c r="EZ363" s="3">
        <f t="shared" si="1325"/>
        <v>0</v>
      </c>
      <c r="FA363" s="3">
        <f t="shared" si="1325"/>
        <v>0</v>
      </c>
      <c r="FB363" s="3">
        <f t="shared" si="1325"/>
        <v>0</v>
      </c>
    </row>
    <row r="364" spans="2:158" s="38" customFormat="1" ht="11.25" hidden="1" customHeight="1" outlineLevel="1">
      <c r="B364" s="37">
        <v>2088</v>
      </c>
      <c r="D364" s="36"/>
      <c r="E364" s="49"/>
      <c r="J364" s="39"/>
      <c r="K364" s="39"/>
      <c r="L364" s="39"/>
      <c r="M364" s="39"/>
      <c r="N364" s="39"/>
      <c r="O364" s="39"/>
      <c r="P364" s="39"/>
      <c r="R364" s="41"/>
      <c r="S364" s="40"/>
      <c r="T364" s="3">
        <f t="shared" ref="T364:AY364" si="1326">(T177+T270)-T84</f>
        <v>0</v>
      </c>
      <c r="U364" s="3">
        <f t="shared" si="1326"/>
        <v>0</v>
      </c>
      <c r="V364" s="3">
        <f t="shared" si="1326"/>
        <v>0</v>
      </c>
      <c r="W364" s="3">
        <f t="shared" si="1326"/>
        <v>0</v>
      </c>
      <c r="X364" s="3">
        <f t="shared" si="1326"/>
        <v>0</v>
      </c>
      <c r="Y364" s="3">
        <f t="shared" si="1326"/>
        <v>0</v>
      </c>
      <c r="Z364" s="3">
        <f t="shared" si="1326"/>
        <v>0</v>
      </c>
      <c r="AA364" s="3">
        <f t="shared" si="1326"/>
        <v>0</v>
      </c>
      <c r="AB364" s="3">
        <f t="shared" si="1326"/>
        <v>0</v>
      </c>
      <c r="AC364" s="3">
        <f t="shared" si="1326"/>
        <v>0</v>
      </c>
      <c r="AD364" s="3">
        <f t="shared" si="1326"/>
        <v>0</v>
      </c>
      <c r="AE364" s="3">
        <f t="shared" si="1326"/>
        <v>0</v>
      </c>
      <c r="AF364" s="3">
        <f t="shared" si="1326"/>
        <v>0</v>
      </c>
      <c r="AG364" s="3">
        <f t="shared" si="1326"/>
        <v>0</v>
      </c>
      <c r="AH364" s="3">
        <f t="shared" si="1326"/>
        <v>0</v>
      </c>
      <c r="AI364" s="3">
        <f t="shared" si="1326"/>
        <v>0</v>
      </c>
      <c r="AJ364" s="3">
        <f t="shared" si="1326"/>
        <v>0</v>
      </c>
      <c r="AK364" s="3">
        <f t="shared" si="1326"/>
        <v>0</v>
      </c>
      <c r="AL364" s="3">
        <f t="shared" si="1326"/>
        <v>0</v>
      </c>
      <c r="AM364" s="3">
        <f t="shared" si="1326"/>
        <v>0</v>
      </c>
      <c r="AN364" s="3">
        <f t="shared" si="1326"/>
        <v>0</v>
      </c>
      <c r="AO364" s="3">
        <f t="shared" si="1326"/>
        <v>0</v>
      </c>
      <c r="AP364" s="3">
        <f t="shared" si="1326"/>
        <v>0</v>
      </c>
      <c r="AQ364" s="3">
        <f t="shared" si="1326"/>
        <v>0</v>
      </c>
      <c r="AR364" s="3">
        <f t="shared" si="1326"/>
        <v>0</v>
      </c>
      <c r="AS364" s="3">
        <f t="shared" si="1326"/>
        <v>0</v>
      </c>
      <c r="AT364" s="3">
        <f t="shared" si="1326"/>
        <v>0</v>
      </c>
      <c r="AU364" s="3">
        <f t="shared" si="1326"/>
        <v>0</v>
      </c>
      <c r="AV364" s="3">
        <f t="shared" si="1326"/>
        <v>0</v>
      </c>
      <c r="AW364" s="3">
        <f t="shared" si="1326"/>
        <v>0</v>
      </c>
      <c r="AX364" s="3">
        <f t="shared" si="1326"/>
        <v>0</v>
      </c>
      <c r="AY364" s="3">
        <f t="shared" si="1326"/>
        <v>0</v>
      </c>
      <c r="AZ364" s="3">
        <f t="shared" ref="AZ364:CE364" si="1327">(AZ177+AZ270)-AZ84</f>
        <v>0</v>
      </c>
      <c r="BA364" s="3">
        <f t="shared" si="1327"/>
        <v>0</v>
      </c>
      <c r="BB364" s="3">
        <f t="shared" si="1327"/>
        <v>0</v>
      </c>
      <c r="BC364" s="3">
        <f t="shared" si="1327"/>
        <v>0</v>
      </c>
      <c r="BD364" s="3">
        <f t="shared" si="1327"/>
        <v>0</v>
      </c>
      <c r="BE364" s="3">
        <f t="shared" si="1327"/>
        <v>0</v>
      </c>
      <c r="BF364" s="3">
        <f t="shared" si="1327"/>
        <v>0</v>
      </c>
      <c r="BG364" s="3">
        <f t="shared" si="1327"/>
        <v>0</v>
      </c>
      <c r="BH364" s="3">
        <f t="shared" si="1327"/>
        <v>0</v>
      </c>
      <c r="BI364" s="3">
        <f t="shared" si="1327"/>
        <v>0</v>
      </c>
      <c r="BJ364" s="3">
        <f t="shared" si="1327"/>
        <v>0</v>
      </c>
      <c r="BK364" s="3">
        <f t="shared" si="1327"/>
        <v>0</v>
      </c>
      <c r="BL364" s="3">
        <f t="shared" si="1327"/>
        <v>0</v>
      </c>
      <c r="BM364" s="3">
        <f t="shared" si="1327"/>
        <v>0</v>
      </c>
      <c r="BN364" s="3">
        <f t="shared" si="1327"/>
        <v>0</v>
      </c>
      <c r="BO364" s="3">
        <f t="shared" si="1327"/>
        <v>0</v>
      </c>
      <c r="BP364" s="3">
        <f t="shared" si="1327"/>
        <v>0</v>
      </c>
      <c r="BQ364" s="3">
        <f t="shared" si="1327"/>
        <v>0</v>
      </c>
      <c r="BR364" s="3">
        <f t="shared" si="1327"/>
        <v>0</v>
      </c>
      <c r="BS364" s="3">
        <f t="shared" si="1327"/>
        <v>0</v>
      </c>
      <c r="BT364" s="3">
        <f t="shared" si="1327"/>
        <v>0</v>
      </c>
      <c r="BU364" s="3">
        <f t="shared" si="1327"/>
        <v>0</v>
      </c>
      <c r="BV364" s="3">
        <f t="shared" si="1327"/>
        <v>0</v>
      </c>
      <c r="BW364" s="3">
        <f t="shared" si="1327"/>
        <v>0</v>
      </c>
      <c r="BX364" s="3">
        <f t="shared" si="1327"/>
        <v>0</v>
      </c>
      <c r="BY364" s="3">
        <f t="shared" si="1327"/>
        <v>0</v>
      </c>
      <c r="BZ364" s="3">
        <f t="shared" si="1327"/>
        <v>0</v>
      </c>
      <c r="CA364" s="3">
        <f t="shared" si="1327"/>
        <v>0</v>
      </c>
      <c r="CB364" s="3">
        <f t="shared" si="1327"/>
        <v>0</v>
      </c>
      <c r="CC364" s="3">
        <f t="shared" si="1327"/>
        <v>0</v>
      </c>
      <c r="CD364" s="3">
        <f t="shared" si="1327"/>
        <v>0</v>
      </c>
      <c r="CE364" s="3">
        <f t="shared" si="1327"/>
        <v>0</v>
      </c>
      <c r="CF364" s="3">
        <f t="shared" ref="CF364:DK364" si="1328">(CF177+CF270)-CF84</f>
        <v>0</v>
      </c>
      <c r="CG364" s="3">
        <f t="shared" si="1328"/>
        <v>0</v>
      </c>
      <c r="CH364" s="3">
        <f t="shared" si="1328"/>
        <v>0</v>
      </c>
      <c r="CI364" s="3">
        <f t="shared" si="1328"/>
        <v>0</v>
      </c>
      <c r="CJ364" s="3">
        <f t="shared" si="1328"/>
        <v>0</v>
      </c>
      <c r="CK364" s="3">
        <f t="shared" si="1328"/>
        <v>0</v>
      </c>
      <c r="CL364" s="3">
        <f t="shared" si="1328"/>
        <v>0</v>
      </c>
      <c r="CM364" s="3">
        <f t="shared" si="1328"/>
        <v>0</v>
      </c>
      <c r="CN364" s="3">
        <f t="shared" si="1328"/>
        <v>0</v>
      </c>
      <c r="CO364" s="3">
        <f t="shared" si="1328"/>
        <v>0</v>
      </c>
      <c r="CP364" s="3">
        <f t="shared" si="1328"/>
        <v>0</v>
      </c>
      <c r="CQ364" s="3">
        <f t="shared" si="1328"/>
        <v>0</v>
      </c>
      <c r="CR364" s="3">
        <f t="shared" si="1328"/>
        <v>0</v>
      </c>
      <c r="CS364" s="3">
        <f t="shared" si="1328"/>
        <v>0</v>
      </c>
      <c r="CT364" s="3">
        <f t="shared" si="1328"/>
        <v>0</v>
      </c>
      <c r="CU364" s="3">
        <f t="shared" si="1328"/>
        <v>0</v>
      </c>
      <c r="CV364" s="3">
        <f t="shared" si="1328"/>
        <v>0</v>
      </c>
      <c r="CW364" s="3">
        <f t="shared" si="1328"/>
        <v>0</v>
      </c>
      <c r="CX364" s="3">
        <f t="shared" si="1328"/>
        <v>0</v>
      </c>
      <c r="CY364" s="3">
        <f t="shared" si="1328"/>
        <v>0</v>
      </c>
      <c r="CZ364" s="3">
        <f t="shared" si="1328"/>
        <v>0</v>
      </c>
      <c r="DA364" s="3">
        <f t="shared" si="1328"/>
        <v>0</v>
      </c>
      <c r="DB364" s="3">
        <f t="shared" si="1328"/>
        <v>0</v>
      </c>
      <c r="DC364" s="3">
        <f t="shared" si="1328"/>
        <v>0</v>
      </c>
      <c r="DD364" s="3">
        <f t="shared" si="1328"/>
        <v>0</v>
      </c>
      <c r="DE364" s="3">
        <f t="shared" si="1328"/>
        <v>0</v>
      </c>
      <c r="DF364" s="3">
        <f t="shared" si="1328"/>
        <v>0</v>
      </c>
      <c r="DG364" s="3">
        <f t="shared" si="1328"/>
        <v>0</v>
      </c>
      <c r="DH364" s="3">
        <f t="shared" si="1328"/>
        <v>0</v>
      </c>
      <c r="DI364" s="3">
        <f t="shared" si="1328"/>
        <v>0</v>
      </c>
      <c r="DJ364" s="3">
        <f t="shared" si="1328"/>
        <v>0</v>
      </c>
      <c r="DK364" s="3">
        <f t="shared" si="1328"/>
        <v>0</v>
      </c>
      <c r="DL364" s="3">
        <f t="shared" ref="DL364:EQ364" si="1329">(DL177+DL270)-DL84</f>
        <v>0</v>
      </c>
      <c r="DM364" s="3">
        <f t="shared" si="1329"/>
        <v>0</v>
      </c>
      <c r="DN364" s="3">
        <f t="shared" si="1329"/>
        <v>0</v>
      </c>
      <c r="DO364" s="3">
        <f t="shared" si="1329"/>
        <v>0</v>
      </c>
      <c r="DP364" s="3">
        <f t="shared" si="1329"/>
        <v>0</v>
      </c>
      <c r="DQ364" s="3">
        <f t="shared" si="1329"/>
        <v>0</v>
      </c>
      <c r="DR364" s="3">
        <f t="shared" si="1329"/>
        <v>0</v>
      </c>
      <c r="DS364" s="3">
        <f t="shared" si="1329"/>
        <v>0</v>
      </c>
      <c r="DT364" s="3">
        <f t="shared" si="1329"/>
        <v>0</v>
      </c>
      <c r="DU364" s="3">
        <f t="shared" si="1329"/>
        <v>0</v>
      </c>
      <c r="DV364" s="3">
        <f t="shared" si="1329"/>
        <v>0</v>
      </c>
      <c r="DW364" s="3">
        <f t="shared" si="1329"/>
        <v>0</v>
      </c>
      <c r="DX364" s="3">
        <f t="shared" si="1329"/>
        <v>0</v>
      </c>
      <c r="DY364" s="3">
        <f t="shared" si="1329"/>
        <v>0</v>
      </c>
      <c r="DZ364" s="3">
        <f t="shared" si="1329"/>
        <v>0</v>
      </c>
      <c r="EA364" s="3">
        <f t="shared" si="1329"/>
        <v>0</v>
      </c>
      <c r="EB364" s="3">
        <f t="shared" si="1329"/>
        <v>0</v>
      </c>
      <c r="EC364" s="3">
        <f t="shared" si="1329"/>
        <v>0</v>
      </c>
      <c r="ED364" s="3">
        <f t="shared" si="1329"/>
        <v>0</v>
      </c>
      <c r="EE364" s="3">
        <f t="shared" si="1329"/>
        <v>0</v>
      </c>
      <c r="EF364" s="3">
        <f t="shared" si="1329"/>
        <v>0</v>
      </c>
      <c r="EG364" s="3">
        <f t="shared" si="1329"/>
        <v>0</v>
      </c>
      <c r="EH364" s="3">
        <f t="shared" si="1329"/>
        <v>0</v>
      </c>
      <c r="EI364" s="3">
        <f t="shared" si="1329"/>
        <v>0</v>
      </c>
      <c r="EJ364" s="3">
        <f t="shared" si="1329"/>
        <v>0</v>
      </c>
      <c r="EK364" s="3">
        <f t="shared" si="1329"/>
        <v>0</v>
      </c>
      <c r="EL364" s="3">
        <f t="shared" si="1329"/>
        <v>0</v>
      </c>
      <c r="EM364" s="3">
        <f t="shared" si="1329"/>
        <v>0</v>
      </c>
      <c r="EN364" s="3">
        <f t="shared" si="1329"/>
        <v>0</v>
      </c>
      <c r="EO364" s="3">
        <f t="shared" si="1329"/>
        <v>0</v>
      </c>
      <c r="EP364" s="3">
        <f t="shared" si="1329"/>
        <v>0</v>
      </c>
      <c r="EQ364" s="3">
        <f t="shared" si="1329"/>
        <v>0</v>
      </c>
      <c r="ER364" s="3">
        <f t="shared" ref="ER364:FB364" si="1330">(ER177+ER270)-ER84</f>
        <v>0</v>
      </c>
      <c r="ES364" s="3">
        <f t="shared" si="1330"/>
        <v>0</v>
      </c>
      <c r="ET364" s="3">
        <f t="shared" si="1330"/>
        <v>0</v>
      </c>
      <c r="EU364" s="3">
        <f t="shared" si="1330"/>
        <v>0</v>
      </c>
      <c r="EV364" s="3">
        <f t="shared" si="1330"/>
        <v>0</v>
      </c>
      <c r="EW364" s="3">
        <f t="shared" si="1330"/>
        <v>0</v>
      </c>
      <c r="EX364" s="3">
        <f t="shared" si="1330"/>
        <v>0</v>
      </c>
      <c r="EY364" s="3">
        <f t="shared" si="1330"/>
        <v>0</v>
      </c>
      <c r="EZ364" s="3">
        <f t="shared" si="1330"/>
        <v>0</v>
      </c>
      <c r="FA364" s="3">
        <f t="shared" si="1330"/>
        <v>0</v>
      </c>
      <c r="FB364" s="3">
        <f t="shared" si="1330"/>
        <v>0</v>
      </c>
    </row>
    <row r="365" spans="2:158" s="38" customFormat="1" ht="11.25" hidden="1" customHeight="1" outlineLevel="1">
      <c r="B365" s="37">
        <v>2089</v>
      </c>
      <c r="D365" s="36"/>
      <c r="E365" s="49"/>
      <c r="J365" s="39"/>
      <c r="K365" s="39"/>
      <c r="L365" s="39"/>
      <c r="M365" s="39"/>
      <c r="N365" s="39"/>
      <c r="O365" s="39"/>
      <c r="P365" s="39"/>
      <c r="R365" s="41"/>
      <c r="S365" s="40"/>
      <c r="T365" s="3">
        <f t="shared" ref="T365:AY365" si="1331">(T178+T271)-T85</f>
        <v>0</v>
      </c>
      <c r="U365" s="3">
        <f t="shared" si="1331"/>
        <v>0</v>
      </c>
      <c r="V365" s="3">
        <f t="shared" si="1331"/>
        <v>0</v>
      </c>
      <c r="W365" s="3">
        <f t="shared" si="1331"/>
        <v>0</v>
      </c>
      <c r="X365" s="3">
        <f t="shared" si="1331"/>
        <v>0</v>
      </c>
      <c r="Y365" s="3">
        <f t="shared" si="1331"/>
        <v>0</v>
      </c>
      <c r="Z365" s="3">
        <f t="shared" si="1331"/>
        <v>0</v>
      </c>
      <c r="AA365" s="3">
        <f t="shared" si="1331"/>
        <v>0</v>
      </c>
      <c r="AB365" s="3">
        <f t="shared" si="1331"/>
        <v>0</v>
      </c>
      <c r="AC365" s="3">
        <f t="shared" si="1331"/>
        <v>0</v>
      </c>
      <c r="AD365" s="3">
        <f t="shared" si="1331"/>
        <v>0</v>
      </c>
      <c r="AE365" s="3">
        <f t="shared" si="1331"/>
        <v>0</v>
      </c>
      <c r="AF365" s="3">
        <f t="shared" si="1331"/>
        <v>0</v>
      </c>
      <c r="AG365" s="3">
        <f t="shared" si="1331"/>
        <v>0</v>
      </c>
      <c r="AH365" s="3">
        <f t="shared" si="1331"/>
        <v>0</v>
      </c>
      <c r="AI365" s="3">
        <f t="shared" si="1331"/>
        <v>0</v>
      </c>
      <c r="AJ365" s="3">
        <f t="shared" si="1331"/>
        <v>0</v>
      </c>
      <c r="AK365" s="3">
        <f t="shared" si="1331"/>
        <v>0</v>
      </c>
      <c r="AL365" s="3">
        <f t="shared" si="1331"/>
        <v>0</v>
      </c>
      <c r="AM365" s="3">
        <f t="shared" si="1331"/>
        <v>0</v>
      </c>
      <c r="AN365" s="3">
        <f t="shared" si="1331"/>
        <v>0</v>
      </c>
      <c r="AO365" s="3">
        <f t="shared" si="1331"/>
        <v>0</v>
      </c>
      <c r="AP365" s="3">
        <f t="shared" si="1331"/>
        <v>0</v>
      </c>
      <c r="AQ365" s="3">
        <f t="shared" si="1331"/>
        <v>0</v>
      </c>
      <c r="AR365" s="3">
        <f t="shared" si="1331"/>
        <v>0</v>
      </c>
      <c r="AS365" s="3">
        <f t="shared" si="1331"/>
        <v>0</v>
      </c>
      <c r="AT365" s="3">
        <f t="shared" si="1331"/>
        <v>0</v>
      </c>
      <c r="AU365" s="3">
        <f t="shared" si="1331"/>
        <v>0</v>
      </c>
      <c r="AV365" s="3">
        <f t="shared" si="1331"/>
        <v>0</v>
      </c>
      <c r="AW365" s="3">
        <f t="shared" si="1331"/>
        <v>0</v>
      </c>
      <c r="AX365" s="3">
        <f t="shared" si="1331"/>
        <v>0</v>
      </c>
      <c r="AY365" s="3">
        <f t="shared" si="1331"/>
        <v>0</v>
      </c>
      <c r="AZ365" s="3">
        <f t="shared" ref="AZ365:CE365" si="1332">(AZ178+AZ271)-AZ85</f>
        <v>0</v>
      </c>
      <c r="BA365" s="3">
        <f t="shared" si="1332"/>
        <v>0</v>
      </c>
      <c r="BB365" s="3">
        <f t="shared" si="1332"/>
        <v>0</v>
      </c>
      <c r="BC365" s="3">
        <f t="shared" si="1332"/>
        <v>0</v>
      </c>
      <c r="BD365" s="3">
        <f t="shared" si="1332"/>
        <v>0</v>
      </c>
      <c r="BE365" s="3">
        <f t="shared" si="1332"/>
        <v>0</v>
      </c>
      <c r="BF365" s="3">
        <f t="shared" si="1332"/>
        <v>0</v>
      </c>
      <c r="BG365" s="3">
        <f t="shared" si="1332"/>
        <v>0</v>
      </c>
      <c r="BH365" s="3">
        <f t="shared" si="1332"/>
        <v>0</v>
      </c>
      <c r="BI365" s="3">
        <f t="shared" si="1332"/>
        <v>0</v>
      </c>
      <c r="BJ365" s="3">
        <f t="shared" si="1332"/>
        <v>0</v>
      </c>
      <c r="BK365" s="3">
        <f t="shared" si="1332"/>
        <v>0</v>
      </c>
      <c r="BL365" s="3">
        <f t="shared" si="1332"/>
        <v>0</v>
      </c>
      <c r="BM365" s="3">
        <f t="shared" si="1332"/>
        <v>0</v>
      </c>
      <c r="BN365" s="3">
        <f t="shared" si="1332"/>
        <v>0</v>
      </c>
      <c r="BO365" s="3">
        <f t="shared" si="1332"/>
        <v>0</v>
      </c>
      <c r="BP365" s="3">
        <f t="shared" si="1332"/>
        <v>0</v>
      </c>
      <c r="BQ365" s="3">
        <f t="shared" si="1332"/>
        <v>0</v>
      </c>
      <c r="BR365" s="3">
        <f t="shared" si="1332"/>
        <v>0</v>
      </c>
      <c r="BS365" s="3">
        <f t="shared" si="1332"/>
        <v>0</v>
      </c>
      <c r="BT365" s="3">
        <f t="shared" si="1332"/>
        <v>0</v>
      </c>
      <c r="BU365" s="3">
        <f t="shared" si="1332"/>
        <v>0</v>
      </c>
      <c r="BV365" s="3">
        <f t="shared" si="1332"/>
        <v>0</v>
      </c>
      <c r="BW365" s="3">
        <f t="shared" si="1332"/>
        <v>0</v>
      </c>
      <c r="BX365" s="3">
        <f t="shared" si="1332"/>
        <v>0</v>
      </c>
      <c r="BY365" s="3">
        <f t="shared" si="1332"/>
        <v>0</v>
      </c>
      <c r="BZ365" s="3">
        <f t="shared" si="1332"/>
        <v>0</v>
      </c>
      <c r="CA365" s="3">
        <f t="shared" si="1332"/>
        <v>0</v>
      </c>
      <c r="CB365" s="3">
        <f t="shared" si="1332"/>
        <v>0</v>
      </c>
      <c r="CC365" s="3">
        <f t="shared" si="1332"/>
        <v>0</v>
      </c>
      <c r="CD365" s="3">
        <f t="shared" si="1332"/>
        <v>0</v>
      </c>
      <c r="CE365" s="3">
        <f t="shared" si="1332"/>
        <v>0</v>
      </c>
      <c r="CF365" s="3">
        <f t="shared" ref="CF365:DK365" si="1333">(CF178+CF271)-CF85</f>
        <v>0</v>
      </c>
      <c r="CG365" s="3">
        <f t="shared" si="1333"/>
        <v>0</v>
      </c>
      <c r="CH365" s="3">
        <f t="shared" si="1333"/>
        <v>0</v>
      </c>
      <c r="CI365" s="3">
        <f t="shared" si="1333"/>
        <v>0</v>
      </c>
      <c r="CJ365" s="3">
        <f t="shared" si="1333"/>
        <v>0</v>
      </c>
      <c r="CK365" s="3">
        <f t="shared" si="1333"/>
        <v>0</v>
      </c>
      <c r="CL365" s="3">
        <f t="shared" si="1333"/>
        <v>0</v>
      </c>
      <c r="CM365" s="3">
        <f t="shared" si="1333"/>
        <v>0</v>
      </c>
      <c r="CN365" s="3">
        <f t="shared" si="1333"/>
        <v>0</v>
      </c>
      <c r="CO365" s="3">
        <f t="shared" si="1333"/>
        <v>0</v>
      </c>
      <c r="CP365" s="3">
        <f t="shared" si="1333"/>
        <v>0</v>
      </c>
      <c r="CQ365" s="3">
        <f t="shared" si="1333"/>
        <v>0</v>
      </c>
      <c r="CR365" s="3">
        <f t="shared" si="1333"/>
        <v>0</v>
      </c>
      <c r="CS365" s="3">
        <f t="shared" si="1333"/>
        <v>0</v>
      </c>
      <c r="CT365" s="3">
        <f t="shared" si="1333"/>
        <v>0</v>
      </c>
      <c r="CU365" s="3">
        <f t="shared" si="1333"/>
        <v>0</v>
      </c>
      <c r="CV365" s="3">
        <f t="shared" si="1333"/>
        <v>0</v>
      </c>
      <c r="CW365" s="3">
        <f t="shared" si="1333"/>
        <v>0</v>
      </c>
      <c r="CX365" s="3">
        <f t="shared" si="1333"/>
        <v>0</v>
      </c>
      <c r="CY365" s="3">
        <f t="shared" si="1333"/>
        <v>0</v>
      </c>
      <c r="CZ365" s="3">
        <f t="shared" si="1333"/>
        <v>0</v>
      </c>
      <c r="DA365" s="3">
        <f t="shared" si="1333"/>
        <v>0</v>
      </c>
      <c r="DB365" s="3">
        <f t="shared" si="1333"/>
        <v>0</v>
      </c>
      <c r="DC365" s="3">
        <f t="shared" si="1333"/>
        <v>0</v>
      </c>
      <c r="DD365" s="3">
        <f t="shared" si="1333"/>
        <v>0</v>
      </c>
      <c r="DE365" s="3">
        <f t="shared" si="1333"/>
        <v>0</v>
      </c>
      <c r="DF365" s="3">
        <f t="shared" si="1333"/>
        <v>0</v>
      </c>
      <c r="DG365" s="3">
        <f t="shared" si="1333"/>
        <v>0</v>
      </c>
      <c r="DH365" s="3">
        <f t="shared" si="1333"/>
        <v>0</v>
      </c>
      <c r="DI365" s="3">
        <f t="shared" si="1333"/>
        <v>0</v>
      </c>
      <c r="DJ365" s="3">
        <f t="shared" si="1333"/>
        <v>0</v>
      </c>
      <c r="DK365" s="3">
        <f t="shared" si="1333"/>
        <v>0</v>
      </c>
      <c r="DL365" s="3">
        <f t="shared" ref="DL365:EQ365" si="1334">(DL178+DL271)-DL85</f>
        <v>0</v>
      </c>
      <c r="DM365" s="3">
        <f t="shared" si="1334"/>
        <v>0</v>
      </c>
      <c r="DN365" s="3">
        <f t="shared" si="1334"/>
        <v>0</v>
      </c>
      <c r="DO365" s="3">
        <f t="shared" si="1334"/>
        <v>0</v>
      </c>
      <c r="DP365" s="3">
        <f t="shared" si="1334"/>
        <v>0</v>
      </c>
      <c r="DQ365" s="3">
        <f t="shared" si="1334"/>
        <v>0</v>
      </c>
      <c r="DR365" s="3">
        <f t="shared" si="1334"/>
        <v>0</v>
      </c>
      <c r="DS365" s="3">
        <f t="shared" si="1334"/>
        <v>0</v>
      </c>
      <c r="DT365" s="3">
        <f t="shared" si="1334"/>
        <v>0</v>
      </c>
      <c r="DU365" s="3">
        <f t="shared" si="1334"/>
        <v>0</v>
      </c>
      <c r="DV365" s="3">
        <f t="shared" si="1334"/>
        <v>0</v>
      </c>
      <c r="DW365" s="3">
        <f t="shared" si="1334"/>
        <v>0</v>
      </c>
      <c r="DX365" s="3">
        <f t="shared" si="1334"/>
        <v>0</v>
      </c>
      <c r="DY365" s="3">
        <f t="shared" si="1334"/>
        <v>0</v>
      </c>
      <c r="DZ365" s="3">
        <f t="shared" si="1334"/>
        <v>0</v>
      </c>
      <c r="EA365" s="3">
        <f t="shared" si="1334"/>
        <v>0</v>
      </c>
      <c r="EB365" s="3">
        <f t="shared" si="1334"/>
        <v>0</v>
      </c>
      <c r="EC365" s="3">
        <f t="shared" si="1334"/>
        <v>0</v>
      </c>
      <c r="ED365" s="3">
        <f t="shared" si="1334"/>
        <v>0</v>
      </c>
      <c r="EE365" s="3">
        <f t="shared" si="1334"/>
        <v>0</v>
      </c>
      <c r="EF365" s="3">
        <f t="shared" si="1334"/>
        <v>0</v>
      </c>
      <c r="EG365" s="3">
        <f t="shared" si="1334"/>
        <v>0</v>
      </c>
      <c r="EH365" s="3">
        <f t="shared" si="1334"/>
        <v>0</v>
      </c>
      <c r="EI365" s="3">
        <f t="shared" si="1334"/>
        <v>0</v>
      </c>
      <c r="EJ365" s="3">
        <f t="shared" si="1334"/>
        <v>0</v>
      </c>
      <c r="EK365" s="3">
        <f t="shared" si="1334"/>
        <v>0</v>
      </c>
      <c r="EL365" s="3">
        <f t="shared" si="1334"/>
        <v>0</v>
      </c>
      <c r="EM365" s="3">
        <f t="shared" si="1334"/>
        <v>0</v>
      </c>
      <c r="EN365" s="3">
        <f t="shared" si="1334"/>
        <v>0</v>
      </c>
      <c r="EO365" s="3">
        <f t="shared" si="1334"/>
        <v>0</v>
      </c>
      <c r="EP365" s="3">
        <f t="shared" si="1334"/>
        <v>0</v>
      </c>
      <c r="EQ365" s="3">
        <f t="shared" si="1334"/>
        <v>0</v>
      </c>
      <c r="ER365" s="3">
        <f t="shared" ref="ER365:FB365" si="1335">(ER178+ER271)-ER85</f>
        <v>0</v>
      </c>
      <c r="ES365" s="3">
        <f t="shared" si="1335"/>
        <v>0</v>
      </c>
      <c r="ET365" s="3">
        <f t="shared" si="1335"/>
        <v>0</v>
      </c>
      <c r="EU365" s="3">
        <f t="shared" si="1335"/>
        <v>0</v>
      </c>
      <c r="EV365" s="3">
        <f t="shared" si="1335"/>
        <v>0</v>
      </c>
      <c r="EW365" s="3">
        <f t="shared" si="1335"/>
        <v>0</v>
      </c>
      <c r="EX365" s="3">
        <f t="shared" si="1335"/>
        <v>0</v>
      </c>
      <c r="EY365" s="3">
        <f t="shared" si="1335"/>
        <v>0</v>
      </c>
      <c r="EZ365" s="3">
        <f t="shared" si="1335"/>
        <v>0</v>
      </c>
      <c r="FA365" s="3">
        <f t="shared" si="1335"/>
        <v>0</v>
      </c>
      <c r="FB365" s="3">
        <f t="shared" si="1335"/>
        <v>0</v>
      </c>
    </row>
    <row r="366" spans="2:158" s="38" customFormat="1" ht="11.25" hidden="1" customHeight="1" outlineLevel="1">
      <c r="B366" s="37">
        <v>2090</v>
      </c>
      <c r="D366" s="36"/>
      <c r="E366" s="49"/>
      <c r="J366" s="39"/>
      <c r="K366" s="39"/>
      <c r="L366" s="39"/>
      <c r="M366" s="39"/>
      <c r="N366" s="39"/>
      <c r="O366" s="39"/>
      <c r="P366" s="39"/>
      <c r="R366" s="41"/>
      <c r="S366" s="40"/>
      <c r="T366" s="3">
        <f t="shared" ref="T366:AY366" si="1336">(T179+T272)-T86</f>
        <v>0</v>
      </c>
      <c r="U366" s="3">
        <f t="shared" si="1336"/>
        <v>0</v>
      </c>
      <c r="V366" s="3">
        <f t="shared" si="1336"/>
        <v>0</v>
      </c>
      <c r="W366" s="3">
        <f t="shared" si="1336"/>
        <v>0</v>
      </c>
      <c r="X366" s="3">
        <f t="shared" si="1336"/>
        <v>0</v>
      </c>
      <c r="Y366" s="3">
        <f t="shared" si="1336"/>
        <v>0</v>
      </c>
      <c r="Z366" s="3">
        <f t="shared" si="1336"/>
        <v>0</v>
      </c>
      <c r="AA366" s="3">
        <f t="shared" si="1336"/>
        <v>0</v>
      </c>
      <c r="AB366" s="3">
        <f t="shared" si="1336"/>
        <v>0</v>
      </c>
      <c r="AC366" s="3">
        <f t="shared" si="1336"/>
        <v>0</v>
      </c>
      <c r="AD366" s="3">
        <f t="shared" si="1336"/>
        <v>0</v>
      </c>
      <c r="AE366" s="3">
        <f t="shared" si="1336"/>
        <v>0</v>
      </c>
      <c r="AF366" s="3">
        <f t="shared" si="1336"/>
        <v>0</v>
      </c>
      <c r="AG366" s="3">
        <f t="shared" si="1336"/>
        <v>0</v>
      </c>
      <c r="AH366" s="3">
        <f t="shared" si="1336"/>
        <v>0</v>
      </c>
      <c r="AI366" s="3">
        <f t="shared" si="1336"/>
        <v>0</v>
      </c>
      <c r="AJ366" s="3">
        <f t="shared" si="1336"/>
        <v>0</v>
      </c>
      <c r="AK366" s="3">
        <f t="shared" si="1336"/>
        <v>0</v>
      </c>
      <c r="AL366" s="3">
        <f t="shared" si="1336"/>
        <v>0</v>
      </c>
      <c r="AM366" s="3">
        <f t="shared" si="1336"/>
        <v>0</v>
      </c>
      <c r="AN366" s="3">
        <f t="shared" si="1336"/>
        <v>0</v>
      </c>
      <c r="AO366" s="3">
        <f t="shared" si="1336"/>
        <v>0</v>
      </c>
      <c r="AP366" s="3">
        <f t="shared" si="1336"/>
        <v>0</v>
      </c>
      <c r="AQ366" s="3">
        <f t="shared" si="1336"/>
        <v>0</v>
      </c>
      <c r="AR366" s="3">
        <f t="shared" si="1336"/>
        <v>0</v>
      </c>
      <c r="AS366" s="3">
        <f t="shared" si="1336"/>
        <v>0</v>
      </c>
      <c r="AT366" s="3">
        <f t="shared" si="1336"/>
        <v>0</v>
      </c>
      <c r="AU366" s="3">
        <f t="shared" si="1336"/>
        <v>0</v>
      </c>
      <c r="AV366" s="3">
        <f t="shared" si="1336"/>
        <v>0</v>
      </c>
      <c r="AW366" s="3">
        <f t="shared" si="1336"/>
        <v>0</v>
      </c>
      <c r="AX366" s="3">
        <f t="shared" si="1336"/>
        <v>0</v>
      </c>
      <c r="AY366" s="3">
        <f t="shared" si="1336"/>
        <v>0</v>
      </c>
      <c r="AZ366" s="3">
        <f t="shared" ref="AZ366:CE366" si="1337">(AZ179+AZ272)-AZ86</f>
        <v>0</v>
      </c>
      <c r="BA366" s="3">
        <f t="shared" si="1337"/>
        <v>0</v>
      </c>
      <c r="BB366" s="3">
        <f t="shared" si="1337"/>
        <v>0</v>
      </c>
      <c r="BC366" s="3">
        <f t="shared" si="1337"/>
        <v>0</v>
      </c>
      <c r="BD366" s="3">
        <f t="shared" si="1337"/>
        <v>0</v>
      </c>
      <c r="BE366" s="3">
        <f t="shared" si="1337"/>
        <v>0</v>
      </c>
      <c r="BF366" s="3">
        <f t="shared" si="1337"/>
        <v>0</v>
      </c>
      <c r="BG366" s="3">
        <f t="shared" si="1337"/>
        <v>0</v>
      </c>
      <c r="BH366" s="3">
        <f t="shared" si="1337"/>
        <v>0</v>
      </c>
      <c r="BI366" s="3">
        <f t="shared" si="1337"/>
        <v>0</v>
      </c>
      <c r="BJ366" s="3">
        <f t="shared" si="1337"/>
        <v>0</v>
      </c>
      <c r="BK366" s="3">
        <f t="shared" si="1337"/>
        <v>0</v>
      </c>
      <c r="BL366" s="3">
        <f t="shared" si="1337"/>
        <v>0</v>
      </c>
      <c r="BM366" s="3">
        <f t="shared" si="1337"/>
        <v>0</v>
      </c>
      <c r="BN366" s="3">
        <f t="shared" si="1337"/>
        <v>0</v>
      </c>
      <c r="BO366" s="3">
        <f t="shared" si="1337"/>
        <v>0</v>
      </c>
      <c r="BP366" s="3">
        <f t="shared" si="1337"/>
        <v>0</v>
      </c>
      <c r="BQ366" s="3">
        <f t="shared" si="1337"/>
        <v>0</v>
      </c>
      <c r="BR366" s="3">
        <f t="shared" si="1337"/>
        <v>0</v>
      </c>
      <c r="BS366" s="3">
        <f t="shared" si="1337"/>
        <v>0</v>
      </c>
      <c r="BT366" s="3">
        <f t="shared" si="1337"/>
        <v>0</v>
      </c>
      <c r="BU366" s="3">
        <f t="shared" si="1337"/>
        <v>0</v>
      </c>
      <c r="BV366" s="3">
        <f t="shared" si="1337"/>
        <v>0</v>
      </c>
      <c r="BW366" s="3">
        <f t="shared" si="1337"/>
        <v>0</v>
      </c>
      <c r="BX366" s="3">
        <f t="shared" si="1337"/>
        <v>0</v>
      </c>
      <c r="BY366" s="3">
        <f t="shared" si="1337"/>
        <v>0</v>
      </c>
      <c r="BZ366" s="3">
        <f t="shared" si="1337"/>
        <v>0</v>
      </c>
      <c r="CA366" s="3">
        <f t="shared" si="1337"/>
        <v>0</v>
      </c>
      <c r="CB366" s="3">
        <f t="shared" si="1337"/>
        <v>0</v>
      </c>
      <c r="CC366" s="3">
        <f t="shared" si="1337"/>
        <v>0</v>
      </c>
      <c r="CD366" s="3">
        <f t="shared" si="1337"/>
        <v>0</v>
      </c>
      <c r="CE366" s="3">
        <f t="shared" si="1337"/>
        <v>0</v>
      </c>
      <c r="CF366" s="3">
        <f t="shared" ref="CF366:DK366" si="1338">(CF179+CF272)-CF86</f>
        <v>0</v>
      </c>
      <c r="CG366" s="3">
        <f t="shared" si="1338"/>
        <v>0</v>
      </c>
      <c r="CH366" s="3">
        <f t="shared" si="1338"/>
        <v>0</v>
      </c>
      <c r="CI366" s="3">
        <f t="shared" si="1338"/>
        <v>0</v>
      </c>
      <c r="CJ366" s="3">
        <f t="shared" si="1338"/>
        <v>0</v>
      </c>
      <c r="CK366" s="3">
        <f t="shared" si="1338"/>
        <v>0</v>
      </c>
      <c r="CL366" s="3">
        <f t="shared" si="1338"/>
        <v>0</v>
      </c>
      <c r="CM366" s="3">
        <f t="shared" si="1338"/>
        <v>0</v>
      </c>
      <c r="CN366" s="3">
        <f t="shared" si="1338"/>
        <v>0</v>
      </c>
      <c r="CO366" s="3">
        <f t="shared" si="1338"/>
        <v>0</v>
      </c>
      <c r="CP366" s="3">
        <f t="shared" si="1338"/>
        <v>0</v>
      </c>
      <c r="CQ366" s="3">
        <f t="shared" si="1338"/>
        <v>0</v>
      </c>
      <c r="CR366" s="3">
        <f t="shared" si="1338"/>
        <v>0</v>
      </c>
      <c r="CS366" s="3">
        <f t="shared" si="1338"/>
        <v>0</v>
      </c>
      <c r="CT366" s="3">
        <f t="shared" si="1338"/>
        <v>0</v>
      </c>
      <c r="CU366" s="3">
        <f t="shared" si="1338"/>
        <v>0</v>
      </c>
      <c r="CV366" s="3">
        <f t="shared" si="1338"/>
        <v>0</v>
      </c>
      <c r="CW366" s="3">
        <f t="shared" si="1338"/>
        <v>0</v>
      </c>
      <c r="CX366" s="3">
        <f t="shared" si="1338"/>
        <v>0</v>
      </c>
      <c r="CY366" s="3">
        <f t="shared" si="1338"/>
        <v>0</v>
      </c>
      <c r="CZ366" s="3">
        <f t="shared" si="1338"/>
        <v>0</v>
      </c>
      <c r="DA366" s="3">
        <f t="shared" si="1338"/>
        <v>0</v>
      </c>
      <c r="DB366" s="3">
        <f t="shared" si="1338"/>
        <v>0</v>
      </c>
      <c r="DC366" s="3">
        <f t="shared" si="1338"/>
        <v>0</v>
      </c>
      <c r="DD366" s="3">
        <f t="shared" si="1338"/>
        <v>0</v>
      </c>
      <c r="DE366" s="3">
        <f t="shared" si="1338"/>
        <v>0</v>
      </c>
      <c r="DF366" s="3">
        <f t="shared" si="1338"/>
        <v>0</v>
      </c>
      <c r="DG366" s="3">
        <f t="shared" si="1338"/>
        <v>0</v>
      </c>
      <c r="DH366" s="3">
        <f t="shared" si="1338"/>
        <v>0</v>
      </c>
      <c r="DI366" s="3">
        <f t="shared" si="1338"/>
        <v>0</v>
      </c>
      <c r="DJ366" s="3">
        <f t="shared" si="1338"/>
        <v>0</v>
      </c>
      <c r="DK366" s="3">
        <f t="shared" si="1338"/>
        <v>0</v>
      </c>
      <c r="DL366" s="3">
        <f t="shared" ref="DL366:EQ366" si="1339">(DL179+DL272)-DL86</f>
        <v>0</v>
      </c>
      <c r="DM366" s="3">
        <f t="shared" si="1339"/>
        <v>0</v>
      </c>
      <c r="DN366" s="3">
        <f t="shared" si="1339"/>
        <v>0</v>
      </c>
      <c r="DO366" s="3">
        <f t="shared" si="1339"/>
        <v>0</v>
      </c>
      <c r="DP366" s="3">
        <f t="shared" si="1339"/>
        <v>0</v>
      </c>
      <c r="DQ366" s="3">
        <f t="shared" si="1339"/>
        <v>0</v>
      </c>
      <c r="DR366" s="3">
        <f t="shared" si="1339"/>
        <v>0</v>
      </c>
      <c r="DS366" s="3">
        <f t="shared" si="1339"/>
        <v>0</v>
      </c>
      <c r="DT366" s="3">
        <f t="shared" si="1339"/>
        <v>0</v>
      </c>
      <c r="DU366" s="3">
        <f t="shared" si="1339"/>
        <v>0</v>
      </c>
      <c r="DV366" s="3">
        <f t="shared" si="1339"/>
        <v>0</v>
      </c>
      <c r="DW366" s="3">
        <f t="shared" si="1339"/>
        <v>0</v>
      </c>
      <c r="DX366" s="3">
        <f t="shared" si="1339"/>
        <v>0</v>
      </c>
      <c r="DY366" s="3">
        <f t="shared" si="1339"/>
        <v>0</v>
      </c>
      <c r="DZ366" s="3">
        <f t="shared" si="1339"/>
        <v>0</v>
      </c>
      <c r="EA366" s="3">
        <f t="shared" si="1339"/>
        <v>0</v>
      </c>
      <c r="EB366" s="3">
        <f t="shared" si="1339"/>
        <v>0</v>
      </c>
      <c r="EC366" s="3">
        <f t="shared" si="1339"/>
        <v>0</v>
      </c>
      <c r="ED366" s="3">
        <f t="shared" si="1339"/>
        <v>0</v>
      </c>
      <c r="EE366" s="3">
        <f t="shared" si="1339"/>
        <v>0</v>
      </c>
      <c r="EF366" s="3">
        <f t="shared" si="1339"/>
        <v>0</v>
      </c>
      <c r="EG366" s="3">
        <f t="shared" si="1339"/>
        <v>0</v>
      </c>
      <c r="EH366" s="3">
        <f t="shared" si="1339"/>
        <v>0</v>
      </c>
      <c r="EI366" s="3">
        <f t="shared" si="1339"/>
        <v>0</v>
      </c>
      <c r="EJ366" s="3">
        <f t="shared" si="1339"/>
        <v>0</v>
      </c>
      <c r="EK366" s="3">
        <f t="shared" si="1339"/>
        <v>0</v>
      </c>
      <c r="EL366" s="3">
        <f t="shared" si="1339"/>
        <v>0</v>
      </c>
      <c r="EM366" s="3">
        <f t="shared" si="1339"/>
        <v>0</v>
      </c>
      <c r="EN366" s="3">
        <f t="shared" si="1339"/>
        <v>0</v>
      </c>
      <c r="EO366" s="3">
        <f t="shared" si="1339"/>
        <v>0</v>
      </c>
      <c r="EP366" s="3">
        <f t="shared" si="1339"/>
        <v>0</v>
      </c>
      <c r="EQ366" s="3">
        <f t="shared" si="1339"/>
        <v>0</v>
      </c>
      <c r="ER366" s="3">
        <f t="shared" ref="ER366:FB366" si="1340">(ER179+ER272)-ER86</f>
        <v>0</v>
      </c>
      <c r="ES366" s="3">
        <f t="shared" si="1340"/>
        <v>0</v>
      </c>
      <c r="ET366" s="3">
        <f t="shared" si="1340"/>
        <v>0</v>
      </c>
      <c r="EU366" s="3">
        <f t="shared" si="1340"/>
        <v>0</v>
      </c>
      <c r="EV366" s="3">
        <f t="shared" si="1340"/>
        <v>0</v>
      </c>
      <c r="EW366" s="3">
        <f t="shared" si="1340"/>
        <v>0</v>
      </c>
      <c r="EX366" s="3">
        <f t="shared" si="1340"/>
        <v>0</v>
      </c>
      <c r="EY366" s="3">
        <f t="shared" si="1340"/>
        <v>0</v>
      </c>
      <c r="EZ366" s="3">
        <f t="shared" si="1340"/>
        <v>0</v>
      </c>
      <c r="FA366" s="3">
        <f t="shared" si="1340"/>
        <v>0</v>
      </c>
      <c r="FB366" s="3">
        <f t="shared" si="1340"/>
        <v>0</v>
      </c>
    </row>
    <row r="367" spans="2:158" s="38" customFormat="1" ht="11.25" hidden="1" customHeight="1" outlineLevel="1">
      <c r="B367" s="37">
        <v>2091</v>
      </c>
      <c r="D367" s="36"/>
      <c r="E367" s="49"/>
      <c r="J367" s="39"/>
      <c r="K367" s="39"/>
      <c r="L367" s="39"/>
      <c r="M367" s="39"/>
      <c r="N367" s="39"/>
      <c r="O367" s="39"/>
      <c r="P367" s="39"/>
      <c r="R367" s="41"/>
      <c r="S367" s="40"/>
      <c r="T367" s="3">
        <f t="shared" ref="T367:AY367" si="1341">(T180+T273)-T87</f>
        <v>0</v>
      </c>
      <c r="U367" s="3">
        <f t="shared" si="1341"/>
        <v>0</v>
      </c>
      <c r="V367" s="3">
        <f t="shared" si="1341"/>
        <v>0</v>
      </c>
      <c r="W367" s="3">
        <f t="shared" si="1341"/>
        <v>0</v>
      </c>
      <c r="X367" s="3">
        <f t="shared" si="1341"/>
        <v>0</v>
      </c>
      <c r="Y367" s="3">
        <f t="shared" si="1341"/>
        <v>0</v>
      </c>
      <c r="Z367" s="3">
        <f t="shared" si="1341"/>
        <v>0</v>
      </c>
      <c r="AA367" s="3">
        <f t="shared" si="1341"/>
        <v>0</v>
      </c>
      <c r="AB367" s="3">
        <f t="shared" si="1341"/>
        <v>0</v>
      </c>
      <c r="AC367" s="3">
        <f t="shared" si="1341"/>
        <v>0</v>
      </c>
      <c r="AD367" s="3">
        <f t="shared" si="1341"/>
        <v>0</v>
      </c>
      <c r="AE367" s="3">
        <f t="shared" si="1341"/>
        <v>0</v>
      </c>
      <c r="AF367" s="3">
        <f t="shared" si="1341"/>
        <v>0</v>
      </c>
      <c r="AG367" s="3">
        <f t="shared" si="1341"/>
        <v>0</v>
      </c>
      <c r="AH367" s="3">
        <f t="shared" si="1341"/>
        <v>0</v>
      </c>
      <c r="AI367" s="3">
        <f t="shared" si="1341"/>
        <v>0</v>
      </c>
      <c r="AJ367" s="3">
        <f t="shared" si="1341"/>
        <v>0</v>
      </c>
      <c r="AK367" s="3">
        <f t="shared" si="1341"/>
        <v>0</v>
      </c>
      <c r="AL367" s="3">
        <f t="shared" si="1341"/>
        <v>0</v>
      </c>
      <c r="AM367" s="3">
        <f t="shared" si="1341"/>
        <v>0</v>
      </c>
      <c r="AN367" s="3">
        <f t="shared" si="1341"/>
        <v>0</v>
      </c>
      <c r="AO367" s="3">
        <f t="shared" si="1341"/>
        <v>0</v>
      </c>
      <c r="AP367" s="3">
        <f t="shared" si="1341"/>
        <v>0</v>
      </c>
      <c r="AQ367" s="3">
        <f t="shared" si="1341"/>
        <v>0</v>
      </c>
      <c r="AR367" s="3">
        <f t="shared" si="1341"/>
        <v>0</v>
      </c>
      <c r="AS367" s="3">
        <f t="shared" si="1341"/>
        <v>0</v>
      </c>
      <c r="AT367" s="3">
        <f t="shared" si="1341"/>
        <v>0</v>
      </c>
      <c r="AU367" s="3">
        <f t="shared" si="1341"/>
        <v>0</v>
      </c>
      <c r="AV367" s="3">
        <f t="shared" si="1341"/>
        <v>0</v>
      </c>
      <c r="AW367" s="3">
        <f t="shared" si="1341"/>
        <v>0</v>
      </c>
      <c r="AX367" s="3">
        <f t="shared" si="1341"/>
        <v>0</v>
      </c>
      <c r="AY367" s="3">
        <f t="shared" si="1341"/>
        <v>0</v>
      </c>
      <c r="AZ367" s="3">
        <f t="shared" ref="AZ367:CE367" si="1342">(AZ180+AZ273)-AZ87</f>
        <v>0</v>
      </c>
      <c r="BA367" s="3">
        <f t="shared" si="1342"/>
        <v>0</v>
      </c>
      <c r="BB367" s="3">
        <f t="shared" si="1342"/>
        <v>0</v>
      </c>
      <c r="BC367" s="3">
        <f t="shared" si="1342"/>
        <v>0</v>
      </c>
      <c r="BD367" s="3">
        <f t="shared" si="1342"/>
        <v>0</v>
      </c>
      <c r="BE367" s="3">
        <f t="shared" si="1342"/>
        <v>0</v>
      </c>
      <c r="BF367" s="3">
        <f t="shared" si="1342"/>
        <v>0</v>
      </c>
      <c r="BG367" s="3">
        <f t="shared" si="1342"/>
        <v>0</v>
      </c>
      <c r="BH367" s="3">
        <f t="shared" si="1342"/>
        <v>0</v>
      </c>
      <c r="BI367" s="3">
        <f t="shared" si="1342"/>
        <v>0</v>
      </c>
      <c r="BJ367" s="3">
        <f t="shared" si="1342"/>
        <v>0</v>
      </c>
      <c r="BK367" s="3">
        <f t="shared" si="1342"/>
        <v>0</v>
      </c>
      <c r="BL367" s="3">
        <f t="shared" si="1342"/>
        <v>0</v>
      </c>
      <c r="BM367" s="3">
        <f t="shared" si="1342"/>
        <v>0</v>
      </c>
      <c r="BN367" s="3">
        <f t="shared" si="1342"/>
        <v>0</v>
      </c>
      <c r="BO367" s="3">
        <f t="shared" si="1342"/>
        <v>0</v>
      </c>
      <c r="BP367" s="3">
        <f t="shared" si="1342"/>
        <v>0</v>
      </c>
      <c r="BQ367" s="3">
        <f t="shared" si="1342"/>
        <v>0</v>
      </c>
      <c r="BR367" s="3">
        <f t="shared" si="1342"/>
        <v>0</v>
      </c>
      <c r="BS367" s="3">
        <f t="shared" si="1342"/>
        <v>0</v>
      </c>
      <c r="BT367" s="3">
        <f t="shared" si="1342"/>
        <v>0</v>
      </c>
      <c r="BU367" s="3">
        <f t="shared" si="1342"/>
        <v>0</v>
      </c>
      <c r="BV367" s="3">
        <f t="shared" si="1342"/>
        <v>0</v>
      </c>
      <c r="BW367" s="3">
        <f t="shared" si="1342"/>
        <v>0</v>
      </c>
      <c r="BX367" s="3">
        <f t="shared" si="1342"/>
        <v>0</v>
      </c>
      <c r="BY367" s="3">
        <f t="shared" si="1342"/>
        <v>0</v>
      </c>
      <c r="BZ367" s="3">
        <f t="shared" si="1342"/>
        <v>0</v>
      </c>
      <c r="CA367" s="3">
        <f t="shared" si="1342"/>
        <v>0</v>
      </c>
      <c r="CB367" s="3">
        <f t="shared" si="1342"/>
        <v>0</v>
      </c>
      <c r="CC367" s="3">
        <f t="shared" si="1342"/>
        <v>0</v>
      </c>
      <c r="CD367" s="3">
        <f t="shared" si="1342"/>
        <v>0</v>
      </c>
      <c r="CE367" s="3">
        <f t="shared" si="1342"/>
        <v>0</v>
      </c>
      <c r="CF367" s="3">
        <f t="shared" ref="CF367:DK367" si="1343">(CF180+CF273)-CF87</f>
        <v>0</v>
      </c>
      <c r="CG367" s="3">
        <f t="shared" si="1343"/>
        <v>0</v>
      </c>
      <c r="CH367" s="3">
        <f t="shared" si="1343"/>
        <v>0</v>
      </c>
      <c r="CI367" s="3">
        <f t="shared" si="1343"/>
        <v>0</v>
      </c>
      <c r="CJ367" s="3">
        <f t="shared" si="1343"/>
        <v>0</v>
      </c>
      <c r="CK367" s="3">
        <f t="shared" si="1343"/>
        <v>0</v>
      </c>
      <c r="CL367" s="3">
        <f t="shared" si="1343"/>
        <v>0</v>
      </c>
      <c r="CM367" s="3">
        <f t="shared" si="1343"/>
        <v>0</v>
      </c>
      <c r="CN367" s="3">
        <f t="shared" si="1343"/>
        <v>0</v>
      </c>
      <c r="CO367" s="3">
        <f t="shared" si="1343"/>
        <v>0</v>
      </c>
      <c r="CP367" s="3">
        <f t="shared" si="1343"/>
        <v>0</v>
      </c>
      <c r="CQ367" s="3">
        <f t="shared" si="1343"/>
        <v>0</v>
      </c>
      <c r="CR367" s="3">
        <f t="shared" si="1343"/>
        <v>0</v>
      </c>
      <c r="CS367" s="3">
        <f t="shared" si="1343"/>
        <v>0</v>
      </c>
      <c r="CT367" s="3">
        <f t="shared" si="1343"/>
        <v>0</v>
      </c>
      <c r="CU367" s="3">
        <f t="shared" si="1343"/>
        <v>0</v>
      </c>
      <c r="CV367" s="3">
        <f t="shared" si="1343"/>
        <v>0</v>
      </c>
      <c r="CW367" s="3">
        <f t="shared" si="1343"/>
        <v>0</v>
      </c>
      <c r="CX367" s="3">
        <f t="shared" si="1343"/>
        <v>0</v>
      </c>
      <c r="CY367" s="3">
        <f t="shared" si="1343"/>
        <v>0</v>
      </c>
      <c r="CZ367" s="3">
        <f t="shared" si="1343"/>
        <v>0</v>
      </c>
      <c r="DA367" s="3">
        <f t="shared" si="1343"/>
        <v>0</v>
      </c>
      <c r="DB367" s="3">
        <f t="shared" si="1343"/>
        <v>0</v>
      </c>
      <c r="DC367" s="3">
        <f t="shared" si="1343"/>
        <v>0</v>
      </c>
      <c r="DD367" s="3">
        <f t="shared" si="1343"/>
        <v>0</v>
      </c>
      <c r="DE367" s="3">
        <f t="shared" si="1343"/>
        <v>0</v>
      </c>
      <c r="DF367" s="3">
        <f t="shared" si="1343"/>
        <v>0</v>
      </c>
      <c r="DG367" s="3">
        <f t="shared" si="1343"/>
        <v>0</v>
      </c>
      <c r="DH367" s="3">
        <f t="shared" si="1343"/>
        <v>0</v>
      </c>
      <c r="DI367" s="3">
        <f t="shared" si="1343"/>
        <v>0</v>
      </c>
      <c r="DJ367" s="3">
        <f t="shared" si="1343"/>
        <v>0</v>
      </c>
      <c r="DK367" s="3">
        <f t="shared" si="1343"/>
        <v>0</v>
      </c>
      <c r="DL367" s="3">
        <f t="shared" ref="DL367:EQ367" si="1344">(DL180+DL273)-DL87</f>
        <v>0</v>
      </c>
      <c r="DM367" s="3">
        <f t="shared" si="1344"/>
        <v>0</v>
      </c>
      <c r="DN367" s="3">
        <f t="shared" si="1344"/>
        <v>0</v>
      </c>
      <c r="DO367" s="3">
        <f t="shared" si="1344"/>
        <v>0</v>
      </c>
      <c r="DP367" s="3">
        <f t="shared" si="1344"/>
        <v>0</v>
      </c>
      <c r="DQ367" s="3">
        <f t="shared" si="1344"/>
        <v>0</v>
      </c>
      <c r="DR367" s="3">
        <f t="shared" si="1344"/>
        <v>0</v>
      </c>
      <c r="DS367" s="3">
        <f t="shared" si="1344"/>
        <v>0</v>
      </c>
      <c r="DT367" s="3">
        <f t="shared" si="1344"/>
        <v>0</v>
      </c>
      <c r="DU367" s="3">
        <f t="shared" si="1344"/>
        <v>0</v>
      </c>
      <c r="DV367" s="3">
        <f t="shared" si="1344"/>
        <v>0</v>
      </c>
      <c r="DW367" s="3">
        <f t="shared" si="1344"/>
        <v>0</v>
      </c>
      <c r="DX367" s="3">
        <f t="shared" si="1344"/>
        <v>0</v>
      </c>
      <c r="DY367" s="3">
        <f t="shared" si="1344"/>
        <v>0</v>
      </c>
      <c r="DZ367" s="3">
        <f t="shared" si="1344"/>
        <v>0</v>
      </c>
      <c r="EA367" s="3">
        <f t="shared" si="1344"/>
        <v>0</v>
      </c>
      <c r="EB367" s="3">
        <f t="shared" si="1344"/>
        <v>0</v>
      </c>
      <c r="EC367" s="3">
        <f t="shared" si="1344"/>
        <v>0</v>
      </c>
      <c r="ED367" s="3">
        <f t="shared" si="1344"/>
        <v>0</v>
      </c>
      <c r="EE367" s="3">
        <f t="shared" si="1344"/>
        <v>0</v>
      </c>
      <c r="EF367" s="3">
        <f t="shared" si="1344"/>
        <v>0</v>
      </c>
      <c r="EG367" s="3">
        <f t="shared" si="1344"/>
        <v>0</v>
      </c>
      <c r="EH367" s="3">
        <f t="shared" si="1344"/>
        <v>0</v>
      </c>
      <c r="EI367" s="3">
        <f t="shared" si="1344"/>
        <v>0</v>
      </c>
      <c r="EJ367" s="3">
        <f t="shared" si="1344"/>
        <v>0</v>
      </c>
      <c r="EK367" s="3">
        <f t="shared" si="1344"/>
        <v>0</v>
      </c>
      <c r="EL367" s="3">
        <f t="shared" si="1344"/>
        <v>0</v>
      </c>
      <c r="EM367" s="3">
        <f t="shared" si="1344"/>
        <v>0</v>
      </c>
      <c r="EN367" s="3">
        <f t="shared" si="1344"/>
        <v>0</v>
      </c>
      <c r="EO367" s="3">
        <f t="shared" si="1344"/>
        <v>0</v>
      </c>
      <c r="EP367" s="3">
        <f t="shared" si="1344"/>
        <v>0</v>
      </c>
      <c r="EQ367" s="3">
        <f t="shared" si="1344"/>
        <v>0</v>
      </c>
      <c r="ER367" s="3">
        <f t="shared" ref="ER367:FB367" si="1345">(ER180+ER273)-ER87</f>
        <v>0</v>
      </c>
      <c r="ES367" s="3">
        <f t="shared" si="1345"/>
        <v>0</v>
      </c>
      <c r="ET367" s="3">
        <f t="shared" si="1345"/>
        <v>0</v>
      </c>
      <c r="EU367" s="3">
        <f t="shared" si="1345"/>
        <v>0</v>
      </c>
      <c r="EV367" s="3">
        <f t="shared" si="1345"/>
        <v>0</v>
      </c>
      <c r="EW367" s="3">
        <f t="shared" si="1345"/>
        <v>0</v>
      </c>
      <c r="EX367" s="3">
        <f t="shared" si="1345"/>
        <v>0</v>
      </c>
      <c r="EY367" s="3">
        <f t="shared" si="1345"/>
        <v>0</v>
      </c>
      <c r="EZ367" s="3">
        <f t="shared" si="1345"/>
        <v>0</v>
      </c>
      <c r="FA367" s="3">
        <f t="shared" si="1345"/>
        <v>0</v>
      </c>
      <c r="FB367" s="3">
        <f t="shared" si="1345"/>
        <v>0</v>
      </c>
    </row>
    <row r="368" spans="2:158" s="38" customFormat="1" ht="11.25" hidden="1" customHeight="1" outlineLevel="1">
      <c r="B368" s="37">
        <v>2092</v>
      </c>
      <c r="D368" s="36"/>
      <c r="E368" s="49"/>
      <c r="J368" s="39"/>
      <c r="K368" s="39"/>
      <c r="L368" s="39"/>
      <c r="M368" s="39"/>
      <c r="N368" s="39"/>
      <c r="O368" s="39"/>
      <c r="P368" s="39"/>
      <c r="R368" s="41"/>
      <c r="S368" s="40"/>
      <c r="T368" s="3">
        <f t="shared" ref="T368:AY368" si="1346">(T181+T274)-T88</f>
        <v>0</v>
      </c>
      <c r="U368" s="3">
        <f t="shared" si="1346"/>
        <v>0</v>
      </c>
      <c r="V368" s="3">
        <f t="shared" si="1346"/>
        <v>0</v>
      </c>
      <c r="W368" s="3">
        <f t="shared" si="1346"/>
        <v>0</v>
      </c>
      <c r="X368" s="3">
        <f t="shared" si="1346"/>
        <v>0</v>
      </c>
      <c r="Y368" s="3">
        <f t="shared" si="1346"/>
        <v>0</v>
      </c>
      <c r="Z368" s="3">
        <f t="shared" si="1346"/>
        <v>0</v>
      </c>
      <c r="AA368" s="3">
        <f t="shared" si="1346"/>
        <v>0</v>
      </c>
      <c r="AB368" s="3">
        <f t="shared" si="1346"/>
        <v>0</v>
      </c>
      <c r="AC368" s="3">
        <f t="shared" si="1346"/>
        <v>0</v>
      </c>
      <c r="AD368" s="3">
        <f t="shared" si="1346"/>
        <v>0</v>
      </c>
      <c r="AE368" s="3">
        <f t="shared" si="1346"/>
        <v>0</v>
      </c>
      <c r="AF368" s="3">
        <f t="shared" si="1346"/>
        <v>0</v>
      </c>
      <c r="AG368" s="3">
        <f t="shared" si="1346"/>
        <v>0</v>
      </c>
      <c r="AH368" s="3">
        <f t="shared" si="1346"/>
        <v>0</v>
      </c>
      <c r="AI368" s="3">
        <f t="shared" si="1346"/>
        <v>0</v>
      </c>
      <c r="AJ368" s="3">
        <f t="shared" si="1346"/>
        <v>0</v>
      </c>
      <c r="AK368" s="3">
        <f t="shared" si="1346"/>
        <v>0</v>
      </c>
      <c r="AL368" s="3">
        <f t="shared" si="1346"/>
        <v>0</v>
      </c>
      <c r="AM368" s="3">
        <f t="shared" si="1346"/>
        <v>0</v>
      </c>
      <c r="AN368" s="3">
        <f t="shared" si="1346"/>
        <v>0</v>
      </c>
      <c r="AO368" s="3">
        <f t="shared" si="1346"/>
        <v>0</v>
      </c>
      <c r="AP368" s="3">
        <f t="shared" si="1346"/>
        <v>0</v>
      </c>
      <c r="AQ368" s="3">
        <f t="shared" si="1346"/>
        <v>0</v>
      </c>
      <c r="AR368" s="3">
        <f t="shared" si="1346"/>
        <v>0</v>
      </c>
      <c r="AS368" s="3">
        <f t="shared" si="1346"/>
        <v>0</v>
      </c>
      <c r="AT368" s="3">
        <f t="shared" si="1346"/>
        <v>0</v>
      </c>
      <c r="AU368" s="3">
        <f t="shared" si="1346"/>
        <v>0</v>
      </c>
      <c r="AV368" s="3">
        <f t="shared" si="1346"/>
        <v>0</v>
      </c>
      <c r="AW368" s="3">
        <f t="shared" si="1346"/>
        <v>0</v>
      </c>
      <c r="AX368" s="3">
        <f t="shared" si="1346"/>
        <v>0</v>
      </c>
      <c r="AY368" s="3">
        <f t="shared" si="1346"/>
        <v>0</v>
      </c>
      <c r="AZ368" s="3">
        <f t="shared" ref="AZ368:CE368" si="1347">(AZ181+AZ274)-AZ88</f>
        <v>0</v>
      </c>
      <c r="BA368" s="3">
        <f t="shared" si="1347"/>
        <v>0</v>
      </c>
      <c r="BB368" s="3">
        <f t="shared" si="1347"/>
        <v>0</v>
      </c>
      <c r="BC368" s="3">
        <f t="shared" si="1347"/>
        <v>0</v>
      </c>
      <c r="BD368" s="3">
        <f t="shared" si="1347"/>
        <v>0</v>
      </c>
      <c r="BE368" s="3">
        <f t="shared" si="1347"/>
        <v>0</v>
      </c>
      <c r="BF368" s="3">
        <f t="shared" si="1347"/>
        <v>0</v>
      </c>
      <c r="BG368" s="3">
        <f t="shared" si="1347"/>
        <v>0</v>
      </c>
      <c r="BH368" s="3">
        <f t="shared" si="1347"/>
        <v>0</v>
      </c>
      <c r="BI368" s="3">
        <f t="shared" si="1347"/>
        <v>0</v>
      </c>
      <c r="BJ368" s="3">
        <f t="shared" si="1347"/>
        <v>0</v>
      </c>
      <c r="BK368" s="3">
        <f t="shared" si="1347"/>
        <v>0</v>
      </c>
      <c r="BL368" s="3">
        <f t="shared" si="1347"/>
        <v>0</v>
      </c>
      <c r="BM368" s="3">
        <f t="shared" si="1347"/>
        <v>0</v>
      </c>
      <c r="BN368" s="3">
        <f t="shared" si="1347"/>
        <v>0</v>
      </c>
      <c r="BO368" s="3">
        <f t="shared" si="1347"/>
        <v>0</v>
      </c>
      <c r="BP368" s="3">
        <f t="shared" si="1347"/>
        <v>0</v>
      </c>
      <c r="BQ368" s="3">
        <f t="shared" si="1347"/>
        <v>0</v>
      </c>
      <c r="BR368" s="3">
        <f t="shared" si="1347"/>
        <v>0</v>
      </c>
      <c r="BS368" s="3">
        <f t="shared" si="1347"/>
        <v>0</v>
      </c>
      <c r="BT368" s="3">
        <f t="shared" si="1347"/>
        <v>0</v>
      </c>
      <c r="BU368" s="3">
        <f t="shared" si="1347"/>
        <v>0</v>
      </c>
      <c r="BV368" s="3">
        <f t="shared" si="1347"/>
        <v>0</v>
      </c>
      <c r="BW368" s="3">
        <f t="shared" si="1347"/>
        <v>0</v>
      </c>
      <c r="BX368" s="3">
        <f t="shared" si="1347"/>
        <v>0</v>
      </c>
      <c r="BY368" s="3">
        <f t="shared" si="1347"/>
        <v>0</v>
      </c>
      <c r="BZ368" s="3">
        <f t="shared" si="1347"/>
        <v>0</v>
      </c>
      <c r="CA368" s="3">
        <f t="shared" si="1347"/>
        <v>0</v>
      </c>
      <c r="CB368" s="3">
        <f t="shared" si="1347"/>
        <v>0</v>
      </c>
      <c r="CC368" s="3">
        <f t="shared" si="1347"/>
        <v>0</v>
      </c>
      <c r="CD368" s="3">
        <f t="shared" si="1347"/>
        <v>0</v>
      </c>
      <c r="CE368" s="3">
        <f t="shared" si="1347"/>
        <v>0</v>
      </c>
      <c r="CF368" s="3">
        <f t="shared" ref="CF368:DK368" si="1348">(CF181+CF274)-CF88</f>
        <v>0</v>
      </c>
      <c r="CG368" s="3">
        <f t="shared" si="1348"/>
        <v>0</v>
      </c>
      <c r="CH368" s="3">
        <f t="shared" si="1348"/>
        <v>0</v>
      </c>
      <c r="CI368" s="3">
        <f t="shared" si="1348"/>
        <v>0</v>
      </c>
      <c r="CJ368" s="3">
        <f t="shared" si="1348"/>
        <v>0</v>
      </c>
      <c r="CK368" s="3">
        <f t="shared" si="1348"/>
        <v>0</v>
      </c>
      <c r="CL368" s="3">
        <f t="shared" si="1348"/>
        <v>0</v>
      </c>
      <c r="CM368" s="3">
        <f t="shared" si="1348"/>
        <v>0</v>
      </c>
      <c r="CN368" s="3">
        <f t="shared" si="1348"/>
        <v>0</v>
      </c>
      <c r="CO368" s="3">
        <f t="shared" si="1348"/>
        <v>0</v>
      </c>
      <c r="CP368" s="3">
        <f t="shared" si="1348"/>
        <v>0</v>
      </c>
      <c r="CQ368" s="3">
        <f t="shared" si="1348"/>
        <v>0</v>
      </c>
      <c r="CR368" s="3">
        <f t="shared" si="1348"/>
        <v>0</v>
      </c>
      <c r="CS368" s="3">
        <f t="shared" si="1348"/>
        <v>0</v>
      </c>
      <c r="CT368" s="3">
        <f t="shared" si="1348"/>
        <v>0</v>
      </c>
      <c r="CU368" s="3">
        <f t="shared" si="1348"/>
        <v>0</v>
      </c>
      <c r="CV368" s="3">
        <f t="shared" si="1348"/>
        <v>0</v>
      </c>
      <c r="CW368" s="3">
        <f t="shared" si="1348"/>
        <v>0</v>
      </c>
      <c r="CX368" s="3">
        <f t="shared" si="1348"/>
        <v>0</v>
      </c>
      <c r="CY368" s="3">
        <f t="shared" si="1348"/>
        <v>0</v>
      </c>
      <c r="CZ368" s="3">
        <f t="shared" si="1348"/>
        <v>0</v>
      </c>
      <c r="DA368" s="3">
        <f t="shared" si="1348"/>
        <v>0</v>
      </c>
      <c r="DB368" s="3">
        <f t="shared" si="1348"/>
        <v>0</v>
      </c>
      <c r="DC368" s="3">
        <f t="shared" si="1348"/>
        <v>0</v>
      </c>
      <c r="DD368" s="3">
        <f t="shared" si="1348"/>
        <v>0</v>
      </c>
      <c r="DE368" s="3">
        <f t="shared" si="1348"/>
        <v>0</v>
      </c>
      <c r="DF368" s="3">
        <f t="shared" si="1348"/>
        <v>0</v>
      </c>
      <c r="DG368" s="3">
        <f t="shared" si="1348"/>
        <v>0</v>
      </c>
      <c r="DH368" s="3">
        <f t="shared" si="1348"/>
        <v>0</v>
      </c>
      <c r="DI368" s="3">
        <f t="shared" si="1348"/>
        <v>0</v>
      </c>
      <c r="DJ368" s="3">
        <f t="shared" si="1348"/>
        <v>0</v>
      </c>
      <c r="DK368" s="3">
        <f t="shared" si="1348"/>
        <v>0</v>
      </c>
      <c r="DL368" s="3">
        <f t="shared" ref="DL368:EQ368" si="1349">(DL181+DL274)-DL88</f>
        <v>0</v>
      </c>
      <c r="DM368" s="3">
        <f t="shared" si="1349"/>
        <v>0</v>
      </c>
      <c r="DN368" s="3">
        <f t="shared" si="1349"/>
        <v>0</v>
      </c>
      <c r="DO368" s="3">
        <f t="shared" si="1349"/>
        <v>0</v>
      </c>
      <c r="DP368" s="3">
        <f t="shared" si="1349"/>
        <v>0</v>
      </c>
      <c r="DQ368" s="3">
        <f t="shared" si="1349"/>
        <v>0</v>
      </c>
      <c r="DR368" s="3">
        <f t="shared" si="1349"/>
        <v>0</v>
      </c>
      <c r="DS368" s="3">
        <f t="shared" si="1349"/>
        <v>0</v>
      </c>
      <c r="DT368" s="3">
        <f t="shared" si="1349"/>
        <v>0</v>
      </c>
      <c r="DU368" s="3">
        <f t="shared" si="1349"/>
        <v>0</v>
      </c>
      <c r="DV368" s="3">
        <f t="shared" si="1349"/>
        <v>0</v>
      </c>
      <c r="DW368" s="3">
        <f t="shared" si="1349"/>
        <v>0</v>
      </c>
      <c r="DX368" s="3">
        <f t="shared" si="1349"/>
        <v>0</v>
      </c>
      <c r="DY368" s="3">
        <f t="shared" si="1349"/>
        <v>0</v>
      </c>
      <c r="DZ368" s="3">
        <f t="shared" si="1349"/>
        <v>0</v>
      </c>
      <c r="EA368" s="3">
        <f t="shared" si="1349"/>
        <v>0</v>
      </c>
      <c r="EB368" s="3">
        <f t="shared" si="1349"/>
        <v>0</v>
      </c>
      <c r="EC368" s="3">
        <f t="shared" si="1349"/>
        <v>0</v>
      </c>
      <c r="ED368" s="3">
        <f t="shared" si="1349"/>
        <v>0</v>
      </c>
      <c r="EE368" s="3">
        <f t="shared" si="1349"/>
        <v>0</v>
      </c>
      <c r="EF368" s="3">
        <f t="shared" si="1349"/>
        <v>0</v>
      </c>
      <c r="EG368" s="3">
        <f t="shared" si="1349"/>
        <v>0</v>
      </c>
      <c r="EH368" s="3">
        <f t="shared" si="1349"/>
        <v>0</v>
      </c>
      <c r="EI368" s="3">
        <f t="shared" si="1349"/>
        <v>0</v>
      </c>
      <c r="EJ368" s="3">
        <f t="shared" si="1349"/>
        <v>0</v>
      </c>
      <c r="EK368" s="3">
        <f t="shared" si="1349"/>
        <v>0</v>
      </c>
      <c r="EL368" s="3">
        <f t="shared" si="1349"/>
        <v>0</v>
      </c>
      <c r="EM368" s="3">
        <f t="shared" si="1349"/>
        <v>0</v>
      </c>
      <c r="EN368" s="3">
        <f t="shared" si="1349"/>
        <v>0</v>
      </c>
      <c r="EO368" s="3">
        <f t="shared" si="1349"/>
        <v>0</v>
      </c>
      <c r="EP368" s="3">
        <f t="shared" si="1349"/>
        <v>0</v>
      </c>
      <c r="EQ368" s="3">
        <f t="shared" si="1349"/>
        <v>0</v>
      </c>
      <c r="ER368" s="3">
        <f t="shared" ref="ER368:FB368" si="1350">(ER181+ER274)-ER88</f>
        <v>0</v>
      </c>
      <c r="ES368" s="3">
        <f t="shared" si="1350"/>
        <v>0</v>
      </c>
      <c r="ET368" s="3">
        <f t="shared" si="1350"/>
        <v>0</v>
      </c>
      <c r="EU368" s="3">
        <f t="shared" si="1350"/>
        <v>0</v>
      </c>
      <c r="EV368" s="3">
        <f t="shared" si="1350"/>
        <v>0</v>
      </c>
      <c r="EW368" s="3">
        <f t="shared" si="1350"/>
        <v>0</v>
      </c>
      <c r="EX368" s="3">
        <f t="shared" si="1350"/>
        <v>0</v>
      </c>
      <c r="EY368" s="3">
        <f t="shared" si="1350"/>
        <v>0</v>
      </c>
      <c r="EZ368" s="3">
        <f t="shared" si="1350"/>
        <v>0</v>
      </c>
      <c r="FA368" s="3">
        <f t="shared" si="1350"/>
        <v>0</v>
      </c>
      <c r="FB368" s="3">
        <f t="shared" si="1350"/>
        <v>0</v>
      </c>
    </row>
    <row r="369" spans="1:158" s="38" customFormat="1" ht="11.25" hidden="1" customHeight="1" outlineLevel="1">
      <c r="B369" s="37">
        <v>2093</v>
      </c>
      <c r="D369" s="36"/>
      <c r="E369" s="49"/>
      <c r="J369" s="39"/>
      <c r="K369" s="39"/>
      <c r="L369" s="39"/>
      <c r="M369" s="39"/>
      <c r="N369" s="39"/>
      <c r="O369" s="39"/>
      <c r="P369" s="39"/>
      <c r="R369" s="41"/>
      <c r="S369" s="40"/>
      <c r="T369" s="3">
        <f t="shared" ref="T369:AY369" si="1351">(T182+T275)-T89</f>
        <v>0</v>
      </c>
      <c r="U369" s="3">
        <f t="shared" si="1351"/>
        <v>0</v>
      </c>
      <c r="V369" s="3">
        <f t="shared" si="1351"/>
        <v>0</v>
      </c>
      <c r="W369" s="3">
        <f t="shared" si="1351"/>
        <v>0</v>
      </c>
      <c r="X369" s="3">
        <f t="shared" si="1351"/>
        <v>0</v>
      </c>
      <c r="Y369" s="3">
        <f t="shared" si="1351"/>
        <v>0</v>
      </c>
      <c r="Z369" s="3">
        <f t="shared" si="1351"/>
        <v>0</v>
      </c>
      <c r="AA369" s="3">
        <f t="shared" si="1351"/>
        <v>0</v>
      </c>
      <c r="AB369" s="3">
        <f t="shared" si="1351"/>
        <v>0</v>
      </c>
      <c r="AC369" s="3">
        <f t="shared" si="1351"/>
        <v>0</v>
      </c>
      <c r="AD369" s="3">
        <f t="shared" si="1351"/>
        <v>0</v>
      </c>
      <c r="AE369" s="3">
        <f t="shared" si="1351"/>
        <v>0</v>
      </c>
      <c r="AF369" s="3">
        <f t="shared" si="1351"/>
        <v>0</v>
      </c>
      <c r="AG369" s="3">
        <f t="shared" si="1351"/>
        <v>0</v>
      </c>
      <c r="AH369" s="3">
        <f t="shared" si="1351"/>
        <v>0</v>
      </c>
      <c r="AI369" s="3">
        <f t="shared" si="1351"/>
        <v>0</v>
      </c>
      <c r="AJ369" s="3">
        <f t="shared" si="1351"/>
        <v>0</v>
      </c>
      <c r="AK369" s="3">
        <f t="shared" si="1351"/>
        <v>0</v>
      </c>
      <c r="AL369" s="3">
        <f t="shared" si="1351"/>
        <v>0</v>
      </c>
      <c r="AM369" s="3">
        <f t="shared" si="1351"/>
        <v>0</v>
      </c>
      <c r="AN369" s="3">
        <f t="shared" si="1351"/>
        <v>0</v>
      </c>
      <c r="AO369" s="3">
        <f t="shared" si="1351"/>
        <v>0</v>
      </c>
      <c r="AP369" s="3">
        <f t="shared" si="1351"/>
        <v>0</v>
      </c>
      <c r="AQ369" s="3">
        <f t="shared" si="1351"/>
        <v>0</v>
      </c>
      <c r="AR369" s="3">
        <f t="shared" si="1351"/>
        <v>0</v>
      </c>
      <c r="AS369" s="3">
        <f t="shared" si="1351"/>
        <v>0</v>
      </c>
      <c r="AT369" s="3">
        <f t="shared" si="1351"/>
        <v>0</v>
      </c>
      <c r="AU369" s="3">
        <f t="shared" si="1351"/>
        <v>0</v>
      </c>
      <c r="AV369" s="3">
        <f t="shared" si="1351"/>
        <v>0</v>
      </c>
      <c r="AW369" s="3">
        <f t="shared" si="1351"/>
        <v>0</v>
      </c>
      <c r="AX369" s="3">
        <f t="shared" si="1351"/>
        <v>0</v>
      </c>
      <c r="AY369" s="3">
        <f t="shared" si="1351"/>
        <v>0</v>
      </c>
      <c r="AZ369" s="3">
        <f t="shared" ref="AZ369:CE369" si="1352">(AZ182+AZ275)-AZ89</f>
        <v>0</v>
      </c>
      <c r="BA369" s="3">
        <f t="shared" si="1352"/>
        <v>0</v>
      </c>
      <c r="BB369" s="3">
        <f t="shared" si="1352"/>
        <v>0</v>
      </c>
      <c r="BC369" s="3">
        <f t="shared" si="1352"/>
        <v>0</v>
      </c>
      <c r="BD369" s="3">
        <f t="shared" si="1352"/>
        <v>0</v>
      </c>
      <c r="BE369" s="3">
        <f t="shared" si="1352"/>
        <v>0</v>
      </c>
      <c r="BF369" s="3">
        <f t="shared" si="1352"/>
        <v>0</v>
      </c>
      <c r="BG369" s="3">
        <f t="shared" si="1352"/>
        <v>0</v>
      </c>
      <c r="BH369" s="3">
        <f t="shared" si="1352"/>
        <v>0</v>
      </c>
      <c r="BI369" s="3">
        <f t="shared" si="1352"/>
        <v>0</v>
      </c>
      <c r="BJ369" s="3">
        <f t="shared" si="1352"/>
        <v>0</v>
      </c>
      <c r="BK369" s="3">
        <f t="shared" si="1352"/>
        <v>0</v>
      </c>
      <c r="BL369" s="3">
        <f t="shared" si="1352"/>
        <v>0</v>
      </c>
      <c r="BM369" s="3">
        <f t="shared" si="1352"/>
        <v>0</v>
      </c>
      <c r="BN369" s="3">
        <f t="shared" si="1352"/>
        <v>0</v>
      </c>
      <c r="BO369" s="3">
        <f t="shared" si="1352"/>
        <v>0</v>
      </c>
      <c r="BP369" s="3">
        <f t="shared" si="1352"/>
        <v>0</v>
      </c>
      <c r="BQ369" s="3">
        <f t="shared" si="1352"/>
        <v>0</v>
      </c>
      <c r="BR369" s="3">
        <f t="shared" si="1352"/>
        <v>0</v>
      </c>
      <c r="BS369" s="3">
        <f t="shared" si="1352"/>
        <v>0</v>
      </c>
      <c r="BT369" s="3">
        <f t="shared" si="1352"/>
        <v>0</v>
      </c>
      <c r="BU369" s="3">
        <f t="shared" si="1352"/>
        <v>0</v>
      </c>
      <c r="BV369" s="3">
        <f t="shared" si="1352"/>
        <v>0</v>
      </c>
      <c r="BW369" s="3">
        <f t="shared" si="1352"/>
        <v>0</v>
      </c>
      <c r="BX369" s="3">
        <f t="shared" si="1352"/>
        <v>0</v>
      </c>
      <c r="BY369" s="3">
        <f t="shared" si="1352"/>
        <v>0</v>
      </c>
      <c r="BZ369" s="3">
        <f t="shared" si="1352"/>
        <v>0</v>
      </c>
      <c r="CA369" s="3">
        <f t="shared" si="1352"/>
        <v>0</v>
      </c>
      <c r="CB369" s="3">
        <f t="shared" si="1352"/>
        <v>0</v>
      </c>
      <c r="CC369" s="3">
        <f t="shared" si="1352"/>
        <v>0</v>
      </c>
      <c r="CD369" s="3">
        <f t="shared" si="1352"/>
        <v>0</v>
      </c>
      <c r="CE369" s="3">
        <f t="shared" si="1352"/>
        <v>0</v>
      </c>
      <c r="CF369" s="3">
        <f t="shared" ref="CF369:DK369" si="1353">(CF182+CF275)-CF89</f>
        <v>0</v>
      </c>
      <c r="CG369" s="3">
        <f t="shared" si="1353"/>
        <v>0</v>
      </c>
      <c r="CH369" s="3">
        <f t="shared" si="1353"/>
        <v>0</v>
      </c>
      <c r="CI369" s="3">
        <f t="shared" si="1353"/>
        <v>0</v>
      </c>
      <c r="CJ369" s="3">
        <f t="shared" si="1353"/>
        <v>0</v>
      </c>
      <c r="CK369" s="3">
        <f t="shared" si="1353"/>
        <v>0</v>
      </c>
      <c r="CL369" s="3">
        <f t="shared" si="1353"/>
        <v>0</v>
      </c>
      <c r="CM369" s="3">
        <f t="shared" si="1353"/>
        <v>0</v>
      </c>
      <c r="CN369" s="3">
        <f t="shared" si="1353"/>
        <v>0</v>
      </c>
      <c r="CO369" s="3">
        <f t="shared" si="1353"/>
        <v>0</v>
      </c>
      <c r="CP369" s="3">
        <f t="shared" si="1353"/>
        <v>0</v>
      </c>
      <c r="CQ369" s="3">
        <f t="shared" si="1353"/>
        <v>0</v>
      </c>
      <c r="CR369" s="3">
        <f t="shared" si="1353"/>
        <v>0</v>
      </c>
      <c r="CS369" s="3">
        <f t="shared" si="1353"/>
        <v>0</v>
      </c>
      <c r="CT369" s="3">
        <f t="shared" si="1353"/>
        <v>0</v>
      </c>
      <c r="CU369" s="3">
        <f t="shared" si="1353"/>
        <v>0</v>
      </c>
      <c r="CV369" s="3">
        <f t="shared" si="1353"/>
        <v>0</v>
      </c>
      <c r="CW369" s="3">
        <f t="shared" si="1353"/>
        <v>0</v>
      </c>
      <c r="CX369" s="3">
        <f t="shared" si="1353"/>
        <v>0</v>
      </c>
      <c r="CY369" s="3">
        <f t="shared" si="1353"/>
        <v>0</v>
      </c>
      <c r="CZ369" s="3">
        <f t="shared" si="1353"/>
        <v>0</v>
      </c>
      <c r="DA369" s="3">
        <f t="shared" si="1353"/>
        <v>0</v>
      </c>
      <c r="DB369" s="3">
        <f t="shared" si="1353"/>
        <v>0</v>
      </c>
      <c r="DC369" s="3">
        <f t="shared" si="1353"/>
        <v>0</v>
      </c>
      <c r="DD369" s="3">
        <f t="shared" si="1353"/>
        <v>0</v>
      </c>
      <c r="DE369" s="3">
        <f t="shared" si="1353"/>
        <v>0</v>
      </c>
      <c r="DF369" s="3">
        <f t="shared" si="1353"/>
        <v>0</v>
      </c>
      <c r="DG369" s="3">
        <f t="shared" si="1353"/>
        <v>0</v>
      </c>
      <c r="DH369" s="3">
        <f t="shared" si="1353"/>
        <v>0</v>
      </c>
      <c r="DI369" s="3">
        <f t="shared" si="1353"/>
        <v>0</v>
      </c>
      <c r="DJ369" s="3">
        <f t="shared" si="1353"/>
        <v>0</v>
      </c>
      <c r="DK369" s="3">
        <f t="shared" si="1353"/>
        <v>0</v>
      </c>
      <c r="DL369" s="3">
        <f t="shared" ref="DL369:EQ369" si="1354">(DL182+DL275)-DL89</f>
        <v>0</v>
      </c>
      <c r="DM369" s="3">
        <f t="shared" si="1354"/>
        <v>0</v>
      </c>
      <c r="DN369" s="3">
        <f t="shared" si="1354"/>
        <v>0</v>
      </c>
      <c r="DO369" s="3">
        <f t="shared" si="1354"/>
        <v>0</v>
      </c>
      <c r="DP369" s="3">
        <f t="shared" si="1354"/>
        <v>0</v>
      </c>
      <c r="DQ369" s="3">
        <f t="shared" si="1354"/>
        <v>0</v>
      </c>
      <c r="DR369" s="3">
        <f t="shared" si="1354"/>
        <v>0</v>
      </c>
      <c r="DS369" s="3">
        <f t="shared" si="1354"/>
        <v>0</v>
      </c>
      <c r="DT369" s="3">
        <f t="shared" si="1354"/>
        <v>0</v>
      </c>
      <c r="DU369" s="3">
        <f t="shared" si="1354"/>
        <v>0</v>
      </c>
      <c r="DV369" s="3">
        <f t="shared" si="1354"/>
        <v>0</v>
      </c>
      <c r="DW369" s="3">
        <f t="shared" si="1354"/>
        <v>0</v>
      </c>
      <c r="DX369" s="3">
        <f t="shared" si="1354"/>
        <v>0</v>
      </c>
      <c r="DY369" s="3">
        <f t="shared" si="1354"/>
        <v>0</v>
      </c>
      <c r="DZ369" s="3">
        <f t="shared" si="1354"/>
        <v>0</v>
      </c>
      <c r="EA369" s="3">
        <f t="shared" si="1354"/>
        <v>0</v>
      </c>
      <c r="EB369" s="3">
        <f t="shared" si="1354"/>
        <v>0</v>
      </c>
      <c r="EC369" s="3">
        <f t="shared" si="1354"/>
        <v>0</v>
      </c>
      <c r="ED369" s="3">
        <f t="shared" si="1354"/>
        <v>0</v>
      </c>
      <c r="EE369" s="3">
        <f t="shared" si="1354"/>
        <v>0</v>
      </c>
      <c r="EF369" s="3">
        <f t="shared" si="1354"/>
        <v>0</v>
      </c>
      <c r="EG369" s="3">
        <f t="shared" si="1354"/>
        <v>0</v>
      </c>
      <c r="EH369" s="3">
        <f t="shared" si="1354"/>
        <v>0</v>
      </c>
      <c r="EI369" s="3">
        <f t="shared" si="1354"/>
        <v>0</v>
      </c>
      <c r="EJ369" s="3">
        <f t="shared" si="1354"/>
        <v>0</v>
      </c>
      <c r="EK369" s="3">
        <f t="shared" si="1354"/>
        <v>0</v>
      </c>
      <c r="EL369" s="3">
        <f t="shared" si="1354"/>
        <v>0</v>
      </c>
      <c r="EM369" s="3">
        <f t="shared" si="1354"/>
        <v>0</v>
      </c>
      <c r="EN369" s="3">
        <f t="shared" si="1354"/>
        <v>0</v>
      </c>
      <c r="EO369" s="3">
        <f t="shared" si="1354"/>
        <v>0</v>
      </c>
      <c r="EP369" s="3">
        <f t="shared" si="1354"/>
        <v>0</v>
      </c>
      <c r="EQ369" s="3">
        <f t="shared" si="1354"/>
        <v>0</v>
      </c>
      <c r="ER369" s="3">
        <f t="shared" ref="ER369:FB369" si="1355">(ER182+ER275)-ER89</f>
        <v>0</v>
      </c>
      <c r="ES369" s="3">
        <f t="shared" si="1355"/>
        <v>0</v>
      </c>
      <c r="ET369" s="3">
        <f t="shared" si="1355"/>
        <v>0</v>
      </c>
      <c r="EU369" s="3">
        <f t="shared" si="1355"/>
        <v>0</v>
      </c>
      <c r="EV369" s="3">
        <f t="shared" si="1355"/>
        <v>0</v>
      </c>
      <c r="EW369" s="3">
        <f t="shared" si="1355"/>
        <v>0</v>
      </c>
      <c r="EX369" s="3">
        <f t="shared" si="1355"/>
        <v>0</v>
      </c>
      <c r="EY369" s="3">
        <f t="shared" si="1355"/>
        <v>0</v>
      </c>
      <c r="EZ369" s="3">
        <f t="shared" si="1355"/>
        <v>0</v>
      </c>
      <c r="FA369" s="3">
        <f t="shared" si="1355"/>
        <v>0</v>
      </c>
      <c r="FB369" s="3">
        <f t="shared" si="1355"/>
        <v>0</v>
      </c>
    </row>
    <row r="370" spans="1:158" s="38" customFormat="1" ht="11.25" hidden="1" customHeight="1" outlineLevel="1">
      <c r="B370" s="37">
        <v>2094</v>
      </c>
      <c r="D370" s="36"/>
      <c r="E370" s="49"/>
      <c r="J370" s="39"/>
      <c r="K370" s="39"/>
      <c r="L370" s="39"/>
      <c r="M370" s="39"/>
      <c r="N370" s="39"/>
      <c r="O370" s="39"/>
      <c r="P370" s="39"/>
      <c r="R370" s="41"/>
      <c r="S370" s="40"/>
      <c r="T370" s="3">
        <f t="shared" ref="T370:AY370" si="1356">(T183+T276)-T90</f>
        <v>0</v>
      </c>
      <c r="U370" s="3">
        <f t="shared" si="1356"/>
        <v>0</v>
      </c>
      <c r="V370" s="3">
        <f t="shared" si="1356"/>
        <v>0</v>
      </c>
      <c r="W370" s="3">
        <f t="shared" si="1356"/>
        <v>0</v>
      </c>
      <c r="X370" s="3">
        <f t="shared" si="1356"/>
        <v>0</v>
      </c>
      <c r="Y370" s="3">
        <f t="shared" si="1356"/>
        <v>0</v>
      </c>
      <c r="Z370" s="3">
        <f t="shared" si="1356"/>
        <v>0</v>
      </c>
      <c r="AA370" s="3">
        <f t="shared" si="1356"/>
        <v>0</v>
      </c>
      <c r="AB370" s="3">
        <f t="shared" si="1356"/>
        <v>0</v>
      </c>
      <c r="AC370" s="3">
        <f t="shared" si="1356"/>
        <v>0</v>
      </c>
      <c r="AD370" s="3">
        <f t="shared" si="1356"/>
        <v>0</v>
      </c>
      <c r="AE370" s="3">
        <f t="shared" si="1356"/>
        <v>0</v>
      </c>
      <c r="AF370" s="3">
        <f t="shared" si="1356"/>
        <v>0</v>
      </c>
      <c r="AG370" s="3">
        <f t="shared" si="1356"/>
        <v>0</v>
      </c>
      <c r="AH370" s="3">
        <f t="shared" si="1356"/>
        <v>0</v>
      </c>
      <c r="AI370" s="3">
        <f t="shared" si="1356"/>
        <v>0</v>
      </c>
      <c r="AJ370" s="3">
        <f t="shared" si="1356"/>
        <v>0</v>
      </c>
      <c r="AK370" s="3">
        <f t="shared" si="1356"/>
        <v>0</v>
      </c>
      <c r="AL370" s="3">
        <f t="shared" si="1356"/>
        <v>0</v>
      </c>
      <c r="AM370" s="3">
        <f t="shared" si="1356"/>
        <v>0</v>
      </c>
      <c r="AN370" s="3">
        <f t="shared" si="1356"/>
        <v>0</v>
      </c>
      <c r="AO370" s="3">
        <f t="shared" si="1356"/>
        <v>0</v>
      </c>
      <c r="AP370" s="3">
        <f t="shared" si="1356"/>
        <v>0</v>
      </c>
      <c r="AQ370" s="3">
        <f t="shared" si="1356"/>
        <v>0</v>
      </c>
      <c r="AR370" s="3">
        <f t="shared" si="1356"/>
        <v>0</v>
      </c>
      <c r="AS370" s="3">
        <f t="shared" si="1356"/>
        <v>0</v>
      </c>
      <c r="AT370" s="3">
        <f t="shared" si="1356"/>
        <v>0</v>
      </c>
      <c r="AU370" s="3">
        <f t="shared" si="1356"/>
        <v>0</v>
      </c>
      <c r="AV370" s="3">
        <f t="shared" si="1356"/>
        <v>0</v>
      </c>
      <c r="AW370" s="3">
        <f t="shared" si="1356"/>
        <v>0</v>
      </c>
      <c r="AX370" s="3">
        <f t="shared" si="1356"/>
        <v>0</v>
      </c>
      <c r="AY370" s="3">
        <f t="shared" si="1356"/>
        <v>0</v>
      </c>
      <c r="AZ370" s="3">
        <f t="shared" ref="AZ370:CE370" si="1357">(AZ183+AZ276)-AZ90</f>
        <v>0</v>
      </c>
      <c r="BA370" s="3">
        <f t="shared" si="1357"/>
        <v>0</v>
      </c>
      <c r="BB370" s="3">
        <f t="shared" si="1357"/>
        <v>0</v>
      </c>
      <c r="BC370" s="3">
        <f t="shared" si="1357"/>
        <v>0</v>
      </c>
      <c r="BD370" s="3">
        <f t="shared" si="1357"/>
        <v>0</v>
      </c>
      <c r="BE370" s="3">
        <f t="shared" si="1357"/>
        <v>0</v>
      </c>
      <c r="BF370" s="3">
        <f t="shared" si="1357"/>
        <v>0</v>
      </c>
      <c r="BG370" s="3">
        <f t="shared" si="1357"/>
        <v>0</v>
      </c>
      <c r="BH370" s="3">
        <f t="shared" si="1357"/>
        <v>0</v>
      </c>
      <c r="BI370" s="3">
        <f t="shared" si="1357"/>
        <v>0</v>
      </c>
      <c r="BJ370" s="3">
        <f t="shared" si="1357"/>
        <v>0</v>
      </c>
      <c r="BK370" s="3">
        <f t="shared" si="1357"/>
        <v>0</v>
      </c>
      <c r="BL370" s="3">
        <f t="shared" si="1357"/>
        <v>0</v>
      </c>
      <c r="BM370" s="3">
        <f t="shared" si="1357"/>
        <v>0</v>
      </c>
      <c r="BN370" s="3">
        <f t="shared" si="1357"/>
        <v>0</v>
      </c>
      <c r="BO370" s="3">
        <f t="shared" si="1357"/>
        <v>0</v>
      </c>
      <c r="BP370" s="3">
        <f t="shared" si="1357"/>
        <v>0</v>
      </c>
      <c r="BQ370" s="3">
        <f t="shared" si="1357"/>
        <v>0</v>
      </c>
      <c r="BR370" s="3">
        <f t="shared" si="1357"/>
        <v>0</v>
      </c>
      <c r="BS370" s="3">
        <f t="shared" si="1357"/>
        <v>0</v>
      </c>
      <c r="BT370" s="3">
        <f t="shared" si="1357"/>
        <v>0</v>
      </c>
      <c r="BU370" s="3">
        <f t="shared" si="1357"/>
        <v>0</v>
      </c>
      <c r="BV370" s="3">
        <f t="shared" si="1357"/>
        <v>0</v>
      </c>
      <c r="BW370" s="3">
        <f t="shared" si="1357"/>
        <v>0</v>
      </c>
      <c r="BX370" s="3">
        <f t="shared" si="1357"/>
        <v>0</v>
      </c>
      <c r="BY370" s="3">
        <f t="shared" si="1357"/>
        <v>0</v>
      </c>
      <c r="BZ370" s="3">
        <f t="shared" si="1357"/>
        <v>0</v>
      </c>
      <c r="CA370" s="3">
        <f t="shared" si="1357"/>
        <v>0</v>
      </c>
      <c r="CB370" s="3">
        <f t="shared" si="1357"/>
        <v>0</v>
      </c>
      <c r="CC370" s="3">
        <f t="shared" si="1357"/>
        <v>0</v>
      </c>
      <c r="CD370" s="3">
        <f t="shared" si="1357"/>
        <v>0</v>
      </c>
      <c r="CE370" s="3">
        <f t="shared" si="1357"/>
        <v>0</v>
      </c>
      <c r="CF370" s="3">
        <f t="shared" ref="CF370:DK370" si="1358">(CF183+CF276)-CF90</f>
        <v>0</v>
      </c>
      <c r="CG370" s="3">
        <f t="shared" si="1358"/>
        <v>0</v>
      </c>
      <c r="CH370" s="3">
        <f t="shared" si="1358"/>
        <v>0</v>
      </c>
      <c r="CI370" s="3">
        <f t="shared" si="1358"/>
        <v>0</v>
      </c>
      <c r="CJ370" s="3">
        <f t="shared" si="1358"/>
        <v>0</v>
      </c>
      <c r="CK370" s="3">
        <f t="shared" si="1358"/>
        <v>0</v>
      </c>
      <c r="CL370" s="3">
        <f t="shared" si="1358"/>
        <v>0</v>
      </c>
      <c r="CM370" s="3">
        <f t="shared" si="1358"/>
        <v>0</v>
      </c>
      <c r="CN370" s="3">
        <f t="shared" si="1358"/>
        <v>0</v>
      </c>
      <c r="CO370" s="3">
        <f t="shared" si="1358"/>
        <v>0</v>
      </c>
      <c r="CP370" s="3">
        <f t="shared" si="1358"/>
        <v>0</v>
      </c>
      <c r="CQ370" s="3">
        <f t="shared" si="1358"/>
        <v>0</v>
      </c>
      <c r="CR370" s="3">
        <f t="shared" si="1358"/>
        <v>0</v>
      </c>
      <c r="CS370" s="3">
        <f t="shared" si="1358"/>
        <v>0</v>
      </c>
      <c r="CT370" s="3">
        <f t="shared" si="1358"/>
        <v>0</v>
      </c>
      <c r="CU370" s="3">
        <f t="shared" si="1358"/>
        <v>0</v>
      </c>
      <c r="CV370" s="3">
        <f t="shared" si="1358"/>
        <v>0</v>
      </c>
      <c r="CW370" s="3">
        <f t="shared" si="1358"/>
        <v>0</v>
      </c>
      <c r="CX370" s="3">
        <f t="shared" si="1358"/>
        <v>0</v>
      </c>
      <c r="CY370" s="3">
        <f t="shared" si="1358"/>
        <v>0</v>
      </c>
      <c r="CZ370" s="3">
        <f t="shared" si="1358"/>
        <v>0</v>
      </c>
      <c r="DA370" s="3">
        <f t="shared" si="1358"/>
        <v>0</v>
      </c>
      <c r="DB370" s="3">
        <f t="shared" si="1358"/>
        <v>0</v>
      </c>
      <c r="DC370" s="3">
        <f t="shared" si="1358"/>
        <v>0</v>
      </c>
      <c r="DD370" s="3">
        <f t="shared" si="1358"/>
        <v>0</v>
      </c>
      <c r="DE370" s="3">
        <f t="shared" si="1358"/>
        <v>0</v>
      </c>
      <c r="DF370" s="3">
        <f t="shared" si="1358"/>
        <v>0</v>
      </c>
      <c r="DG370" s="3">
        <f t="shared" si="1358"/>
        <v>0</v>
      </c>
      <c r="DH370" s="3">
        <f t="shared" si="1358"/>
        <v>0</v>
      </c>
      <c r="DI370" s="3">
        <f t="shared" si="1358"/>
        <v>0</v>
      </c>
      <c r="DJ370" s="3">
        <f t="shared" si="1358"/>
        <v>0</v>
      </c>
      <c r="DK370" s="3">
        <f t="shared" si="1358"/>
        <v>0</v>
      </c>
      <c r="DL370" s="3">
        <f t="shared" ref="DL370:EQ370" si="1359">(DL183+DL276)-DL90</f>
        <v>0</v>
      </c>
      <c r="DM370" s="3">
        <f t="shared" si="1359"/>
        <v>0</v>
      </c>
      <c r="DN370" s="3">
        <f t="shared" si="1359"/>
        <v>0</v>
      </c>
      <c r="DO370" s="3">
        <f t="shared" si="1359"/>
        <v>0</v>
      </c>
      <c r="DP370" s="3">
        <f t="shared" si="1359"/>
        <v>0</v>
      </c>
      <c r="DQ370" s="3">
        <f t="shared" si="1359"/>
        <v>0</v>
      </c>
      <c r="DR370" s="3">
        <f t="shared" si="1359"/>
        <v>0</v>
      </c>
      <c r="DS370" s="3">
        <f t="shared" si="1359"/>
        <v>0</v>
      </c>
      <c r="DT370" s="3">
        <f t="shared" si="1359"/>
        <v>0</v>
      </c>
      <c r="DU370" s="3">
        <f t="shared" si="1359"/>
        <v>0</v>
      </c>
      <c r="DV370" s="3">
        <f t="shared" si="1359"/>
        <v>0</v>
      </c>
      <c r="DW370" s="3">
        <f t="shared" si="1359"/>
        <v>0</v>
      </c>
      <c r="DX370" s="3">
        <f t="shared" si="1359"/>
        <v>0</v>
      </c>
      <c r="DY370" s="3">
        <f t="shared" si="1359"/>
        <v>0</v>
      </c>
      <c r="DZ370" s="3">
        <f t="shared" si="1359"/>
        <v>0</v>
      </c>
      <c r="EA370" s="3">
        <f t="shared" si="1359"/>
        <v>0</v>
      </c>
      <c r="EB370" s="3">
        <f t="shared" si="1359"/>
        <v>0</v>
      </c>
      <c r="EC370" s="3">
        <f t="shared" si="1359"/>
        <v>0</v>
      </c>
      <c r="ED370" s="3">
        <f t="shared" si="1359"/>
        <v>0</v>
      </c>
      <c r="EE370" s="3">
        <f t="shared" si="1359"/>
        <v>0</v>
      </c>
      <c r="EF370" s="3">
        <f t="shared" si="1359"/>
        <v>0</v>
      </c>
      <c r="EG370" s="3">
        <f t="shared" si="1359"/>
        <v>0</v>
      </c>
      <c r="EH370" s="3">
        <f t="shared" si="1359"/>
        <v>0</v>
      </c>
      <c r="EI370" s="3">
        <f t="shared" si="1359"/>
        <v>0</v>
      </c>
      <c r="EJ370" s="3">
        <f t="shared" si="1359"/>
        <v>0</v>
      </c>
      <c r="EK370" s="3">
        <f t="shared" si="1359"/>
        <v>0</v>
      </c>
      <c r="EL370" s="3">
        <f t="shared" si="1359"/>
        <v>0</v>
      </c>
      <c r="EM370" s="3">
        <f t="shared" si="1359"/>
        <v>0</v>
      </c>
      <c r="EN370" s="3">
        <f t="shared" si="1359"/>
        <v>0</v>
      </c>
      <c r="EO370" s="3">
        <f t="shared" si="1359"/>
        <v>0</v>
      </c>
      <c r="EP370" s="3">
        <f t="shared" si="1359"/>
        <v>0</v>
      </c>
      <c r="EQ370" s="3">
        <f t="shared" si="1359"/>
        <v>0</v>
      </c>
      <c r="ER370" s="3">
        <f t="shared" ref="ER370:FB370" si="1360">(ER183+ER276)-ER90</f>
        <v>0</v>
      </c>
      <c r="ES370" s="3">
        <f t="shared" si="1360"/>
        <v>0</v>
      </c>
      <c r="ET370" s="3">
        <f t="shared" si="1360"/>
        <v>0</v>
      </c>
      <c r="EU370" s="3">
        <f t="shared" si="1360"/>
        <v>0</v>
      </c>
      <c r="EV370" s="3">
        <f t="shared" si="1360"/>
        <v>0</v>
      </c>
      <c r="EW370" s="3">
        <f t="shared" si="1360"/>
        <v>0</v>
      </c>
      <c r="EX370" s="3">
        <f t="shared" si="1360"/>
        <v>0</v>
      </c>
      <c r="EY370" s="3">
        <f t="shared" si="1360"/>
        <v>0</v>
      </c>
      <c r="EZ370" s="3">
        <f t="shared" si="1360"/>
        <v>0</v>
      </c>
      <c r="FA370" s="3">
        <f t="shared" si="1360"/>
        <v>0</v>
      </c>
      <c r="FB370" s="3">
        <f t="shared" si="1360"/>
        <v>0</v>
      </c>
    </row>
    <row r="371" spans="1:158" s="38" customFormat="1" ht="11.25" hidden="1" customHeight="1" outlineLevel="1">
      <c r="B371" s="37">
        <v>2095</v>
      </c>
      <c r="D371" s="36"/>
      <c r="E371" s="49"/>
      <c r="J371" s="39"/>
      <c r="K371" s="39"/>
      <c r="L371" s="39"/>
      <c r="M371" s="39"/>
      <c r="N371" s="39"/>
      <c r="O371" s="39"/>
      <c r="P371" s="39"/>
      <c r="R371" s="41"/>
      <c r="S371" s="40"/>
      <c r="T371" s="3">
        <f t="shared" ref="T371:AY371" si="1361">(T184+T277)-T91</f>
        <v>0</v>
      </c>
      <c r="U371" s="3">
        <f t="shared" si="1361"/>
        <v>0</v>
      </c>
      <c r="V371" s="3">
        <f t="shared" si="1361"/>
        <v>0</v>
      </c>
      <c r="W371" s="3">
        <f t="shared" si="1361"/>
        <v>0</v>
      </c>
      <c r="X371" s="3">
        <f t="shared" si="1361"/>
        <v>0</v>
      </c>
      <c r="Y371" s="3">
        <f t="shared" si="1361"/>
        <v>0</v>
      </c>
      <c r="Z371" s="3">
        <f t="shared" si="1361"/>
        <v>0</v>
      </c>
      <c r="AA371" s="3">
        <f t="shared" si="1361"/>
        <v>0</v>
      </c>
      <c r="AB371" s="3">
        <f t="shared" si="1361"/>
        <v>0</v>
      </c>
      <c r="AC371" s="3">
        <f t="shared" si="1361"/>
        <v>0</v>
      </c>
      <c r="AD371" s="3">
        <f t="shared" si="1361"/>
        <v>0</v>
      </c>
      <c r="AE371" s="3">
        <f t="shared" si="1361"/>
        <v>0</v>
      </c>
      <c r="AF371" s="3">
        <f t="shared" si="1361"/>
        <v>0</v>
      </c>
      <c r="AG371" s="3">
        <f t="shared" si="1361"/>
        <v>0</v>
      </c>
      <c r="AH371" s="3">
        <f t="shared" si="1361"/>
        <v>0</v>
      </c>
      <c r="AI371" s="3">
        <f t="shared" si="1361"/>
        <v>0</v>
      </c>
      <c r="AJ371" s="3">
        <f t="shared" si="1361"/>
        <v>0</v>
      </c>
      <c r="AK371" s="3">
        <f t="shared" si="1361"/>
        <v>0</v>
      </c>
      <c r="AL371" s="3">
        <f t="shared" si="1361"/>
        <v>0</v>
      </c>
      <c r="AM371" s="3">
        <f t="shared" si="1361"/>
        <v>0</v>
      </c>
      <c r="AN371" s="3">
        <f t="shared" si="1361"/>
        <v>0</v>
      </c>
      <c r="AO371" s="3">
        <f t="shared" si="1361"/>
        <v>0</v>
      </c>
      <c r="AP371" s="3">
        <f t="shared" si="1361"/>
        <v>0</v>
      </c>
      <c r="AQ371" s="3">
        <f t="shared" si="1361"/>
        <v>0</v>
      </c>
      <c r="AR371" s="3">
        <f t="shared" si="1361"/>
        <v>0</v>
      </c>
      <c r="AS371" s="3">
        <f t="shared" si="1361"/>
        <v>0</v>
      </c>
      <c r="AT371" s="3">
        <f t="shared" si="1361"/>
        <v>0</v>
      </c>
      <c r="AU371" s="3">
        <f t="shared" si="1361"/>
        <v>0</v>
      </c>
      <c r="AV371" s="3">
        <f t="shared" si="1361"/>
        <v>0</v>
      </c>
      <c r="AW371" s="3">
        <f t="shared" si="1361"/>
        <v>0</v>
      </c>
      <c r="AX371" s="3">
        <f t="shared" si="1361"/>
        <v>0</v>
      </c>
      <c r="AY371" s="3">
        <f t="shared" si="1361"/>
        <v>0</v>
      </c>
      <c r="AZ371" s="3">
        <f t="shared" ref="AZ371:CE371" si="1362">(AZ184+AZ277)-AZ91</f>
        <v>0</v>
      </c>
      <c r="BA371" s="3">
        <f t="shared" si="1362"/>
        <v>0</v>
      </c>
      <c r="BB371" s="3">
        <f t="shared" si="1362"/>
        <v>0</v>
      </c>
      <c r="BC371" s="3">
        <f t="shared" si="1362"/>
        <v>0</v>
      </c>
      <c r="BD371" s="3">
        <f t="shared" si="1362"/>
        <v>0</v>
      </c>
      <c r="BE371" s="3">
        <f t="shared" si="1362"/>
        <v>0</v>
      </c>
      <c r="BF371" s="3">
        <f t="shared" si="1362"/>
        <v>0</v>
      </c>
      <c r="BG371" s="3">
        <f t="shared" si="1362"/>
        <v>0</v>
      </c>
      <c r="BH371" s="3">
        <f t="shared" si="1362"/>
        <v>0</v>
      </c>
      <c r="BI371" s="3">
        <f t="shared" si="1362"/>
        <v>0</v>
      </c>
      <c r="BJ371" s="3">
        <f t="shared" si="1362"/>
        <v>0</v>
      </c>
      <c r="BK371" s="3">
        <f t="shared" si="1362"/>
        <v>0</v>
      </c>
      <c r="BL371" s="3">
        <f t="shared" si="1362"/>
        <v>0</v>
      </c>
      <c r="BM371" s="3">
        <f t="shared" si="1362"/>
        <v>0</v>
      </c>
      <c r="BN371" s="3">
        <f t="shared" si="1362"/>
        <v>0</v>
      </c>
      <c r="BO371" s="3">
        <f t="shared" si="1362"/>
        <v>0</v>
      </c>
      <c r="BP371" s="3">
        <f t="shared" si="1362"/>
        <v>0</v>
      </c>
      <c r="BQ371" s="3">
        <f t="shared" si="1362"/>
        <v>0</v>
      </c>
      <c r="BR371" s="3">
        <f t="shared" si="1362"/>
        <v>0</v>
      </c>
      <c r="BS371" s="3">
        <f t="shared" si="1362"/>
        <v>0</v>
      </c>
      <c r="BT371" s="3">
        <f t="shared" si="1362"/>
        <v>0</v>
      </c>
      <c r="BU371" s="3">
        <f t="shared" si="1362"/>
        <v>0</v>
      </c>
      <c r="BV371" s="3">
        <f t="shared" si="1362"/>
        <v>0</v>
      </c>
      <c r="BW371" s="3">
        <f t="shared" si="1362"/>
        <v>0</v>
      </c>
      <c r="BX371" s="3">
        <f t="shared" si="1362"/>
        <v>0</v>
      </c>
      <c r="BY371" s="3">
        <f t="shared" si="1362"/>
        <v>0</v>
      </c>
      <c r="BZ371" s="3">
        <f t="shared" si="1362"/>
        <v>0</v>
      </c>
      <c r="CA371" s="3">
        <f t="shared" si="1362"/>
        <v>0</v>
      </c>
      <c r="CB371" s="3">
        <f t="shared" si="1362"/>
        <v>0</v>
      </c>
      <c r="CC371" s="3">
        <f t="shared" si="1362"/>
        <v>0</v>
      </c>
      <c r="CD371" s="3">
        <f t="shared" si="1362"/>
        <v>0</v>
      </c>
      <c r="CE371" s="3">
        <f t="shared" si="1362"/>
        <v>0</v>
      </c>
      <c r="CF371" s="3">
        <f t="shared" ref="CF371:DK371" si="1363">(CF184+CF277)-CF91</f>
        <v>0</v>
      </c>
      <c r="CG371" s="3">
        <f t="shared" si="1363"/>
        <v>0</v>
      </c>
      <c r="CH371" s="3">
        <f t="shared" si="1363"/>
        <v>0</v>
      </c>
      <c r="CI371" s="3">
        <f t="shared" si="1363"/>
        <v>0</v>
      </c>
      <c r="CJ371" s="3">
        <f t="shared" si="1363"/>
        <v>0</v>
      </c>
      <c r="CK371" s="3">
        <f t="shared" si="1363"/>
        <v>0</v>
      </c>
      <c r="CL371" s="3">
        <f t="shared" si="1363"/>
        <v>0</v>
      </c>
      <c r="CM371" s="3">
        <f t="shared" si="1363"/>
        <v>0</v>
      </c>
      <c r="CN371" s="3">
        <f t="shared" si="1363"/>
        <v>0</v>
      </c>
      <c r="CO371" s="3">
        <f t="shared" si="1363"/>
        <v>0</v>
      </c>
      <c r="CP371" s="3">
        <f t="shared" si="1363"/>
        <v>0</v>
      </c>
      <c r="CQ371" s="3">
        <f t="shared" si="1363"/>
        <v>0</v>
      </c>
      <c r="CR371" s="3">
        <f t="shared" si="1363"/>
        <v>0</v>
      </c>
      <c r="CS371" s="3">
        <f t="shared" si="1363"/>
        <v>0</v>
      </c>
      <c r="CT371" s="3">
        <f t="shared" si="1363"/>
        <v>0</v>
      </c>
      <c r="CU371" s="3">
        <f t="shared" si="1363"/>
        <v>0</v>
      </c>
      <c r="CV371" s="3">
        <f t="shared" si="1363"/>
        <v>0</v>
      </c>
      <c r="CW371" s="3">
        <f t="shared" si="1363"/>
        <v>0</v>
      </c>
      <c r="CX371" s="3">
        <f t="shared" si="1363"/>
        <v>0</v>
      </c>
      <c r="CY371" s="3">
        <f t="shared" si="1363"/>
        <v>0</v>
      </c>
      <c r="CZ371" s="3">
        <f t="shared" si="1363"/>
        <v>0</v>
      </c>
      <c r="DA371" s="3">
        <f t="shared" si="1363"/>
        <v>0</v>
      </c>
      <c r="DB371" s="3">
        <f t="shared" si="1363"/>
        <v>0</v>
      </c>
      <c r="DC371" s="3">
        <f t="shared" si="1363"/>
        <v>0</v>
      </c>
      <c r="DD371" s="3">
        <f t="shared" si="1363"/>
        <v>0</v>
      </c>
      <c r="DE371" s="3">
        <f t="shared" si="1363"/>
        <v>0</v>
      </c>
      <c r="DF371" s="3">
        <f t="shared" si="1363"/>
        <v>0</v>
      </c>
      <c r="DG371" s="3">
        <f t="shared" si="1363"/>
        <v>0</v>
      </c>
      <c r="DH371" s="3">
        <f t="shared" si="1363"/>
        <v>0</v>
      </c>
      <c r="DI371" s="3">
        <f t="shared" si="1363"/>
        <v>0</v>
      </c>
      <c r="DJ371" s="3">
        <f t="shared" si="1363"/>
        <v>0</v>
      </c>
      <c r="DK371" s="3">
        <f t="shared" si="1363"/>
        <v>0</v>
      </c>
      <c r="DL371" s="3">
        <f t="shared" ref="DL371:EQ371" si="1364">(DL184+DL277)-DL91</f>
        <v>0</v>
      </c>
      <c r="DM371" s="3">
        <f t="shared" si="1364"/>
        <v>0</v>
      </c>
      <c r="DN371" s="3">
        <f t="shared" si="1364"/>
        <v>0</v>
      </c>
      <c r="DO371" s="3">
        <f t="shared" si="1364"/>
        <v>0</v>
      </c>
      <c r="DP371" s="3">
        <f t="shared" si="1364"/>
        <v>0</v>
      </c>
      <c r="DQ371" s="3">
        <f t="shared" si="1364"/>
        <v>0</v>
      </c>
      <c r="DR371" s="3">
        <f t="shared" si="1364"/>
        <v>0</v>
      </c>
      <c r="DS371" s="3">
        <f t="shared" si="1364"/>
        <v>0</v>
      </c>
      <c r="DT371" s="3">
        <f t="shared" si="1364"/>
        <v>0</v>
      </c>
      <c r="DU371" s="3">
        <f t="shared" si="1364"/>
        <v>0</v>
      </c>
      <c r="DV371" s="3">
        <f t="shared" si="1364"/>
        <v>0</v>
      </c>
      <c r="DW371" s="3">
        <f t="shared" si="1364"/>
        <v>0</v>
      </c>
      <c r="DX371" s="3">
        <f t="shared" si="1364"/>
        <v>0</v>
      </c>
      <c r="DY371" s="3">
        <f t="shared" si="1364"/>
        <v>0</v>
      </c>
      <c r="DZ371" s="3">
        <f t="shared" si="1364"/>
        <v>0</v>
      </c>
      <c r="EA371" s="3">
        <f t="shared" si="1364"/>
        <v>0</v>
      </c>
      <c r="EB371" s="3">
        <f t="shared" si="1364"/>
        <v>0</v>
      </c>
      <c r="EC371" s="3">
        <f t="shared" si="1364"/>
        <v>0</v>
      </c>
      <c r="ED371" s="3">
        <f t="shared" si="1364"/>
        <v>0</v>
      </c>
      <c r="EE371" s="3">
        <f t="shared" si="1364"/>
        <v>0</v>
      </c>
      <c r="EF371" s="3">
        <f t="shared" si="1364"/>
        <v>0</v>
      </c>
      <c r="EG371" s="3">
        <f t="shared" si="1364"/>
        <v>0</v>
      </c>
      <c r="EH371" s="3">
        <f t="shared" si="1364"/>
        <v>0</v>
      </c>
      <c r="EI371" s="3">
        <f t="shared" si="1364"/>
        <v>0</v>
      </c>
      <c r="EJ371" s="3">
        <f t="shared" si="1364"/>
        <v>0</v>
      </c>
      <c r="EK371" s="3">
        <f t="shared" si="1364"/>
        <v>0</v>
      </c>
      <c r="EL371" s="3">
        <f t="shared" si="1364"/>
        <v>0</v>
      </c>
      <c r="EM371" s="3">
        <f t="shared" si="1364"/>
        <v>0</v>
      </c>
      <c r="EN371" s="3">
        <f t="shared" si="1364"/>
        <v>0</v>
      </c>
      <c r="EO371" s="3">
        <f t="shared" si="1364"/>
        <v>0</v>
      </c>
      <c r="EP371" s="3">
        <f t="shared" si="1364"/>
        <v>0</v>
      </c>
      <c r="EQ371" s="3">
        <f t="shared" si="1364"/>
        <v>0</v>
      </c>
      <c r="ER371" s="3">
        <f t="shared" ref="ER371:FB371" si="1365">(ER184+ER277)-ER91</f>
        <v>0</v>
      </c>
      <c r="ES371" s="3">
        <f t="shared" si="1365"/>
        <v>0</v>
      </c>
      <c r="ET371" s="3">
        <f t="shared" si="1365"/>
        <v>0</v>
      </c>
      <c r="EU371" s="3">
        <f t="shared" si="1365"/>
        <v>0</v>
      </c>
      <c r="EV371" s="3">
        <f t="shared" si="1365"/>
        <v>0</v>
      </c>
      <c r="EW371" s="3">
        <f t="shared" si="1365"/>
        <v>0</v>
      </c>
      <c r="EX371" s="3">
        <f t="shared" si="1365"/>
        <v>0</v>
      </c>
      <c r="EY371" s="3">
        <f t="shared" si="1365"/>
        <v>0</v>
      </c>
      <c r="EZ371" s="3">
        <f t="shared" si="1365"/>
        <v>0</v>
      </c>
      <c r="FA371" s="3">
        <f t="shared" si="1365"/>
        <v>0</v>
      </c>
      <c r="FB371" s="3">
        <f t="shared" si="1365"/>
        <v>0</v>
      </c>
    </row>
    <row r="372" spans="1:158" s="38" customFormat="1" ht="11.25" hidden="1" customHeight="1" outlineLevel="1">
      <c r="B372" s="37">
        <v>2096</v>
      </c>
      <c r="D372" s="36"/>
      <c r="E372" s="49"/>
      <c r="J372" s="39"/>
      <c r="K372" s="39"/>
      <c r="L372" s="39"/>
      <c r="M372" s="39"/>
      <c r="N372" s="39"/>
      <c r="O372" s="39"/>
      <c r="P372" s="39"/>
      <c r="R372" s="41"/>
      <c r="S372" s="40"/>
      <c r="T372" s="3">
        <f t="shared" ref="T372:AY372" si="1366">(T185+T278)-T92</f>
        <v>0</v>
      </c>
      <c r="U372" s="3">
        <f t="shared" si="1366"/>
        <v>0</v>
      </c>
      <c r="V372" s="3">
        <f t="shared" si="1366"/>
        <v>0</v>
      </c>
      <c r="W372" s="3">
        <f t="shared" si="1366"/>
        <v>0</v>
      </c>
      <c r="X372" s="3">
        <f t="shared" si="1366"/>
        <v>0</v>
      </c>
      <c r="Y372" s="3">
        <f t="shared" si="1366"/>
        <v>0</v>
      </c>
      <c r="Z372" s="3">
        <f t="shared" si="1366"/>
        <v>0</v>
      </c>
      <c r="AA372" s="3">
        <f t="shared" si="1366"/>
        <v>0</v>
      </c>
      <c r="AB372" s="3">
        <f t="shared" si="1366"/>
        <v>0</v>
      </c>
      <c r="AC372" s="3">
        <f t="shared" si="1366"/>
        <v>0</v>
      </c>
      <c r="AD372" s="3">
        <f t="shared" si="1366"/>
        <v>0</v>
      </c>
      <c r="AE372" s="3">
        <f t="shared" si="1366"/>
        <v>0</v>
      </c>
      <c r="AF372" s="3">
        <f t="shared" si="1366"/>
        <v>0</v>
      </c>
      <c r="AG372" s="3">
        <f t="shared" si="1366"/>
        <v>0</v>
      </c>
      <c r="AH372" s="3">
        <f t="shared" si="1366"/>
        <v>0</v>
      </c>
      <c r="AI372" s="3">
        <f t="shared" si="1366"/>
        <v>0</v>
      </c>
      <c r="AJ372" s="3">
        <f t="shared" si="1366"/>
        <v>0</v>
      </c>
      <c r="AK372" s="3">
        <f t="shared" si="1366"/>
        <v>0</v>
      </c>
      <c r="AL372" s="3">
        <f t="shared" si="1366"/>
        <v>0</v>
      </c>
      <c r="AM372" s="3">
        <f t="shared" si="1366"/>
        <v>0</v>
      </c>
      <c r="AN372" s="3">
        <f t="shared" si="1366"/>
        <v>0</v>
      </c>
      <c r="AO372" s="3">
        <f t="shared" si="1366"/>
        <v>0</v>
      </c>
      <c r="AP372" s="3">
        <f t="shared" si="1366"/>
        <v>0</v>
      </c>
      <c r="AQ372" s="3">
        <f t="shared" si="1366"/>
        <v>0</v>
      </c>
      <c r="AR372" s="3">
        <f t="shared" si="1366"/>
        <v>0</v>
      </c>
      <c r="AS372" s="3">
        <f t="shared" si="1366"/>
        <v>0</v>
      </c>
      <c r="AT372" s="3">
        <f t="shared" si="1366"/>
        <v>0</v>
      </c>
      <c r="AU372" s="3">
        <f t="shared" si="1366"/>
        <v>0</v>
      </c>
      <c r="AV372" s="3">
        <f t="shared" si="1366"/>
        <v>0</v>
      </c>
      <c r="AW372" s="3">
        <f t="shared" si="1366"/>
        <v>0</v>
      </c>
      <c r="AX372" s="3">
        <f t="shared" si="1366"/>
        <v>0</v>
      </c>
      <c r="AY372" s="3">
        <f t="shared" si="1366"/>
        <v>0</v>
      </c>
      <c r="AZ372" s="3">
        <f t="shared" ref="AZ372:CE372" si="1367">(AZ185+AZ278)-AZ92</f>
        <v>0</v>
      </c>
      <c r="BA372" s="3">
        <f t="shared" si="1367"/>
        <v>0</v>
      </c>
      <c r="BB372" s="3">
        <f t="shared" si="1367"/>
        <v>0</v>
      </c>
      <c r="BC372" s="3">
        <f t="shared" si="1367"/>
        <v>0</v>
      </c>
      <c r="BD372" s="3">
        <f t="shared" si="1367"/>
        <v>0</v>
      </c>
      <c r="BE372" s="3">
        <f t="shared" si="1367"/>
        <v>0</v>
      </c>
      <c r="BF372" s="3">
        <f t="shared" si="1367"/>
        <v>0</v>
      </c>
      <c r="BG372" s="3">
        <f t="shared" si="1367"/>
        <v>0</v>
      </c>
      <c r="BH372" s="3">
        <f t="shared" si="1367"/>
        <v>0</v>
      </c>
      <c r="BI372" s="3">
        <f t="shared" si="1367"/>
        <v>0</v>
      </c>
      <c r="BJ372" s="3">
        <f t="shared" si="1367"/>
        <v>0</v>
      </c>
      <c r="BK372" s="3">
        <f t="shared" si="1367"/>
        <v>0</v>
      </c>
      <c r="BL372" s="3">
        <f t="shared" si="1367"/>
        <v>0</v>
      </c>
      <c r="BM372" s="3">
        <f t="shared" si="1367"/>
        <v>0</v>
      </c>
      <c r="BN372" s="3">
        <f t="shared" si="1367"/>
        <v>0</v>
      </c>
      <c r="BO372" s="3">
        <f t="shared" si="1367"/>
        <v>0</v>
      </c>
      <c r="BP372" s="3">
        <f t="shared" si="1367"/>
        <v>0</v>
      </c>
      <c r="BQ372" s="3">
        <f t="shared" si="1367"/>
        <v>0</v>
      </c>
      <c r="BR372" s="3">
        <f t="shared" si="1367"/>
        <v>0</v>
      </c>
      <c r="BS372" s="3">
        <f t="shared" si="1367"/>
        <v>0</v>
      </c>
      <c r="BT372" s="3">
        <f t="shared" si="1367"/>
        <v>0</v>
      </c>
      <c r="BU372" s="3">
        <f t="shared" si="1367"/>
        <v>0</v>
      </c>
      <c r="BV372" s="3">
        <f t="shared" si="1367"/>
        <v>0</v>
      </c>
      <c r="BW372" s="3">
        <f t="shared" si="1367"/>
        <v>0</v>
      </c>
      <c r="BX372" s="3">
        <f t="shared" si="1367"/>
        <v>0</v>
      </c>
      <c r="BY372" s="3">
        <f t="shared" si="1367"/>
        <v>0</v>
      </c>
      <c r="BZ372" s="3">
        <f t="shared" si="1367"/>
        <v>0</v>
      </c>
      <c r="CA372" s="3">
        <f t="shared" si="1367"/>
        <v>0</v>
      </c>
      <c r="CB372" s="3">
        <f t="shared" si="1367"/>
        <v>0</v>
      </c>
      <c r="CC372" s="3">
        <f t="shared" si="1367"/>
        <v>0</v>
      </c>
      <c r="CD372" s="3">
        <f t="shared" si="1367"/>
        <v>0</v>
      </c>
      <c r="CE372" s="3">
        <f t="shared" si="1367"/>
        <v>0</v>
      </c>
      <c r="CF372" s="3">
        <f t="shared" ref="CF372:DK372" si="1368">(CF185+CF278)-CF92</f>
        <v>0</v>
      </c>
      <c r="CG372" s="3">
        <f t="shared" si="1368"/>
        <v>0</v>
      </c>
      <c r="CH372" s="3">
        <f t="shared" si="1368"/>
        <v>0</v>
      </c>
      <c r="CI372" s="3">
        <f t="shared" si="1368"/>
        <v>0</v>
      </c>
      <c r="CJ372" s="3">
        <f t="shared" si="1368"/>
        <v>0</v>
      </c>
      <c r="CK372" s="3">
        <f t="shared" si="1368"/>
        <v>0</v>
      </c>
      <c r="CL372" s="3">
        <f t="shared" si="1368"/>
        <v>0</v>
      </c>
      <c r="CM372" s="3">
        <f t="shared" si="1368"/>
        <v>0</v>
      </c>
      <c r="CN372" s="3">
        <f t="shared" si="1368"/>
        <v>0</v>
      </c>
      <c r="CO372" s="3">
        <f t="shared" si="1368"/>
        <v>0</v>
      </c>
      <c r="CP372" s="3">
        <f t="shared" si="1368"/>
        <v>0</v>
      </c>
      <c r="CQ372" s="3">
        <f t="shared" si="1368"/>
        <v>0</v>
      </c>
      <c r="CR372" s="3">
        <f t="shared" si="1368"/>
        <v>0</v>
      </c>
      <c r="CS372" s="3">
        <f t="shared" si="1368"/>
        <v>0</v>
      </c>
      <c r="CT372" s="3">
        <f t="shared" si="1368"/>
        <v>0</v>
      </c>
      <c r="CU372" s="3">
        <f t="shared" si="1368"/>
        <v>0</v>
      </c>
      <c r="CV372" s="3">
        <f t="shared" si="1368"/>
        <v>0</v>
      </c>
      <c r="CW372" s="3">
        <f t="shared" si="1368"/>
        <v>0</v>
      </c>
      <c r="CX372" s="3">
        <f t="shared" si="1368"/>
        <v>0</v>
      </c>
      <c r="CY372" s="3">
        <f t="shared" si="1368"/>
        <v>0</v>
      </c>
      <c r="CZ372" s="3">
        <f t="shared" si="1368"/>
        <v>0</v>
      </c>
      <c r="DA372" s="3">
        <f t="shared" si="1368"/>
        <v>0</v>
      </c>
      <c r="DB372" s="3">
        <f t="shared" si="1368"/>
        <v>0</v>
      </c>
      <c r="DC372" s="3">
        <f t="shared" si="1368"/>
        <v>0</v>
      </c>
      <c r="DD372" s="3">
        <f t="shared" si="1368"/>
        <v>0</v>
      </c>
      <c r="DE372" s="3">
        <f t="shared" si="1368"/>
        <v>0</v>
      </c>
      <c r="DF372" s="3">
        <f t="shared" si="1368"/>
        <v>0</v>
      </c>
      <c r="DG372" s="3">
        <f t="shared" si="1368"/>
        <v>0</v>
      </c>
      <c r="DH372" s="3">
        <f t="shared" si="1368"/>
        <v>0</v>
      </c>
      <c r="DI372" s="3">
        <f t="shared" si="1368"/>
        <v>0</v>
      </c>
      <c r="DJ372" s="3">
        <f t="shared" si="1368"/>
        <v>0</v>
      </c>
      <c r="DK372" s="3">
        <f t="shared" si="1368"/>
        <v>0</v>
      </c>
      <c r="DL372" s="3">
        <f t="shared" ref="DL372:EQ372" si="1369">(DL185+DL278)-DL92</f>
        <v>0</v>
      </c>
      <c r="DM372" s="3">
        <f t="shared" si="1369"/>
        <v>0</v>
      </c>
      <c r="DN372" s="3">
        <f t="shared" si="1369"/>
        <v>0</v>
      </c>
      <c r="DO372" s="3">
        <f t="shared" si="1369"/>
        <v>0</v>
      </c>
      <c r="DP372" s="3">
        <f t="shared" si="1369"/>
        <v>0</v>
      </c>
      <c r="DQ372" s="3">
        <f t="shared" si="1369"/>
        <v>0</v>
      </c>
      <c r="DR372" s="3">
        <f t="shared" si="1369"/>
        <v>0</v>
      </c>
      <c r="DS372" s="3">
        <f t="shared" si="1369"/>
        <v>0</v>
      </c>
      <c r="DT372" s="3">
        <f t="shared" si="1369"/>
        <v>0</v>
      </c>
      <c r="DU372" s="3">
        <f t="shared" si="1369"/>
        <v>0</v>
      </c>
      <c r="DV372" s="3">
        <f t="shared" si="1369"/>
        <v>0</v>
      </c>
      <c r="DW372" s="3">
        <f t="shared" si="1369"/>
        <v>0</v>
      </c>
      <c r="DX372" s="3">
        <f t="shared" si="1369"/>
        <v>0</v>
      </c>
      <c r="DY372" s="3">
        <f t="shared" si="1369"/>
        <v>0</v>
      </c>
      <c r="DZ372" s="3">
        <f t="shared" si="1369"/>
        <v>0</v>
      </c>
      <c r="EA372" s="3">
        <f t="shared" si="1369"/>
        <v>0</v>
      </c>
      <c r="EB372" s="3">
        <f t="shared" si="1369"/>
        <v>0</v>
      </c>
      <c r="EC372" s="3">
        <f t="shared" si="1369"/>
        <v>0</v>
      </c>
      <c r="ED372" s="3">
        <f t="shared" si="1369"/>
        <v>0</v>
      </c>
      <c r="EE372" s="3">
        <f t="shared" si="1369"/>
        <v>0</v>
      </c>
      <c r="EF372" s="3">
        <f t="shared" si="1369"/>
        <v>0</v>
      </c>
      <c r="EG372" s="3">
        <f t="shared" si="1369"/>
        <v>0</v>
      </c>
      <c r="EH372" s="3">
        <f t="shared" si="1369"/>
        <v>0</v>
      </c>
      <c r="EI372" s="3">
        <f t="shared" si="1369"/>
        <v>0</v>
      </c>
      <c r="EJ372" s="3">
        <f t="shared" si="1369"/>
        <v>0</v>
      </c>
      <c r="EK372" s="3">
        <f t="shared" si="1369"/>
        <v>0</v>
      </c>
      <c r="EL372" s="3">
        <f t="shared" si="1369"/>
        <v>0</v>
      </c>
      <c r="EM372" s="3">
        <f t="shared" si="1369"/>
        <v>0</v>
      </c>
      <c r="EN372" s="3">
        <f t="shared" si="1369"/>
        <v>0</v>
      </c>
      <c r="EO372" s="3">
        <f t="shared" si="1369"/>
        <v>0</v>
      </c>
      <c r="EP372" s="3">
        <f t="shared" si="1369"/>
        <v>0</v>
      </c>
      <c r="EQ372" s="3">
        <f t="shared" si="1369"/>
        <v>0</v>
      </c>
      <c r="ER372" s="3">
        <f t="shared" ref="ER372:FB372" si="1370">(ER185+ER278)-ER92</f>
        <v>0</v>
      </c>
      <c r="ES372" s="3">
        <f t="shared" si="1370"/>
        <v>0</v>
      </c>
      <c r="ET372" s="3">
        <f t="shared" si="1370"/>
        <v>0</v>
      </c>
      <c r="EU372" s="3">
        <f t="shared" si="1370"/>
        <v>0</v>
      </c>
      <c r="EV372" s="3">
        <f t="shared" si="1370"/>
        <v>0</v>
      </c>
      <c r="EW372" s="3">
        <f t="shared" si="1370"/>
        <v>0</v>
      </c>
      <c r="EX372" s="3">
        <f t="shared" si="1370"/>
        <v>0</v>
      </c>
      <c r="EY372" s="3">
        <f t="shared" si="1370"/>
        <v>0</v>
      </c>
      <c r="EZ372" s="3">
        <f t="shared" si="1370"/>
        <v>0</v>
      </c>
      <c r="FA372" s="3">
        <f t="shared" si="1370"/>
        <v>0</v>
      </c>
      <c r="FB372" s="3">
        <f t="shared" si="1370"/>
        <v>0</v>
      </c>
    </row>
    <row r="373" spans="1:158" s="38" customFormat="1" ht="11.25" hidden="1" customHeight="1" outlineLevel="1">
      <c r="B373" s="37">
        <v>2097</v>
      </c>
      <c r="D373" s="36"/>
      <c r="E373" s="49"/>
      <c r="J373" s="39"/>
      <c r="K373" s="39"/>
      <c r="L373" s="39"/>
      <c r="M373" s="39"/>
      <c r="N373" s="39"/>
      <c r="O373" s="39"/>
      <c r="P373" s="39"/>
      <c r="R373" s="41"/>
      <c r="S373" s="40"/>
      <c r="T373" s="3">
        <f t="shared" ref="T373:AY373" si="1371">(T186+T279)-T93</f>
        <v>0</v>
      </c>
      <c r="U373" s="3">
        <f t="shared" si="1371"/>
        <v>0</v>
      </c>
      <c r="V373" s="3">
        <f t="shared" si="1371"/>
        <v>0</v>
      </c>
      <c r="W373" s="3">
        <f t="shared" si="1371"/>
        <v>0</v>
      </c>
      <c r="X373" s="3">
        <f t="shared" si="1371"/>
        <v>0</v>
      </c>
      <c r="Y373" s="3">
        <f t="shared" si="1371"/>
        <v>0</v>
      </c>
      <c r="Z373" s="3">
        <f t="shared" si="1371"/>
        <v>0</v>
      </c>
      <c r="AA373" s="3">
        <f t="shared" si="1371"/>
        <v>0</v>
      </c>
      <c r="AB373" s="3">
        <f t="shared" si="1371"/>
        <v>0</v>
      </c>
      <c r="AC373" s="3">
        <f t="shared" si="1371"/>
        <v>0</v>
      </c>
      <c r="AD373" s="3">
        <f t="shared" si="1371"/>
        <v>0</v>
      </c>
      <c r="AE373" s="3">
        <f t="shared" si="1371"/>
        <v>0</v>
      </c>
      <c r="AF373" s="3">
        <f t="shared" si="1371"/>
        <v>0</v>
      </c>
      <c r="AG373" s="3">
        <f t="shared" si="1371"/>
        <v>0</v>
      </c>
      <c r="AH373" s="3">
        <f t="shared" si="1371"/>
        <v>0</v>
      </c>
      <c r="AI373" s="3">
        <f t="shared" si="1371"/>
        <v>0</v>
      </c>
      <c r="AJ373" s="3">
        <f t="shared" si="1371"/>
        <v>0</v>
      </c>
      <c r="AK373" s="3">
        <f t="shared" si="1371"/>
        <v>0</v>
      </c>
      <c r="AL373" s="3">
        <f t="shared" si="1371"/>
        <v>0</v>
      </c>
      <c r="AM373" s="3">
        <f t="shared" si="1371"/>
        <v>0</v>
      </c>
      <c r="AN373" s="3">
        <f t="shared" si="1371"/>
        <v>0</v>
      </c>
      <c r="AO373" s="3">
        <f t="shared" si="1371"/>
        <v>0</v>
      </c>
      <c r="AP373" s="3">
        <f t="shared" si="1371"/>
        <v>0</v>
      </c>
      <c r="AQ373" s="3">
        <f t="shared" si="1371"/>
        <v>0</v>
      </c>
      <c r="AR373" s="3">
        <f t="shared" si="1371"/>
        <v>0</v>
      </c>
      <c r="AS373" s="3">
        <f t="shared" si="1371"/>
        <v>0</v>
      </c>
      <c r="AT373" s="3">
        <f t="shared" si="1371"/>
        <v>0</v>
      </c>
      <c r="AU373" s="3">
        <f t="shared" si="1371"/>
        <v>0</v>
      </c>
      <c r="AV373" s="3">
        <f t="shared" si="1371"/>
        <v>0</v>
      </c>
      <c r="AW373" s="3">
        <f t="shared" si="1371"/>
        <v>0</v>
      </c>
      <c r="AX373" s="3">
        <f t="shared" si="1371"/>
        <v>0</v>
      </c>
      <c r="AY373" s="3">
        <f t="shared" si="1371"/>
        <v>0</v>
      </c>
      <c r="AZ373" s="3">
        <f t="shared" ref="AZ373:CE373" si="1372">(AZ186+AZ279)-AZ93</f>
        <v>0</v>
      </c>
      <c r="BA373" s="3">
        <f t="shared" si="1372"/>
        <v>0</v>
      </c>
      <c r="BB373" s="3">
        <f t="shared" si="1372"/>
        <v>0</v>
      </c>
      <c r="BC373" s="3">
        <f t="shared" si="1372"/>
        <v>0</v>
      </c>
      <c r="BD373" s="3">
        <f t="shared" si="1372"/>
        <v>0</v>
      </c>
      <c r="BE373" s="3">
        <f t="shared" si="1372"/>
        <v>0</v>
      </c>
      <c r="BF373" s="3">
        <f t="shared" si="1372"/>
        <v>0</v>
      </c>
      <c r="BG373" s="3">
        <f t="shared" si="1372"/>
        <v>0</v>
      </c>
      <c r="BH373" s="3">
        <f t="shared" si="1372"/>
        <v>0</v>
      </c>
      <c r="BI373" s="3">
        <f t="shared" si="1372"/>
        <v>0</v>
      </c>
      <c r="BJ373" s="3">
        <f t="shared" si="1372"/>
        <v>0</v>
      </c>
      <c r="BK373" s="3">
        <f t="shared" si="1372"/>
        <v>0</v>
      </c>
      <c r="BL373" s="3">
        <f t="shared" si="1372"/>
        <v>0</v>
      </c>
      <c r="BM373" s="3">
        <f t="shared" si="1372"/>
        <v>0</v>
      </c>
      <c r="BN373" s="3">
        <f t="shared" si="1372"/>
        <v>0</v>
      </c>
      <c r="BO373" s="3">
        <f t="shared" si="1372"/>
        <v>0</v>
      </c>
      <c r="BP373" s="3">
        <f t="shared" si="1372"/>
        <v>0</v>
      </c>
      <c r="BQ373" s="3">
        <f t="shared" si="1372"/>
        <v>0</v>
      </c>
      <c r="BR373" s="3">
        <f t="shared" si="1372"/>
        <v>0</v>
      </c>
      <c r="BS373" s="3">
        <f t="shared" si="1372"/>
        <v>0</v>
      </c>
      <c r="BT373" s="3">
        <f t="shared" si="1372"/>
        <v>0</v>
      </c>
      <c r="BU373" s="3">
        <f t="shared" si="1372"/>
        <v>0</v>
      </c>
      <c r="BV373" s="3">
        <f t="shared" si="1372"/>
        <v>0</v>
      </c>
      <c r="BW373" s="3">
        <f t="shared" si="1372"/>
        <v>0</v>
      </c>
      <c r="BX373" s="3">
        <f t="shared" si="1372"/>
        <v>0</v>
      </c>
      <c r="BY373" s="3">
        <f t="shared" si="1372"/>
        <v>0</v>
      </c>
      <c r="BZ373" s="3">
        <f t="shared" si="1372"/>
        <v>0</v>
      </c>
      <c r="CA373" s="3">
        <f t="shared" si="1372"/>
        <v>0</v>
      </c>
      <c r="CB373" s="3">
        <f t="shared" si="1372"/>
        <v>0</v>
      </c>
      <c r="CC373" s="3">
        <f t="shared" si="1372"/>
        <v>0</v>
      </c>
      <c r="CD373" s="3">
        <f t="shared" si="1372"/>
        <v>0</v>
      </c>
      <c r="CE373" s="3">
        <f t="shared" si="1372"/>
        <v>0</v>
      </c>
      <c r="CF373" s="3">
        <f t="shared" ref="CF373:DK373" si="1373">(CF186+CF279)-CF93</f>
        <v>0</v>
      </c>
      <c r="CG373" s="3">
        <f t="shared" si="1373"/>
        <v>0</v>
      </c>
      <c r="CH373" s="3">
        <f t="shared" si="1373"/>
        <v>0</v>
      </c>
      <c r="CI373" s="3">
        <f t="shared" si="1373"/>
        <v>0</v>
      </c>
      <c r="CJ373" s="3">
        <f t="shared" si="1373"/>
        <v>0</v>
      </c>
      <c r="CK373" s="3">
        <f t="shared" si="1373"/>
        <v>0</v>
      </c>
      <c r="CL373" s="3">
        <f t="shared" si="1373"/>
        <v>0</v>
      </c>
      <c r="CM373" s="3">
        <f t="shared" si="1373"/>
        <v>0</v>
      </c>
      <c r="CN373" s="3">
        <f t="shared" si="1373"/>
        <v>0</v>
      </c>
      <c r="CO373" s="3">
        <f t="shared" si="1373"/>
        <v>0</v>
      </c>
      <c r="CP373" s="3">
        <f t="shared" si="1373"/>
        <v>0</v>
      </c>
      <c r="CQ373" s="3">
        <f t="shared" si="1373"/>
        <v>0</v>
      </c>
      <c r="CR373" s="3">
        <f t="shared" si="1373"/>
        <v>0</v>
      </c>
      <c r="CS373" s="3">
        <f t="shared" si="1373"/>
        <v>0</v>
      </c>
      <c r="CT373" s="3">
        <f t="shared" si="1373"/>
        <v>0</v>
      </c>
      <c r="CU373" s="3">
        <f t="shared" si="1373"/>
        <v>0</v>
      </c>
      <c r="CV373" s="3">
        <f t="shared" si="1373"/>
        <v>0</v>
      </c>
      <c r="CW373" s="3">
        <f t="shared" si="1373"/>
        <v>0</v>
      </c>
      <c r="CX373" s="3">
        <f t="shared" si="1373"/>
        <v>0</v>
      </c>
      <c r="CY373" s="3">
        <f t="shared" si="1373"/>
        <v>0</v>
      </c>
      <c r="CZ373" s="3">
        <f t="shared" si="1373"/>
        <v>0</v>
      </c>
      <c r="DA373" s="3">
        <f t="shared" si="1373"/>
        <v>0</v>
      </c>
      <c r="DB373" s="3">
        <f t="shared" si="1373"/>
        <v>0</v>
      </c>
      <c r="DC373" s="3">
        <f t="shared" si="1373"/>
        <v>0</v>
      </c>
      <c r="DD373" s="3">
        <f t="shared" si="1373"/>
        <v>0</v>
      </c>
      <c r="DE373" s="3">
        <f t="shared" si="1373"/>
        <v>0</v>
      </c>
      <c r="DF373" s="3">
        <f t="shared" si="1373"/>
        <v>0</v>
      </c>
      <c r="DG373" s="3">
        <f t="shared" si="1373"/>
        <v>0</v>
      </c>
      <c r="DH373" s="3">
        <f t="shared" si="1373"/>
        <v>0</v>
      </c>
      <c r="DI373" s="3">
        <f t="shared" si="1373"/>
        <v>0</v>
      </c>
      <c r="DJ373" s="3">
        <f t="shared" si="1373"/>
        <v>0</v>
      </c>
      <c r="DK373" s="3">
        <f t="shared" si="1373"/>
        <v>0</v>
      </c>
      <c r="DL373" s="3">
        <f t="shared" ref="DL373:EQ373" si="1374">(DL186+DL279)-DL93</f>
        <v>0</v>
      </c>
      <c r="DM373" s="3">
        <f t="shared" si="1374"/>
        <v>0</v>
      </c>
      <c r="DN373" s="3">
        <f t="shared" si="1374"/>
        <v>0</v>
      </c>
      <c r="DO373" s="3">
        <f t="shared" si="1374"/>
        <v>0</v>
      </c>
      <c r="DP373" s="3">
        <f t="shared" si="1374"/>
        <v>0</v>
      </c>
      <c r="DQ373" s="3">
        <f t="shared" si="1374"/>
        <v>0</v>
      </c>
      <c r="DR373" s="3">
        <f t="shared" si="1374"/>
        <v>0</v>
      </c>
      <c r="DS373" s="3">
        <f t="shared" si="1374"/>
        <v>0</v>
      </c>
      <c r="DT373" s="3">
        <f t="shared" si="1374"/>
        <v>0</v>
      </c>
      <c r="DU373" s="3">
        <f t="shared" si="1374"/>
        <v>0</v>
      </c>
      <c r="DV373" s="3">
        <f t="shared" si="1374"/>
        <v>0</v>
      </c>
      <c r="DW373" s="3">
        <f t="shared" si="1374"/>
        <v>0</v>
      </c>
      <c r="DX373" s="3">
        <f t="shared" si="1374"/>
        <v>0</v>
      </c>
      <c r="DY373" s="3">
        <f t="shared" si="1374"/>
        <v>0</v>
      </c>
      <c r="DZ373" s="3">
        <f t="shared" si="1374"/>
        <v>0</v>
      </c>
      <c r="EA373" s="3">
        <f t="shared" si="1374"/>
        <v>0</v>
      </c>
      <c r="EB373" s="3">
        <f t="shared" si="1374"/>
        <v>0</v>
      </c>
      <c r="EC373" s="3">
        <f t="shared" si="1374"/>
        <v>0</v>
      </c>
      <c r="ED373" s="3">
        <f t="shared" si="1374"/>
        <v>0</v>
      </c>
      <c r="EE373" s="3">
        <f t="shared" si="1374"/>
        <v>0</v>
      </c>
      <c r="EF373" s="3">
        <f t="shared" si="1374"/>
        <v>0</v>
      </c>
      <c r="EG373" s="3">
        <f t="shared" si="1374"/>
        <v>0</v>
      </c>
      <c r="EH373" s="3">
        <f t="shared" si="1374"/>
        <v>0</v>
      </c>
      <c r="EI373" s="3">
        <f t="shared" si="1374"/>
        <v>0</v>
      </c>
      <c r="EJ373" s="3">
        <f t="shared" si="1374"/>
        <v>0</v>
      </c>
      <c r="EK373" s="3">
        <f t="shared" si="1374"/>
        <v>0</v>
      </c>
      <c r="EL373" s="3">
        <f t="shared" si="1374"/>
        <v>0</v>
      </c>
      <c r="EM373" s="3">
        <f t="shared" si="1374"/>
        <v>0</v>
      </c>
      <c r="EN373" s="3">
        <f t="shared" si="1374"/>
        <v>0</v>
      </c>
      <c r="EO373" s="3">
        <f t="shared" si="1374"/>
        <v>0</v>
      </c>
      <c r="EP373" s="3">
        <f t="shared" si="1374"/>
        <v>0</v>
      </c>
      <c r="EQ373" s="3">
        <f t="shared" si="1374"/>
        <v>0</v>
      </c>
      <c r="ER373" s="3">
        <f t="shared" ref="ER373:FB373" si="1375">(ER186+ER279)-ER93</f>
        <v>0</v>
      </c>
      <c r="ES373" s="3">
        <f t="shared" si="1375"/>
        <v>0</v>
      </c>
      <c r="ET373" s="3">
        <f t="shared" si="1375"/>
        <v>0</v>
      </c>
      <c r="EU373" s="3">
        <f t="shared" si="1375"/>
        <v>0</v>
      </c>
      <c r="EV373" s="3">
        <f t="shared" si="1375"/>
        <v>0</v>
      </c>
      <c r="EW373" s="3">
        <f t="shared" si="1375"/>
        <v>0</v>
      </c>
      <c r="EX373" s="3">
        <f t="shared" si="1375"/>
        <v>0</v>
      </c>
      <c r="EY373" s="3">
        <f t="shared" si="1375"/>
        <v>0</v>
      </c>
      <c r="EZ373" s="3">
        <f t="shared" si="1375"/>
        <v>0</v>
      </c>
      <c r="FA373" s="3">
        <f t="shared" si="1375"/>
        <v>0</v>
      </c>
      <c r="FB373" s="3">
        <f t="shared" si="1375"/>
        <v>0</v>
      </c>
    </row>
    <row r="374" spans="1:158" s="38" customFormat="1" ht="11.25" hidden="1" customHeight="1" outlineLevel="1">
      <c r="B374" s="37">
        <v>2098</v>
      </c>
      <c r="D374" s="36"/>
      <c r="E374" s="49"/>
      <c r="J374" s="39"/>
      <c r="K374" s="39"/>
      <c r="L374" s="39"/>
      <c r="M374" s="39"/>
      <c r="N374" s="39"/>
      <c r="O374" s="39"/>
      <c r="P374" s="39"/>
      <c r="R374" s="41"/>
      <c r="S374" s="40"/>
      <c r="T374" s="3">
        <f t="shared" ref="T374:AY374" si="1376">(T187+T280)-T94</f>
        <v>0</v>
      </c>
      <c r="U374" s="3">
        <f t="shared" si="1376"/>
        <v>0</v>
      </c>
      <c r="V374" s="3">
        <f t="shared" si="1376"/>
        <v>0</v>
      </c>
      <c r="W374" s="3">
        <f t="shared" si="1376"/>
        <v>0</v>
      </c>
      <c r="X374" s="3">
        <f t="shared" si="1376"/>
        <v>0</v>
      </c>
      <c r="Y374" s="3">
        <f t="shared" si="1376"/>
        <v>0</v>
      </c>
      <c r="Z374" s="3">
        <f t="shared" si="1376"/>
        <v>0</v>
      </c>
      <c r="AA374" s="3">
        <f t="shared" si="1376"/>
        <v>0</v>
      </c>
      <c r="AB374" s="3">
        <f t="shared" si="1376"/>
        <v>0</v>
      </c>
      <c r="AC374" s="3">
        <f t="shared" si="1376"/>
        <v>0</v>
      </c>
      <c r="AD374" s="3">
        <f t="shared" si="1376"/>
        <v>0</v>
      </c>
      <c r="AE374" s="3">
        <f t="shared" si="1376"/>
        <v>0</v>
      </c>
      <c r="AF374" s="3">
        <f t="shared" si="1376"/>
        <v>0</v>
      </c>
      <c r="AG374" s="3">
        <f t="shared" si="1376"/>
        <v>0</v>
      </c>
      <c r="AH374" s="3">
        <f t="shared" si="1376"/>
        <v>0</v>
      </c>
      <c r="AI374" s="3">
        <f t="shared" si="1376"/>
        <v>0</v>
      </c>
      <c r="AJ374" s="3">
        <f t="shared" si="1376"/>
        <v>0</v>
      </c>
      <c r="AK374" s="3">
        <f t="shared" si="1376"/>
        <v>0</v>
      </c>
      <c r="AL374" s="3">
        <f t="shared" si="1376"/>
        <v>0</v>
      </c>
      <c r="AM374" s="3">
        <f t="shared" si="1376"/>
        <v>0</v>
      </c>
      <c r="AN374" s="3">
        <f t="shared" si="1376"/>
        <v>0</v>
      </c>
      <c r="AO374" s="3">
        <f t="shared" si="1376"/>
        <v>0</v>
      </c>
      <c r="AP374" s="3">
        <f t="shared" si="1376"/>
        <v>0</v>
      </c>
      <c r="AQ374" s="3">
        <f t="shared" si="1376"/>
        <v>0</v>
      </c>
      <c r="AR374" s="3">
        <f t="shared" si="1376"/>
        <v>0</v>
      </c>
      <c r="AS374" s="3">
        <f t="shared" si="1376"/>
        <v>0</v>
      </c>
      <c r="AT374" s="3">
        <f t="shared" si="1376"/>
        <v>0</v>
      </c>
      <c r="AU374" s="3">
        <f t="shared" si="1376"/>
        <v>0</v>
      </c>
      <c r="AV374" s="3">
        <f t="shared" si="1376"/>
        <v>0</v>
      </c>
      <c r="AW374" s="3">
        <f t="shared" si="1376"/>
        <v>0</v>
      </c>
      <c r="AX374" s="3">
        <f t="shared" si="1376"/>
        <v>0</v>
      </c>
      <c r="AY374" s="3">
        <f t="shared" si="1376"/>
        <v>0</v>
      </c>
      <c r="AZ374" s="3">
        <f t="shared" ref="AZ374:CE374" si="1377">(AZ187+AZ280)-AZ94</f>
        <v>0</v>
      </c>
      <c r="BA374" s="3">
        <f t="shared" si="1377"/>
        <v>0</v>
      </c>
      <c r="BB374" s="3">
        <f t="shared" si="1377"/>
        <v>0</v>
      </c>
      <c r="BC374" s="3">
        <f t="shared" si="1377"/>
        <v>0</v>
      </c>
      <c r="BD374" s="3">
        <f t="shared" si="1377"/>
        <v>0</v>
      </c>
      <c r="BE374" s="3">
        <f t="shared" si="1377"/>
        <v>0</v>
      </c>
      <c r="BF374" s="3">
        <f t="shared" si="1377"/>
        <v>0</v>
      </c>
      <c r="BG374" s="3">
        <f t="shared" si="1377"/>
        <v>0</v>
      </c>
      <c r="BH374" s="3">
        <f t="shared" si="1377"/>
        <v>0</v>
      </c>
      <c r="BI374" s="3">
        <f t="shared" si="1377"/>
        <v>0</v>
      </c>
      <c r="BJ374" s="3">
        <f t="shared" si="1377"/>
        <v>0</v>
      </c>
      <c r="BK374" s="3">
        <f t="shared" si="1377"/>
        <v>0</v>
      </c>
      <c r="BL374" s="3">
        <f t="shared" si="1377"/>
        <v>0</v>
      </c>
      <c r="BM374" s="3">
        <f t="shared" si="1377"/>
        <v>0</v>
      </c>
      <c r="BN374" s="3">
        <f t="shared" si="1377"/>
        <v>0</v>
      </c>
      <c r="BO374" s="3">
        <f t="shared" si="1377"/>
        <v>0</v>
      </c>
      <c r="BP374" s="3">
        <f t="shared" si="1377"/>
        <v>0</v>
      </c>
      <c r="BQ374" s="3">
        <f t="shared" si="1377"/>
        <v>0</v>
      </c>
      <c r="BR374" s="3">
        <f t="shared" si="1377"/>
        <v>0</v>
      </c>
      <c r="BS374" s="3">
        <f t="shared" si="1377"/>
        <v>0</v>
      </c>
      <c r="BT374" s="3">
        <f t="shared" si="1377"/>
        <v>0</v>
      </c>
      <c r="BU374" s="3">
        <f t="shared" si="1377"/>
        <v>0</v>
      </c>
      <c r="BV374" s="3">
        <f t="shared" si="1377"/>
        <v>0</v>
      </c>
      <c r="BW374" s="3">
        <f t="shared" si="1377"/>
        <v>0</v>
      </c>
      <c r="BX374" s="3">
        <f t="shared" si="1377"/>
        <v>0</v>
      </c>
      <c r="BY374" s="3">
        <f t="shared" si="1377"/>
        <v>0</v>
      </c>
      <c r="BZ374" s="3">
        <f t="shared" si="1377"/>
        <v>0</v>
      </c>
      <c r="CA374" s="3">
        <f t="shared" si="1377"/>
        <v>0</v>
      </c>
      <c r="CB374" s="3">
        <f t="shared" si="1377"/>
        <v>0</v>
      </c>
      <c r="CC374" s="3">
        <f t="shared" si="1377"/>
        <v>0</v>
      </c>
      <c r="CD374" s="3">
        <f t="shared" si="1377"/>
        <v>0</v>
      </c>
      <c r="CE374" s="3">
        <f t="shared" si="1377"/>
        <v>0</v>
      </c>
      <c r="CF374" s="3">
        <f t="shared" ref="CF374:DK374" si="1378">(CF187+CF280)-CF94</f>
        <v>0</v>
      </c>
      <c r="CG374" s="3">
        <f t="shared" si="1378"/>
        <v>0</v>
      </c>
      <c r="CH374" s="3">
        <f t="shared" si="1378"/>
        <v>0</v>
      </c>
      <c r="CI374" s="3">
        <f t="shared" si="1378"/>
        <v>0</v>
      </c>
      <c r="CJ374" s="3">
        <f t="shared" si="1378"/>
        <v>0</v>
      </c>
      <c r="CK374" s="3">
        <f t="shared" si="1378"/>
        <v>0</v>
      </c>
      <c r="CL374" s="3">
        <f t="shared" si="1378"/>
        <v>0</v>
      </c>
      <c r="CM374" s="3">
        <f t="shared" si="1378"/>
        <v>0</v>
      </c>
      <c r="CN374" s="3">
        <f t="shared" si="1378"/>
        <v>0</v>
      </c>
      <c r="CO374" s="3">
        <f t="shared" si="1378"/>
        <v>0</v>
      </c>
      <c r="CP374" s="3">
        <f t="shared" si="1378"/>
        <v>0</v>
      </c>
      <c r="CQ374" s="3">
        <f t="shared" si="1378"/>
        <v>0</v>
      </c>
      <c r="CR374" s="3">
        <f t="shared" si="1378"/>
        <v>0</v>
      </c>
      <c r="CS374" s="3">
        <f t="shared" si="1378"/>
        <v>0</v>
      </c>
      <c r="CT374" s="3">
        <f t="shared" si="1378"/>
        <v>0</v>
      </c>
      <c r="CU374" s="3">
        <f t="shared" si="1378"/>
        <v>0</v>
      </c>
      <c r="CV374" s="3">
        <f t="shared" si="1378"/>
        <v>0</v>
      </c>
      <c r="CW374" s="3">
        <f t="shared" si="1378"/>
        <v>0</v>
      </c>
      <c r="CX374" s="3">
        <f t="shared" si="1378"/>
        <v>0</v>
      </c>
      <c r="CY374" s="3">
        <f t="shared" si="1378"/>
        <v>0</v>
      </c>
      <c r="CZ374" s="3">
        <f t="shared" si="1378"/>
        <v>0</v>
      </c>
      <c r="DA374" s="3">
        <f t="shared" si="1378"/>
        <v>0</v>
      </c>
      <c r="DB374" s="3">
        <f t="shared" si="1378"/>
        <v>0</v>
      </c>
      <c r="DC374" s="3">
        <f t="shared" si="1378"/>
        <v>0</v>
      </c>
      <c r="DD374" s="3">
        <f t="shared" si="1378"/>
        <v>0</v>
      </c>
      <c r="DE374" s="3">
        <f t="shared" si="1378"/>
        <v>0</v>
      </c>
      <c r="DF374" s="3">
        <f t="shared" si="1378"/>
        <v>0</v>
      </c>
      <c r="DG374" s="3">
        <f t="shared" si="1378"/>
        <v>0</v>
      </c>
      <c r="DH374" s="3">
        <f t="shared" si="1378"/>
        <v>0</v>
      </c>
      <c r="DI374" s="3">
        <f t="shared" si="1378"/>
        <v>0</v>
      </c>
      <c r="DJ374" s="3">
        <f t="shared" si="1378"/>
        <v>0</v>
      </c>
      <c r="DK374" s="3">
        <f t="shared" si="1378"/>
        <v>0</v>
      </c>
      <c r="DL374" s="3">
        <f t="shared" ref="DL374:EQ374" si="1379">(DL187+DL280)-DL94</f>
        <v>0</v>
      </c>
      <c r="DM374" s="3">
        <f t="shared" si="1379"/>
        <v>0</v>
      </c>
      <c r="DN374" s="3">
        <f t="shared" si="1379"/>
        <v>0</v>
      </c>
      <c r="DO374" s="3">
        <f t="shared" si="1379"/>
        <v>0</v>
      </c>
      <c r="DP374" s="3">
        <f t="shared" si="1379"/>
        <v>0</v>
      </c>
      <c r="DQ374" s="3">
        <f t="shared" si="1379"/>
        <v>0</v>
      </c>
      <c r="DR374" s="3">
        <f t="shared" si="1379"/>
        <v>0</v>
      </c>
      <c r="DS374" s="3">
        <f t="shared" si="1379"/>
        <v>0</v>
      </c>
      <c r="DT374" s="3">
        <f t="shared" si="1379"/>
        <v>0</v>
      </c>
      <c r="DU374" s="3">
        <f t="shared" si="1379"/>
        <v>0</v>
      </c>
      <c r="DV374" s="3">
        <f t="shared" si="1379"/>
        <v>0</v>
      </c>
      <c r="DW374" s="3">
        <f t="shared" si="1379"/>
        <v>0</v>
      </c>
      <c r="DX374" s="3">
        <f t="shared" si="1379"/>
        <v>0</v>
      </c>
      <c r="DY374" s="3">
        <f t="shared" si="1379"/>
        <v>0</v>
      </c>
      <c r="DZ374" s="3">
        <f t="shared" si="1379"/>
        <v>0</v>
      </c>
      <c r="EA374" s="3">
        <f t="shared" si="1379"/>
        <v>0</v>
      </c>
      <c r="EB374" s="3">
        <f t="shared" si="1379"/>
        <v>0</v>
      </c>
      <c r="EC374" s="3">
        <f t="shared" si="1379"/>
        <v>0</v>
      </c>
      <c r="ED374" s="3">
        <f t="shared" si="1379"/>
        <v>0</v>
      </c>
      <c r="EE374" s="3">
        <f t="shared" si="1379"/>
        <v>0</v>
      </c>
      <c r="EF374" s="3">
        <f t="shared" si="1379"/>
        <v>0</v>
      </c>
      <c r="EG374" s="3">
        <f t="shared" si="1379"/>
        <v>0</v>
      </c>
      <c r="EH374" s="3">
        <f t="shared" si="1379"/>
        <v>0</v>
      </c>
      <c r="EI374" s="3">
        <f t="shared" si="1379"/>
        <v>0</v>
      </c>
      <c r="EJ374" s="3">
        <f t="shared" si="1379"/>
        <v>0</v>
      </c>
      <c r="EK374" s="3">
        <f t="shared" si="1379"/>
        <v>0</v>
      </c>
      <c r="EL374" s="3">
        <f t="shared" si="1379"/>
        <v>0</v>
      </c>
      <c r="EM374" s="3">
        <f t="shared" si="1379"/>
        <v>0</v>
      </c>
      <c r="EN374" s="3">
        <f t="shared" si="1379"/>
        <v>0</v>
      </c>
      <c r="EO374" s="3">
        <f t="shared" si="1379"/>
        <v>0</v>
      </c>
      <c r="EP374" s="3">
        <f t="shared" si="1379"/>
        <v>0</v>
      </c>
      <c r="EQ374" s="3">
        <f t="shared" si="1379"/>
        <v>0</v>
      </c>
      <c r="ER374" s="3">
        <f t="shared" ref="ER374:FB374" si="1380">(ER187+ER280)-ER94</f>
        <v>0</v>
      </c>
      <c r="ES374" s="3">
        <f t="shared" si="1380"/>
        <v>0</v>
      </c>
      <c r="ET374" s="3">
        <f t="shared" si="1380"/>
        <v>0</v>
      </c>
      <c r="EU374" s="3">
        <f t="shared" si="1380"/>
        <v>0</v>
      </c>
      <c r="EV374" s="3">
        <f t="shared" si="1380"/>
        <v>0</v>
      </c>
      <c r="EW374" s="3">
        <f t="shared" si="1380"/>
        <v>0</v>
      </c>
      <c r="EX374" s="3">
        <f t="shared" si="1380"/>
        <v>0</v>
      </c>
      <c r="EY374" s="3">
        <f t="shared" si="1380"/>
        <v>0</v>
      </c>
      <c r="EZ374" s="3">
        <f t="shared" si="1380"/>
        <v>0</v>
      </c>
      <c r="FA374" s="3">
        <f t="shared" si="1380"/>
        <v>0</v>
      </c>
      <c r="FB374" s="3">
        <f t="shared" si="1380"/>
        <v>0</v>
      </c>
    </row>
    <row r="375" spans="1:158" s="38" customFormat="1" ht="11.25" hidden="1" customHeight="1" outlineLevel="1">
      <c r="B375" s="37">
        <v>2099</v>
      </c>
      <c r="D375" s="36"/>
      <c r="E375" s="49"/>
      <c r="J375" s="39"/>
      <c r="K375" s="39"/>
      <c r="L375" s="39"/>
      <c r="M375" s="39"/>
      <c r="N375" s="39"/>
      <c r="O375" s="39"/>
      <c r="P375" s="39"/>
      <c r="R375" s="41"/>
      <c r="S375" s="40"/>
      <c r="T375" s="3">
        <f t="shared" ref="T375:AY375" si="1381">(T188+T281)-T95</f>
        <v>0</v>
      </c>
      <c r="U375" s="3">
        <f t="shared" si="1381"/>
        <v>0</v>
      </c>
      <c r="V375" s="3">
        <f t="shared" si="1381"/>
        <v>0</v>
      </c>
      <c r="W375" s="3">
        <f t="shared" si="1381"/>
        <v>0</v>
      </c>
      <c r="X375" s="3">
        <f t="shared" si="1381"/>
        <v>0</v>
      </c>
      <c r="Y375" s="3">
        <f t="shared" si="1381"/>
        <v>0</v>
      </c>
      <c r="Z375" s="3">
        <f t="shared" si="1381"/>
        <v>0</v>
      </c>
      <c r="AA375" s="3">
        <f t="shared" si="1381"/>
        <v>0</v>
      </c>
      <c r="AB375" s="3">
        <f t="shared" si="1381"/>
        <v>0</v>
      </c>
      <c r="AC375" s="3">
        <f t="shared" si="1381"/>
        <v>0</v>
      </c>
      <c r="AD375" s="3">
        <f t="shared" si="1381"/>
        <v>0</v>
      </c>
      <c r="AE375" s="3">
        <f t="shared" si="1381"/>
        <v>0</v>
      </c>
      <c r="AF375" s="3">
        <f t="shared" si="1381"/>
        <v>0</v>
      </c>
      <c r="AG375" s="3">
        <f t="shared" si="1381"/>
        <v>0</v>
      </c>
      <c r="AH375" s="3">
        <f t="shared" si="1381"/>
        <v>0</v>
      </c>
      <c r="AI375" s="3">
        <f t="shared" si="1381"/>
        <v>0</v>
      </c>
      <c r="AJ375" s="3">
        <f t="shared" si="1381"/>
        <v>0</v>
      </c>
      <c r="AK375" s="3">
        <f t="shared" si="1381"/>
        <v>0</v>
      </c>
      <c r="AL375" s="3">
        <f t="shared" si="1381"/>
        <v>0</v>
      </c>
      <c r="AM375" s="3">
        <f t="shared" si="1381"/>
        <v>0</v>
      </c>
      <c r="AN375" s="3">
        <f t="shared" si="1381"/>
        <v>0</v>
      </c>
      <c r="AO375" s="3">
        <f t="shared" si="1381"/>
        <v>0</v>
      </c>
      <c r="AP375" s="3">
        <f t="shared" si="1381"/>
        <v>0</v>
      </c>
      <c r="AQ375" s="3">
        <f t="shared" si="1381"/>
        <v>0</v>
      </c>
      <c r="AR375" s="3">
        <f t="shared" si="1381"/>
        <v>0</v>
      </c>
      <c r="AS375" s="3">
        <f t="shared" si="1381"/>
        <v>0</v>
      </c>
      <c r="AT375" s="3">
        <f t="shared" si="1381"/>
        <v>0</v>
      </c>
      <c r="AU375" s="3">
        <f t="shared" si="1381"/>
        <v>0</v>
      </c>
      <c r="AV375" s="3">
        <f t="shared" si="1381"/>
        <v>0</v>
      </c>
      <c r="AW375" s="3">
        <f t="shared" si="1381"/>
        <v>0</v>
      </c>
      <c r="AX375" s="3">
        <f t="shared" si="1381"/>
        <v>0</v>
      </c>
      <c r="AY375" s="3">
        <f t="shared" si="1381"/>
        <v>0</v>
      </c>
      <c r="AZ375" s="3">
        <f t="shared" ref="AZ375:CE375" si="1382">(AZ188+AZ281)-AZ95</f>
        <v>0</v>
      </c>
      <c r="BA375" s="3">
        <f t="shared" si="1382"/>
        <v>0</v>
      </c>
      <c r="BB375" s="3">
        <f t="shared" si="1382"/>
        <v>0</v>
      </c>
      <c r="BC375" s="3">
        <f t="shared" si="1382"/>
        <v>0</v>
      </c>
      <c r="BD375" s="3">
        <f t="shared" si="1382"/>
        <v>0</v>
      </c>
      <c r="BE375" s="3">
        <f t="shared" si="1382"/>
        <v>0</v>
      </c>
      <c r="BF375" s="3">
        <f t="shared" si="1382"/>
        <v>0</v>
      </c>
      <c r="BG375" s="3">
        <f t="shared" si="1382"/>
        <v>0</v>
      </c>
      <c r="BH375" s="3">
        <f t="shared" si="1382"/>
        <v>0</v>
      </c>
      <c r="BI375" s="3">
        <f t="shared" si="1382"/>
        <v>0</v>
      </c>
      <c r="BJ375" s="3">
        <f t="shared" si="1382"/>
        <v>0</v>
      </c>
      <c r="BK375" s="3">
        <f t="shared" si="1382"/>
        <v>0</v>
      </c>
      <c r="BL375" s="3">
        <f t="shared" si="1382"/>
        <v>0</v>
      </c>
      <c r="BM375" s="3">
        <f t="shared" si="1382"/>
        <v>0</v>
      </c>
      <c r="BN375" s="3">
        <f t="shared" si="1382"/>
        <v>0</v>
      </c>
      <c r="BO375" s="3">
        <f t="shared" si="1382"/>
        <v>0</v>
      </c>
      <c r="BP375" s="3">
        <f t="shared" si="1382"/>
        <v>0</v>
      </c>
      <c r="BQ375" s="3">
        <f t="shared" si="1382"/>
        <v>0</v>
      </c>
      <c r="BR375" s="3">
        <f t="shared" si="1382"/>
        <v>0</v>
      </c>
      <c r="BS375" s="3">
        <f t="shared" si="1382"/>
        <v>0</v>
      </c>
      <c r="BT375" s="3">
        <f t="shared" si="1382"/>
        <v>0</v>
      </c>
      <c r="BU375" s="3">
        <f t="shared" si="1382"/>
        <v>0</v>
      </c>
      <c r="BV375" s="3">
        <f t="shared" si="1382"/>
        <v>0</v>
      </c>
      <c r="BW375" s="3">
        <f t="shared" si="1382"/>
        <v>0</v>
      </c>
      <c r="BX375" s="3">
        <f t="shared" si="1382"/>
        <v>0</v>
      </c>
      <c r="BY375" s="3">
        <f t="shared" si="1382"/>
        <v>0</v>
      </c>
      <c r="BZ375" s="3">
        <f t="shared" si="1382"/>
        <v>0</v>
      </c>
      <c r="CA375" s="3">
        <f t="shared" si="1382"/>
        <v>0</v>
      </c>
      <c r="CB375" s="3">
        <f t="shared" si="1382"/>
        <v>0</v>
      </c>
      <c r="CC375" s="3">
        <f t="shared" si="1382"/>
        <v>0</v>
      </c>
      <c r="CD375" s="3">
        <f t="shared" si="1382"/>
        <v>0</v>
      </c>
      <c r="CE375" s="3">
        <f t="shared" si="1382"/>
        <v>0</v>
      </c>
      <c r="CF375" s="3">
        <f t="shared" ref="CF375:DK375" si="1383">(CF188+CF281)-CF95</f>
        <v>0</v>
      </c>
      <c r="CG375" s="3">
        <f t="shared" si="1383"/>
        <v>0</v>
      </c>
      <c r="CH375" s="3">
        <f t="shared" si="1383"/>
        <v>0</v>
      </c>
      <c r="CI375" s="3">
        <f t="shared" si="1383"/>
        <v>0</v>
      </c>
      <c r="CJ375" s="3">
        <f t="shared" si="1383"/>
        <v>0</v>
      </c>
      <c r="CK375" s="3">
        <f t="shared" si="1383"/>
        <v>0</v>
      </c>
      <c r="CL375" s="3">
        <f t="shared" si="1383"/>
        <v>0</v>
      </c>
      <c r="CM375" s="3">
        <f t="shared" si="1383"/>
        <v>0</v>
      </c>
      <c r="CN375" s="3">
        <f t="shared" si="1383"/>
        <v>0</v>
      </c>
      <c r="CO375" s="3">
        <f t="shared" si="1383"/>
        <v>0</v>
      </c>
      <c r="CP375" s="3">
        <f t="shared" si="1383"/>
        <v>0</v>
      </c>
      <c r="CQ375" s="3">
        <f t="shared" si="1383"/>
        <v>0</v>
      </c>
      <c r="CR375" s="3">
        <f t="shared" si="1383"/>
        <v>0</v>
      </c>
      <c r="CS375" s="3">
        <f t="shared" si="1383"/>
        <v>0</v>
      </c>
      <c r="CT375" s="3">
        <f t="shared" si="1383"/>
        <v>0</v>
      </c>
      <c r="CU375" s="3">
        <f t="shared" si="1383"/>
        <v>0</v>
      </c>
      <c r="CV375" s="3">
        <f t="shared" si="1383"/>
        <v>0</v>
      </c>
      <c r="CW375" s="3">
        <f t="shared" si="1383"/>
        <v>0</v>
      </c>
      <c r="CX375" s="3">
        <f t="shared" si="1383"/>
        <v>0</v>
      </c>
      <c r="CY375" s="3">
        <f t="shared" si="1383"/>
        <v>0</v>
      </c>
      <c r="CZ375" s="3">
        <f t="shared" si="1383"/>
        <v>0</v>
      </c>
      <c r="DA375" s="3">
        <f t="shared" si="1383"/>
        <v>0</v>
      </c>
      <c r="DB375" s="3">
        <f t="shared" si="1383"/>
        <v>0</v>
      </c>
      <c r="DC375" s="3">
        <f t="shared" si="1383"/>
        <v>0</v>
      </c>
      <c r="DD375" s="3">
        <f t="shared" si="1383"/>
        <v>0</v>
      </c>
      <c r="DE375" s="3">
        <f t="shared" si="1383"/>
        <v>0</v>
      </c>
      <c r="DF375" s="3">
        <f t="shared" si="1383"/>
        <v>0</v>
      </c>
      <c r="DG375" s="3">
        <f t="shared" si="1383"/>
        <v>0</v>
      </c>
      <c r="DH375" s="3">
        <f t="shared" si="1383"/>
        <v>0</v>
      </c>
      <c r="DI375" s="3">
        <f t="shared" si="1383"/>
        <v>0</v>
      </c>
      <c r="DJ375" s="3">
        <f t="shared" si="1383"/>
        <v>0</v>
      </c>
      <c r="DK375" s="3">
        <f t="shared" si="1383"/>
        <v>0</v>
      </c>
      <c r="DL375" s="3">
        <f t="shared" ref="DL375:EQ375" si="1384">(DL188+DL281)-DL95</f>
        <v>0</v>
      </c>
      <c r="DM375" s="3">
        <f t="shared" si="1384"/>
        <v>0</v>
      </c>
      <c r="DN375" s="3">
        <f t="shared" si="1384"/>
        <v>0</v>
      </c>
      <c r="DO375" s="3">
        <f t="shared" si="1384"/>
        <v>0</v>
      </c>
      <c r="DP375" s="3">
        <f t="shared" si="1384"/>
        <v>0</v>
      </c>
      <c r="DQ375" s="3">
        <f t="shared" si="1384"/>
        <v>0</v>
      </c>
      <c r="DR375" s="3">
        <f t="shared" si="1384"/>
        <v>0</v>
      </c>
      <c r="DS375" s="3">
        <f t="shared" si="1384"/>
        <v>0</v>
      </c>
      <c r="DT375" s="3">
        <f t="shared" si="1384"/>
        <v>0</v>
      </c>
      <c r="DU375" s="3">
        <f t="shared" si="1384"/>
        <v>0</v>
      </c>
      <c r="DV375" s="3">
        <f t="shared" si="1384"/>
        <v>0</v>
      </c>
      <c r="DW375" s="3">
        <f t="shared" si="1384"/>
        <v>0</v>
      </c>
      <c r="DX375" s="3">
        <f t="shared" si="1384"/>
        <v>0</v>
      </c>
      <c r="DY375" s="3">
        <f t="shared" si="1384"/>
        <v>0</v>
      </c>
      <c r="DZ375" s="3">
        <f t="shared" si="1384"/>
        <v>0</v>
      </c>
      <c r="EA375" s="3">
        <f t="shared" si="1384"/>
        <v>0</v>
      </c>
      <c r="EB375" s="3">
        <f t="shared" si="1384"/>
        <v>0</v>
      </c>
      <c r="EC375" s="3">
        <f t="shared" si="1384"/>
        <v>0</v>
      </c>
      <c r="ED375" s="3">
        <f t="shared" si="1384"/>
        <v>0</v>
      </c>
      <c r="EE375" s="3">
        <f t="shared" si="1384"/>
        <v>0</v>
      </c>
      <c r="EF375" s="3">
        <f t="shared" si="1384"/>
        <v>0</v>
      </c>
      <c r="EG375" s="3">
        <f t="shared" si="1384"/>
        <v>0</v>
      </c>
      <c r="EH375" s="3">
        <f t="shared" si="1384"/>
        <v>0</v>
      </c>
      <c r="EI375" s="3">
        <f t="shared" si="1384"/>
        <v>0</v>
      </c>
      <c r="EJ375" s="3">
        <f t="shared" si="1384"/>
        <v>0</v>
      </c>
      <c r="EK375" s="3">
        <f t="shared" si="1384"/>
        <v>0</v>
      </c>
      <c r="EL375" s="3">
        <f t="shared" si="1384"/>
        <v>0</v>
      </c>
      <c r="EM375" s="3">
        <f t="shared" si="1384"/>
        <v>0</v>
      </c>
      <c r="EN375" s="3">
        <f t="shared" si="1384"/>
        <v>0</v>
      </c>
      <c r="EO375" s="3">
        <f t="shared" si="1384"/>
        <v>0</v>
      </c>
      <c r="EP375" s="3">
        <f t="shared" si="1384"/>
        <v>0</v>
      </c>
      <c r="EQ375" s="3">
        <f t="shared" si="1384"/>
        <v>0</v>
      </c>
      <c r="ER375" s="3">
        <f t="shared" ref="ER375:FB375" si="1385">(ER188+ER281)-ER95</f>
        <v>0</v>
      </c>
      <c r="ES375" s="3">
        <f t="shared" si="1385"/>
        <v>0</v>
      </c>
      <c r="ET375" s="3">
        <f t="shared" si="1385"/>
        <v>0</v>
      </c>
      <c r="EU375" s="3">
        <f t="shared" si="1385"/>
        <v>0</v>
      </c>
      <c r="EV375" s="3">
        <f t="shared" si="1385"/>
        <v>0</v>
      </c>
      <c r="EW375" s="3">
        <f t="shared" si="1385"/>
        <v>0</v>
      </c>
      <c r="EX375" s="3">
        <f t="shared" si="1385"/>
        <v>0</v>
      </c>
      <c r="EY375" s="3">
        <f t="shared" si="1385"/>
        <v>0</v>
      </c>
      <c r="EZ375" s="3">
        <f t="shared" si="1385"/>
        <v>0</v>
      </c>
      <c r="FA375" s="3">
        <f t="shared" si="1385"/>
        <v>0</v>
      </c>
      <c r="FB375" s="3">
        <f t="shared" si="1385"/>
        <v>0</v>
      </c>
    </row>
    <row r="376" spans="1:158" s="38" customFormat="1" ht="11.25" hidden="1" customHeight="1" outlineLevel="1">
      <c r="B376" s="37">
        <v>2100</v>
      </c>
      <c r="D376" s="36"/>
      <c r="E376" s="49"/>
      <c r="J376" s="39"/>
      <c r="K376" s="39"/>
      <c r="L376" s="39"/>
      <c r="M376" s="39"/>
      <c r="N376" s="39"/>
      <c r="O376" s="39"/>
      <c r="P376" s="39"/>
      <c r="R376" s="41"/>
      <c r="S376" s="40"/>
      <c r="T376" s="3">
        <f t="shared" ref="T376:AY376" si="1386">(T189+T282)-T96</f>
        <v>0</v>
      </c>
      <c r="U376" s="3">
        <f t="shared" si="1386"/>
        <v>0</v>
      </c>
      <c r="V376" s="3">
        <f t="shared" si="1386"/>
        <v>0</v>
      </c>
      <c r="W376" s="3">
        <f t="shared" si="1386"/>
        <v>0</v>
      </c>
      <c r="X376" s="3">
        <f t="shared" si="1386"/>
        <v>0</v>
      </c>
      <c r="Y376" s="3">
        <f t="shared" si="1386"/>
        <v>0</v>
      </c>
      <c r="Z376" s="3">
        <f t="shared" si="1386"/>
        <v>0</v>
      </c>
      <c r="AA376" s="3">
        <f t="shared" si="1386"/>
        <v>0</v>
      </c>
      <c r="AB376" s="3">
        <f t="shared" si="1386"/>
        <v>0</v>
      </c>
      <c r="AC376" s="3">
        <f t="shared" si="1386"/>
        <v>0</v>
      </c>
      <c r="AD376" s="3">
        <f t="shared" si="1386"/>
        <v>0</v>
      </c>
      <c r="AE376" s="3">
        <f t="shared" si="1386"/>
        <v>0</v>
      </c>
      <c r="AF376" s="3">
        <f t="shared" si="1386"/>
        <v>0</v>
      </c>
      <c r="AG376" s="3">
        <f t="shared" si="1386"/>
        <v>0</v>
      </c>
      <c r="AH376" s="3">
        <f t="shared" si="1386"/>
        <v>0</v>
      </c>
      <c r="AI376" s="3">
        <f t="shared" si="1386"/>
        <v>0</v>
      </c>
      <c r="AJ376" s="3">
        <f t="shared" si="1386"/>
        <v>0</v>
      </c>
      <c r="AK376" s="3">
        <f t="shared" si="1386"/>
        <v>0</v>
      </c>
      <c r="AL376" s="3">
        <f t="shared" si="1386"/>
        <v>0</v>
      </c>
      <c r="AM376" s="3">
        <f t="shared" si="1386"/>
        <v>0</v>
      </c>
      <c r="AN376" s="3">
        <f t="shared" si="1386"/>
        <v>0</v>
      </c>
      <c r="AO376" s="3">
        <f t="shared" si="1386"/>
        <v>0</v>
      </c>
      <c r="AP376" s="3">
        <f t="shared" si="1386"/>
        <v>0</v>
      </c>
      <c r="AQ376" s="3">
        <f t="shared" si="1386"/>
        <v>0</v>
      </c>
      <c r="AR376" s="3">
        <f t="shared" si="1386"/>
        <v>0</v>
      </c>
      <c r="AS376" s="3">
        <f t="shared" si="1386"/>
        <v>0</v>
      </c>
      <c r="AT376" s="3">
        <f t="shared" si="1386"/>
        <v>0</v>
      </c>
      <c r="AU376" s="3">
        <f t="shared" si="1386"/>
        <v>0</v>
      </c>
      <c r="AV376" s="3">
        <f t="shared" si="1386"/>
        <v>0</v>
      </c>
      <c r="AW376" s="3">
        <f t="shared" si="1386"/>
        <v>0</v>
      </c>
      <c r="AX376" s="3">
        <f t="shared" si="1386"/>
        <v>0</v>
      </c>
      <c r="AY376" s="3">
        <f t="shared" si="1386"/>
        <v>0</v>
      </c>
      <c r="AZ376" s="3">
        <f t="shared" ref="AZ376:CE376" si="1387">(AZ189+AZ282)-AZ96</f>
        <v>0</v>
      </c>
      <c r="BA376" s="3">
        <f t="shared" si="1387"/>
        <v>0</v>
      </c>
      <c r="BB376" s="3">
        <f t="shared" si="1387"/>
        <v>0</v>
      </c>
      <c r="BC376" s="3">
        <f t="shared" si="1387"/>
        <v>0</v>
      </c>
      <c r="BD376" s="3">
        <f t="shared" si="1387"/>
        <v>0</v>
      </c>
      <c r="BE376" s="3">
        <f t="shared" si="1387"/>
        <v>0</v>
      </c>
      <c r="BF376" s="3">
        <f t="shared" si="1387"/>
        <v>0</v>
      </c>
      <c r="BG376" s="3">
        <f t="shared" si="1387"/>
        <v>0</v>
      </c>
      <c r="BH376" s="3">
        <f t="shared" si="1387"/>
        <v>0</v>
      </c>
      <c r="BI376" s="3">
        <f t="shared" si="1387"/>
        <v>0</v>
      </c>
      <c r="BJ376" s="3">
        <f t="shared" si="1387"/>
        <v>0</v>
      </c>
      <c r="BK376" s="3">
        <f t="shared" si="1387"/>
        <v>0</v>
      </c>
      <c r="BL376" s="3">
        <f t="shared" si="1387"/>
        <v>0</v>
      </c>
      <c r="BM376" s="3">
        <f t="shared" si="1387"/>
        <v>0</v>
      </c>
      <c r="BN376" s="3">
        <f t="shared" si="1387"/>
        <v>0</v>
      </c>
      <c r="BO376" s="3">
        <f t="shared" si="1387"/>
        <v>0</v>
      </c>
      <c r="BP376" s="3">
        <f t="shared" si="1387"/>
        <v>0</v>
      </c>
      <c r="BQ376" s="3">
        <f t="shared" si="1387"/>
        <v>0</v>
      </c>
      <c r="BR376" s="3">
        <f t="shared" si="1387"/>
        <v>0</v>
      </c>
      <c r="BS376" s="3">
        <f t="shared" si="1387"/>
        <v>0</v>
      </c>
      <c r="BT376" s="3">
        <f t="shared" si="1387"/>
        <v>0</v>
      </c>
      <c r="BU376" s="3">
        <f t="shared" si="1387"/>
        <v>0</v>
      </c>
      <c r="BV376" s="3">
        <f t="shared" si="1387"/>
        <v>0</v>
      </c>
      <c r="BW376" s="3">
        <f t="shared" si="1387"/>
        <v>0</v>
      </c>
      <c r="BX376" s="3">
        <f t="shared" si="1387"/>
        <v>0</v>
      </c>
      <c r="BY376" s="3">
        <f t="shared" si="1387"/>
        <v>0</v>
      </c>
      <c r="BZ376" s="3">
        <f t="shared" si="1387"/>
        <v>0</v>
      </c>
      <c r="CA376" s="3">
        <f t="shared" si="1387"/>
        <v>0</v>
      </c>
      <c r="CB376" s="3">
        <f t="shared" si="1387"/>
        <v>0</v>
      </c>
      <c r="CC376" s="3">
        <f t="shared" si="1387"/>
        <v>0</v>
      </c>
      <c r="CD376" s="3">
        <f t="shared" si="1387"/>
        <v>0</v>
      </c>
      <c r="CE376" s="3">
        <f t="shared" si="1387"/>
        <v>0</v>
      </c>
      <c r="CF376" s="3">
        <f t="shared" ref="CF376:DK376" si="1388">(CF189+CF282)-CF96</f>
        <v>0</v>
      </c>
      <c r="CG376" s="3">
        <f t="shared" si="1388"/>
        <v>0</v>
      </c>
      <c r="CH376" s="3">
        <f t="shared" si="1388"/>
        <v>0</v>
      </c>
      <c r="CI376" s="3">
        <f t="shared" si="1388"/>
        <v>0</v>
      </c>
      <c r="CJ376" s="3">
        <f t="shared" si="1388"/>
        <v>0</v>
      </c>
      <c r="CK376" s="3">
        <f t="shared" si="1388"/>
        <v>0</v>
      </c>
      <c r="CL376" s="3">
        <f t="shared" si="1388"/>
        <v>0</v>
      </c>
      <c r="CM376" s="3">
        <f t="shared" si="1388"/>
        <v>0</v>
      </c>
      <c r="CN376" s="3">
        <f t="shared" si="1388"/>
        <v>0</v>
      </c>
      <c r="CO376" s="3">
        <f t="shared" si="1388"/>
        <v>0</v>
      </c>
      <c r="CP376" s="3">
        <f t="shared" si="1388"/>
        <v>0</v>
      </c>
      <c r="CQ376" s="3">
        <f t="shared" si="1388"/>
        <v>0</v>
      </c>
      <c r="CR376" s="3">
        <f t="shared" si="1388"/>
        <v>0</v>
      </c>
      <c r="CS376" s="3">
        <f t="shared" si="1388"/>
        <v>0</v>
      </c>
      <c r="CT376" s="3">
        <f t="shared" si="1388"/>
        <v>0</v>
      </c>
      <c r="CU376" s="3">
        <f t="shared" si="1388"/>
        <v>0</v>
      </c>
      <c r="CV376" s="3">
        <f t="shared" si="1388"/>
        <v>0</v>
      </c>
      <c r="CW376" s="3">
        <f t="shared" si="1388"/>
        <v>0</v>
      </c>
      <c r="CX376" s="3">
        <f t="shared" si="1388"/>
        <v>0</v>
      </c>
      <c r="CY376" s="3">
        <f t="shared" si="1388"/>
        <v>0</v>
      </c>
      <c r="CZ376" s="3">
        <f t="shared" si="1388"/>
        <v>0</v>
      </c>
      <c r="DA376" s="3">
        <f t="shared" si="1388"/>
        <v>0</v>
      </c>
      <c r="DB376" s="3">
        <f t="shared" si="1388"/>
        <v>0</v>
      </c>
      <c r="DC376" s="3">
        <f t="shared" si="1388"/>
        <v>0</v>
      </c>
      <c r="DD376" s="3">
        <f t="shared" si="1388"/>
        <v>0</v>
      </c>
      <c r="DE376" s="3">
        <f t="shared" si="1388"/>
        <v>0</v>
      </c>
      <c r="DF376" s="3">
        <f t="shared" si="1388"/>
        <v>0</v>
      </c>
      <c r="DG376" s="3">
        <f t="shared" si="1388"/>
        <v>0</v>
      </c>
      <c r="DH376" s="3">
        <f t="shared" si="1388"/>
        <v>0</v>
      </c>
      <c r="DI376" s="3">
        <f t="shared" si="1388"/>
        <v>0</v>
      </c>
      <c r="DJ376" s="3">
        <f t="shared" si="1388"/>
        <v>0</v>
      </c>
      <c r="DK376" s="3">
        <f t="shared" si="1388"/>
        <v>0</v>
      </c>
      <c r="DL376" s="3">
        <f t="shared" ref="DL376:EQ376" si="1389">(DL189+DL282)-DL96</f>
        <v>0</v>
      </c>
      <c r="DM376" s="3">
        <f t="shared" si="1389"/>
        <v>0</v>
      </c>
      <c r="DN376" s="3">
        <f t="shared" si="1389"/>
        <v>0</v>
      </c>
      <c r="DO376" s="3">
        <f t="shared" si="1389"/>
        <v>0</v>
      </c>
      <c r="DP376" s="3">
        <f t="shared" si="1389"/>
        <v>0</v>
      </c>
      <c r="DQ376" s="3">
        <f t="shared" si="1389"/>
        <v>0</v>
      </c>
      <c r="DR376" s="3">
        <f t="shared" si="1389"/>
        <v>0</v>
      </c>
      <c r="DS376" s="3">
        <f t="shared" si="1389"/>
        <v>0</v>
      </c>
      <c r="DT376" s="3">
        <f t="shared" si="1389"/>
        <v>0</v>
      </c>
      <c r="DU376" s="3">
        <f t="shared" si="1389"/>
        <v>0</v>
      </c>
      <c r="DV376" s="3">
        <f t="shared" si="1389"/>
        <v>0</v>
      </c>
      <c r="DW376" s="3">
        <f t="shared" si="1389"/>
        <v>0</v>
      </c>
      <c r="DX376" s="3">
        <f t="shared" si="1389"/>
        <v>0</v>
      </c>
      <c r="DY376" s="3">
        <f t="shared" si="1389"/>
        <v>0</v>
      </c>
      <c r="DZ376" s="3">
        <f t="shared" si="1389"/>
        <v>0</v>
      </c>
      <c r="EA376" s="3">
        <f t="shared" si="1389"/>
        <v>0</v>
      </c>
      <c r="EB376" s="3">
        <f t="shared" si="1389"/>
        <v>0</v>
      </c>
      <c r="EC376" s="3">
        <f t="shared" si="1389"/>
        <v>0</v>
      </c>
      <c r="ED376" s="3">
        <f t="shared" si="1389"/>
        <v>0</v>
      </c>
      <c r="EE376" s="3">
        <f t="shared" si="1389"/>
        <v>0</v>
      </c>
      <c r="EF376" s="3">
        <f t="shared" si="1389"/>
        <v>0</v>
      </c>
      <c r="EG376" s="3">
        <f t="shared" si="1389"/>
        <v>0</v>
      </c>
      <c r="EH376" s="3">
        <f t="shared" si="1389"/>
        <v>0</v>
      </c>
      <c r="EI376" s="3">
        <f t="shared" si="1389"/>
        <v>0</v>
      </c>
      <c r="EJ376" s="3">
        <f t="shared" si="1389"/>
        <v>0</v>
      </c>
      <c r="EK376" s="3">
        <f t="shared" si="1389"/>
        <v>0</v>
      </c>
      <c r="EL376" s="3">
        <f t="shared" si="1389"/>
        <v>0</v>
      </c>
      <c r="EM376" s="3">
        <f t="shared" si="1389"/>
        <v>0</v>
      </c>
      <c r="EN376" s="3">
        <f t="shared" si="1389"/>
        <v>0</v>
      </c>
      <c r="EO376" s="3">
        <f t="shared" si="1389"/>
        <v>0</v>
      </c>
      <c r="EP376" s="3">
        <f t="shared" si="1389"/>
        <v>0</v>
      </c>
      <c r="EQ376" s="3">
        <f t="shared" si="1389"/>
        <v>0</v>
      </c>
      <c r="ER376" s="3">
        <f t="shared" ref="ER376:FB376" si="1390">(ER189+ER282)-ER96</f>
        <v>0</v>
      </c>
      <c r="ES376" s="3">
        <f t="shared" si="1390"/>
        <v>0</v>
      </c>
      <c r="ET376" s="3">
        <f t="shared" si="1390"/>
        <v>0</v>
      </c>
      <c r="EU376" s="3">
        <f t="shared" si="1390"/>
        <v>0</v>
      </c>
      <c r="EV376" s="3">
        <f t="shared" si="1390"/>
        <v>0</v>
      </c>
      <c r="EW376" s="3">
        <f t="shared" si="1390"/>
        <v>0</v>
      </c>
      <c r="EX376" s="3">
        <f t="shared" si="1390"/>
        <v>0</v>
      </c>
      <c r="EY376" s="3">
        <f t="shared" si="1390"/>
        <v>0</v>
      </c>
      <c r="EZ376" s="3">
        <f t="shared" si="1390"/>
        <v>0</v>
      </c>
      <c r="FA376" s="3">
        <f t="shared" si="1390"/>
        <v>0</v>
      </c>
      <c r="FB376" s="3">
        <f t="shared" si="1390"/>
        <v>0</v>
      </c>
    </row>
    <row r="377" spans="1:158" collapsed="1">
      <c r="E377" s="70"/>
      <c r="F377" s="4"/>
      <c r="G377" s="4"/>
      <c r="R377" s="2"/>
      <c r="T377" s="4">
        <f>SUM(T288:T376)</f>
        <v>69120.039636254311</v>
      </c>
      <c r="U377" s="4">
        <f t="shared" ref="U377:CF377" si="1391">SUM(U288:U376)</f>
        <v>69119.550099652959</v>
      </c>
      <c r="V377" s="4">
        <f t="shared" si="1391"/>
        <v>69118.531793047092</v>
      </c>
      <c r="W377" s="4">
        <f t="shared" si="1391"/>
        <v>69116.285830200068</v>
      </c>
      <c r="X377" s="4">
        <f t="shared" si="1391"/>
        <v>69113.702162025496</v>
      </c>
      <c r="Y377" s="4">
        <f t="shared" si="1391"/>
        <v>69111.131835961598</v>
      </c>
      <c r="Z377" s="4">
        <f t="shared" si="1391"/>
        <v>69106.863789179246</v>
      </c>
      <c r="AA377" s="4">
        <f t="shared" si="1391"/>
        <v>69102.595742815756</v>
      </c>
      <c r="AB377" s="4">
        <f t="shared" si="1391"/>
        <v>69098.327696877997</v>
      </c>
      <c r="AC377" s="4">
        <f t="shared" si="1391"/>
        <v>69094.059651374118</v>
      </c>
      <c r="AD377" s="4">
        <f t="shared" si="1391"/>
        <v>69089.791606289102</v>
      </c>
      <c r="AE377" s="4">
        <f t="shared" si="1391"/>
        <v>69085.523561637732</v>
      </c>
      <c r="AF377" s="4">
        <f t="shared" si="1391"/>
        <v>69081.255517412326</v>
      </c>
      <c r="AG377" s="4">
        <f t="shared" si="1391"/>
        <v>69076.987473606016</v>
      </c>
      <c r="AH377" s="4">
        <f t="shared" si="1391"/>
        <v>69072.719430233119</v>
      </c>
      <c r="AI377" s="4">
        <f t="shared" si="1391"/>
        <v>69068.451387286303</v>
      </c>
      <c r="AJ377" s="4">
        <f t="shared" si="1391"/>
        <v>69064.183344773133</v>
      </c>
      <c r="AK377" s="4">
        <f t="shared" si="1391"/>
        <v>69059.915302678943</v>
      </c>
      <c r="AL377" s="4">
        <f t="shared" si="1391"/>
        <v>69055.647261010949</v>
      </c>
      <c r="AM377" s="4">
        <f t="shared" si="1391"/>
        <v>69051.379219769151</v>
      </c>
      <c r="AN377" s="4">
        <f t="shared" si="1391"/>
        <v>69047.111178960884</v>
      </c>
      <c r="AO377" s="4">
        <f t="shared" si="1391"/>
        <v>69042.843138571247</v>
      </c>
      <c r="AP377" s="4">
        <f t="shared" si="1391"/>
        <v>69038.575098622823</v>
      </c>
      <c r="AQ377" s="4">
        <f t="shared" si="1391"/>
        <v>69034.307059085695</v>
      </c>
      <c r="AR377" s="4">
        <f t="shared" si="1391"/>
        <v>69030.039019982331</v>
      </c>
      <c r="AS377" s="4">
        <f t="shared" si="1391"/>
        <v>69025.770981305046</v>
      </c>
      <c r="AT377" s="4">
        <f t="shared" si="1391"/>
        <v>69021.502943054074</v>
      </c>
      <c r="AU377" s="4">
        <f t="shared" si="1391"/>
        <v>69017.234905229066</v>
      </c>
      <c r="AV377" s="4">
        <f t="shared" si="1391"/>
        <v>69012.966867822804</v>
      </c>
      <c r="AW377" s="4">
        <f t="shared" si="1391"/>
        <v>69008.69883085764</v>
      </c>
      <c r="AX377" s="4">
        <f t="shared" si="1391"/>
        <v>69004.430794303888</v>
      </c>
      <c r="AY377" s="4">
        <f t="shared" si="1391"/>
        <v>69000.162758191</v>
      </c>
      <c r="AZ377" s="4">
        <f t="shared" si="1391"/>
        <v>68995.894722496974</v>
      </c>
      <c r="BA377" s="4">
        <f t="shared" si="1391"/>
        <v>68991.626687236479</v>
      </c>
      <c r="BB377" s="4">
        <f t="shared" si="1391"/>
        <v>68987.35865240253</v>
      </c>
      <c r="BC377" s="4">
        <f t="shared" si="1391"/>
        <v>68983.090617994545</v>
      </c>
      <c r="BD377" s="4">
        <f t="shared" si="1391"/>
        <v>68978.822583997971</v>
      </c>
      <c r="BE377" s="4">
        <f t="shared" si="1391"/>
        <v>68974.554550442612</v>
      </c>
      <c r="BF377" s="4">
        <f t="shared" si="1391"/>
        <v>68970.286517320434</v>
      </c>
      <c r="BG377" s="4">
        <f t="shared" si="1391"/>
        <v>68966.018484617234</v>
      </c>
      <c r="BH377" s="4">
        <f t="shared" si="1391"/>
        <v>68961.750452332897</v>
      </c>
      <c r="BI377" s="4">
        <f t="shared" si="1391"/>
        <v>68957.482420489076</v>
      </c>
      <c r="BJ377" s="4">
        <f t="shared" si="1391"/>
        <v>68953.214389064582</v>
      </c>
      <c r="BK377" s="4">
        <f>SUM(BK288:BK376)</f>
        <v>-38735374.563612074</v>
      </c>
      <c r="BL377" s="4">
        <f t="shared" si="1391"/>
        <v>35766708.710961252</v>
      </c>
      <c r="BM377" s="4">
        <f t="shared" si="1391"/>
        <v>-5.0095164714148268</v>
      </c>
      <c r="BN377" s="4">
        <f t="shared" si="1391"/>
        <v>-5.3971146137919277</v>
      </c>
      <c r="BO377" s="4">
        <f t="shared" si="1391"/>
        <v>-5.7847127172863111</v>
      </c>
      <c r="BP377" s="4">
        <f t="shared" si="1391"/>
        <v>-6.172310781897977</v>
      </c>
      <c r="BQ377" s="4">
        <f t="shared" si="1391"/>
        <v>-6.5599088078597561</v>
      </c>
      <c r="BR377" s="4">
        <f t="shared" si="1391"/>
        <v>-6.9475067950552329</v>
      </c>
      <c r="BS377" s="4">
        <f t="shared" si="1391"/>
        <v>-7.335104743600823</v>
      </c>
      <c r="BT377" s="4">
        <f t="shared" si="1391"/>
        <v>-7.7227026536129415</v>
      </c>
      <c r="BU377" s="4">
        <f t="shared" si="1391"/>
        <v>-8.1103005248587579</v>
      </c>
      <c r="BV377" s="4">
        <f t="shared" si="1391"/>
        <v>-8.4978983571054414</v>
      </c>
      <c r="BW377" s="4">
        <f t="shared" si="1391"/>
        <v>-8.8854961503529921</v>
      </c>
      <c r="BX377" s="4">
        <f t="shared" si="1391"/>
        <v>-9.2730939051834866</v>
      </c>
      <c r="BY377" s="4">
        <f t="shared" si="1391"/>
        <v>-9.6606916210148484</v>
      </c>
      <c r="BZ377" s="4">
        <f t="shared" si="1391"/>
        <v>-10.048289298196323</v>
      </c>
      <c r="CA377" s="4">
        <f t="shared" si="1391"/>
        <v>-10.435886936844327</v>
      </c>
      <c r="CB377" s="4">
        <f t="shared" si="1391"/>
        <v>-10.823484536609612</v>
      </c>
      <c r="CC377" s="4">
        <f t="shared" si="1391"/>
        <v>-7.7061529861530289</v>
      </c>
      <c r="CD377" s="4">
        <f t="shared" si="1391"/>
        <v>-4.9016454283846542</v>
      </c>
      <c r="CE377" s="4">
        <f t="shared" si="1391"/>
        <v>-3.1608723618555814</v>
      </c>
      <c r="CF377" s="4">
        <f t="shared" si="1391"/>
        <v>-1.6416228113230318</v>
      </c>
      <c r="CG377" s="4">
        <f t="shared" ref="CG377:ER377" si="1392">SUM(CG288:CG376)</f>
        <v>0</v>
      </c>
      <c r="CH377" s="4">
        <f t="shared" si="1392"/>
        <v>0</v>
      </c>
      <c r="CI377" s="4">
        <f t="shared" si="1392"/>
        <v>0</v>
      </c>
      <c r="CJ377" s="4">
        <f t="shared" si="1392"/>
        <v>0</v>
      </c>
      <c r="CK377" s="4">
        <f t="shared" si="1392"/>
        <v>0</v>
      </c>
      <c r="CL377" s="4">
        <f t="shared" si="1392"/>
        <v>0</v>
      </c>
      <c r="CM377" s="4">
        <f t="shared" si="1392"/>
        <v>0</v>
      </c>
      <c r="CN377" s="4">
        <f t="shared" si="1392"/>
        <v>0</v>
      </c>
      <c r="CO377" s="4">
        <f t="shared" si="1392"/>
        <v>0</v>
      </c>
      <c r="CP377" s="4">
        <f t="shared" si="1392"/>
        <v>0</v>
      </c>
      <c r="CQ377" s="4">
        <f t="shared" si="1392"/>
        <v>0</v>
      </c>
      <c r="CR377" s="4">
        <f t="shared" si="1392"/>
        <v>0</v>
      </c>
      <c r="CS377" s="4">
        <f t="shared" si="1392"/>
        <v>0</v>
      </c>
      <c r="CT377" s="4">
        <f t="shared" si="1392"/>
        <v>0</v>
      </c>
      <c r="CU377" s="4">
        <f t="shared" si="1392"/>
        <v>0</v>
      </c>
      <c r="CV377" s="4">
        <f t="shared" si="1392"/>
        <v>0</v>
      </c>
      <c r="CW377" s="4">
        <f t="shared" si="1392"/>
        <v>0</v>
      </c>
      <c r="CX377" s="4">
        <f t="shared" si="1392"/>
        <v>0</v>
      </c>
      <c r="CY377" s="4">
        <f t="shared" si="1392"/>
        <v>0</v>
      </c>
      <c r="CZ377" s="4">
        <f t="shared" si="1392"/>
        <v>0</v>
      </c>
      <c r="DA377" s="4">
        <f t="shared" si="1392"/>
        <v>0</v>
      </c>
      <c r="DB377" s="4">
        <f t="shared" si="1392"/>
        <v>0</v>
      </c>
      <c r="DC377" s="4">
        <f t="shared" si="1392"/>
        <v>0</v>
      </c>
      <c r="DD377" s="4">
        <f t="shared" si="1392"/>
        <v>0</v>
      </c>
      <c r="DE377" s="4">
        <f t="shared" si="1392"/>
        <v>0</v>
      </c>
      <c r="DF377" s="4">
        <f t="shared" si="1392"/>
        <v>0</v>
      </c>
      <c r="DG377" s="4">
        <f t="shared" si="1392"/>
        <v>0</v>
      </c>
      <c r="DH377" s="4">
        <f t="shared" si="1392"/>
        <v>0</v>
      </c>
      <c r="DI377" s="4">
        <f t="shared" si="1392"/>
        <v>0</v>
      </c>
      <c r="DJ377" s="4">
        <f t="shared" si="1392"/>
        <v>0</v>
      </c>
      <c r="DK377" s="4">
        <f t="shared" si="1392"/>
        <v>0</v>
      </c>
      <c r="DL377" s="4">
        <f t="shared" si="1392"/>
        <v>0</v>
      </c>
      <c r="DM377" s="4">
        <f t="shared" si="1392"/>
        <v>0</v>
      </c>
      <c r="DN377" s="4">
        <f t="shared" si="1392"/>
        <v>0</v>
      </c>
      <c r="DO377" s="4">
        <f t="shared" si="1392"/>
        <v>0</v>
      </c>
      <c r="DP377" s="4">
        <f t="shared" si="1392"/>
        <v>0</v>
      </c>
      <c r="DQ377" s="4">
        <f t="shared" si="1392"/>
        <v>0</v>
      </c>
      <c r="DR377" s="4">
        <f t="shared" si="1392"/>
        <v>0</v>
      </c>
      <c r="DS377" s="4">
        <f t="shared" si="1392"/>
        <v>0</v>
      </c>
      <c r="DT377" s="4">
        <f t="shared" si="1392"/>
        <v>0</v>
      </c>
      <c r="DU377" s="4">
        <f t="shared" si="1392"/>
        <v>0</v>
      </c>
      <c r="DV377" s="4">
        <f t="shared" si="1392"/>
        <v>0</v>
      </c>
      <c r="DW377" s="4">
        <f t="shared" si="1392"/>
        <v>0</v>
      </c>
      <c r="DX377" s="4">
        <f t="shared" si="1392"/>
        <v>0</v>
      </c>
      <c r="DY377" s="4">
        <f t="shared" si="1392"/>
        <v>0</v>
      </c>
      <c r="DZ377" s="4">
        <f t="shared" si="1392"/>
        <v>0</v>
      </c>
      <c r="EA377" s="4">
        <f t="shared" si="1392"/>
        <v>0</v>
      </c>
      <c r="EB377" s="4">
        <f t="shared" si="1392"/>
        <v>0</v>
      </c>
      <c r="EC377" s="4">
        <f t="shared" si="1392"/>
        <v>0</v>
      </c>
      <c r="ED377" s="4">
        <f t="shared" si="1392"/>
        <v>0</v>
      </c>
      <c r="EE377" s="4">
        <f t="shared" si="1392"/>
        <v>0</v>
      </c>
      <c r="EF377" s="4">
        <f t="shared" si="1392"/>
        <v>0</v>
      </c>
      <c r="EG377" s="4">
        <f t="shared" si="1392"/>
        <v>0</v>
      </c>
      <c r="EH377" s="4">
        <f t="shared" si="1392"/>
        <v>0</v>
      </c>
      <c r="EI377" s="4">
        <f t="shared" si="1392"/>
        <v>0</v>
      </c>
      <c r="EJ377" s="4">
        <f t="shared" si="1392"/>
        <v>0</v>
      </c>
      <c r="EK377" s="4">
        <f t="shared" si="1392"/>
        <v>0</v>
      </c>
      <c r="EL377" s="4">
        <f t="shared" si="1392"/>
        <v>0</v>
      </c>
      <c r="EM377" s="4">
        <f t="shared" si="1392"/>
        <v>0</v>
      </c>
      <c r="EN377" s="4">
        <f t="shared" si="1392"/>
        <v>0</v>
      </c>
      <c r="EO377" s="4">
        <f t="shared" si="1392"/>
        <v>0</v>
      </c>
      <c r="EP377" s="4">
        <f t="shared" si="1392"/>
        <v>0</v>
      </c>
      <c r="EQ377" s="4">
        <f t="shared" si="1392"/>
        <v>0</v>
      </c>
      <c r="ER377" s="4">
        <f t="shared" si="1392"/>
        <v>0</v>
      </c>
      <c r="ES377" s="4">
        <f t="shared" ref="ES377:FB377" si="1393">SUM(ES288:ES376)</f>
        <v>0</v>
      </c>
      <c r="ET377" s="4">
        <f t="shared" si="1393"/>
        <v>0</v>
      </c>
      <c r="EU377" s="4">
        <f t="shared" si="1393"/>
        <v>0</v>
      </c>
      <c r="EV377" s="4">
        <f t="shared" si="1393"/>
        <v>0</v>
      </c>
      <c r="EW377" s="4">
        <f t="shared" si="1393"/>
        <v>0</v>
      </c>
      <c r="EX377" s="4">
        <f t="shared" si="1393"/>
        <v>0</v>
      </c>
      <c r="EY377" s="4">
        <f t="shared" si="1393"/>
        <v>0</v>
      </c>
      <c r="EZ377" s="4">
        <f t="shared" si="1393"/>
        <v>0</v>
      </c>
      <c r="FA377" s="4">
        <f t="shared" si="1393"/>
        <v>0</v>
      </c>
      <c r="FB377" s="4">
        <f t="shared" si="1393"/>
        <v>0</v>
      </c>
    </row>
    <row r="378" spans="1:158" s="71" customFormat="1">
      <c r="A378"/>
      <c r="B378" s="71" t="s">
        <v>234</v>
      </c>
      <c r="E378" s="69" t="str">
        <f>IF(ROUND(SUM(T377:FB377),-1)=0,"OK","ERROR")</f>
        <v>OK</v>
      </c>
      <c r="J378" s="72"/>
      <c r="K378" s="73"/>
      <c r="L378" s="73"/>
      <c r="M378" s="73"/>
      <c r="N378" s="73"/>
      <c r="O378" s="73"/>
      <c r="P378" s="73"/>
      <c r="Q378" s="73"/>
      <c r="R378" s="73"/>
    </row>
    <row r="379" spans="1:158">
      <c r="E379" s="157"/>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B133"/>
  <sheetViews>
    <sheetView zoomScale="85" zoomScaleNormal="85" workbookViewId="0">
      <selection activeCell="V15" sqref="V15"/>
    </sheetView>
  </sheetViews>
  <sheetFormatPr defaultRowHeight="12.75" outlineLevelRow="1"/>
  <cols>
    <col min="1" max="1" width="6.5703125" customWidth="1"/>
    <col min="2" max="2" width="87.42578125" bestFit="1" customWidth="1"/>
    <col min="3" max="3" width="38" customWidth="1"/>
    <col min="4" max="4" width="24.7109375" bestFit="1" customWidth="1"/>
    <col min="5" max="5" width="43.42578125" bestFit="1" customWidth="1"/>
    <col min="6" max="6" width="17.28515625" customWidth="1"/>
    <col min="7" max="7" width="18.28515625" bestFit="1" customWidth="1"/>
    <col min="8" max="18" width="15.28515625" bestFit="1" customWidth="1"/>
    <col min="19" max="19" width="15.42578125" bestFit="1" customWidth="1"/>
    <col min="20" max="21" width="15.28515625" bestFit="1" customWidth="1"/>
    <col min="22" max="28" width="15.42578125" bestFit="1" customWidth="1"/>
    <col min="29" max="80" width="15.28515625" bestFit="1" customWidth="1"/>
  </cols>
  <sheetData>
    <row r="1" spans="1:80" ht="19.5">
      <c r="A1" s="76"/>
      <c r="B1" s="76" t="e">
        <f ca="1">RIGHT(CELL("filename",A1),LEN(CELL("filename",A1))-FIND("]",CELL("filename",A1)))</f>
        <v>#VALUE!</v>
      </c>
    </row>
    <row r="2" spans="1:80" s="30" customFormat="1">
      <c r="A2" s="62"/>
      <c r="B2" s="57" t="s">
        <v>218</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c r="A3"/>
      <c r="B3" s="20" t="s">
        <v>235</v>
      </c>
      <c r="C3" s="16">
        <v>1</v>
      </c>
      <c r="D3" s="15">
        <v>2</v>
      </c>
      <c r="E3" s="46">
        <v>3</v>
      </c>
      <c r="F3" s="15">
        <v>4</v>
      </c>
      <c r="G3" s="15">
        <v>5</v>
      </c>
      <c r="H3" s="15">
        <v>6</v>
      </c>
      <c r="I3" s="15">
        <v>7</v>
      </c>
      <c r="J3" s="17">
        <v>8</v>
      </c>
      <c r="K3" s="17">
        <v>9</v>
      </c>
      <c r="L3" s="17">
        <v>10</v>
      </c>
      <c r="M3" s="17">
        <v>11</v>
      </c>
      <c r="N3" s="17">
        <v>12</v>
      </c>
      <c r="O3" s="17">
        <v>13</v>
      </c>
      <c r="P3" s="17">
        <v>14</v>
      </c>
      <c r="Q3" s="17">
        <v>15</v>
      </c>
      <c r="R3" s="17">
        <v>16</v>
      </c>
      <c r="S3" s="17">
        <v>17</v>
      </c>
      <c r="T3" s="17">
        <v>18</v>
      </c>
      <c r="U3" s="17">
        <v>19</v>
      </c>
      <c r="V3" s="17">
        <v>20</v>
      </c>
      <c r="W3" s="17">
        <v>21</v>
      </c>
      <c r="X3" s="17">
        <v>22</v>
      </c>
      <c r="Y3" s="15">
        <v>23</v>
      </c>
      <c r="Z3" s="18">
        <v>24</v>
      </c>
      <c r="AA3" s="15">
        <v>25</v>
      </c>
      <c r="AB3" s="15">
        <v>26</v>
      </c>
      <c r="AC3" s="15">
        <v>27</v>
      </c>
      <c r="AD3" s="15">
        <v>28</v>
      </c>
      <c r="AE3" s="15">
        <v>29</v>
      </c>
      <c r="AF3" s="15">
        <v>30</v>
      </c>
      <c r="AG3" s="15">
        <v>31</v>
      </c>
      <c r="AH3" s="15">
        <v>32</v>
      </c>
      <c r="AI3" s="15">
        <v>33</v>
      </c>
      <c r="AJ3" s="15">
        <v>34</v>
      </c>
      <c r="AK3" s="15">
        <v>35</v>
      </c>
      <c r="AL3" s="15">
        <v>36</v>
      </c>
      <c r="AM3" s="15">
        <v>37</v>
      </c>
      <c r="AN3" s="15">
        <v>38</v>
      </c>
      <c r="AO3" s="15">
        <v>39</v>
      </c>
      <c r="AP3" s="15">
        <v>40</v>
      </c>
      <c r="AQ3" s="15">
        <v>41</v>
      </c>
      <c r="AR3" s="15">
        <v>42</v>
      </c>
      <c r="AS3" s="15">
        <v>43</v>
      </c>
      <c r="AT3" s="15">
        <v>44</v>
      </c>
      <c r="AU3" s="15">
        <v>45</v>
      </c>
      <c r="AV3" s="15">
        <v>46</v>
      </c>
      <c r="AW3" s="15">
        <v>47</v>
      </c>
      <c r="AX3" s="15">
        <v>48</v>
      </c>
      <c r="AY3" s="15">
        <v>49</v>
      </c>
      <c r="AZ3" s="15">
        <v>50</v>
      </c>
      <c r="BA3" s="15">
        <v>51</v>
      </c>
      <c r="BB3" s="15">
        <v>52</v>
      </c>
      <c r="BC3" s="15">
        <v>53</v>
      </c>
      <c r="BD3" s="15">
        <v>54</v>
      </c>
      <c r="BE3" s="15">
        <v>55</v>
      </c>
      <c r="BF3" s="15">
        <v>56</v>
      </c>
      <c r="BG3" s="15">
        <v>57</v>
      </c>
      <c r="BH3" s="15">
        <v>58</v>
      </c>
      <c r="BI3" s="15">
        <v>59</v>
      </c>
      <c r="BJ3" s="15">
        <v>60</v>
      </c>
      <c r="BK3" s="15">
        <v>61</v>
      </c>
      <c r="BL3" s="15">
        <v>62</v>
      </c>
      <c r="BM3" s="15">
        <v>63</v>
      </c>
      <c r="BN3" s="15">
        <v>64</v>
      </c>
      <c r="BO3" s="15">
        <v>65</v>
      </c>
      <c r="BP3" s="15">
        <v>66</v>
      </c>
      <c r="BQ3" s="15">
        <v>67</v>
      </c>
      <c r="BR3" s="15">
        <v>68</v>
      </c>
      <c r="BS3" s="15">
        <v>69</v>
      </c>
      <c r="BT3" s="15">
        <v>70</v>
      </c>
      <c r="BU3" s="15">
        <v>71</v>
      </c>
      <c r="BV3" s="15">
        <v>72</v>
      </c>
      <c r="BW3" s="15">
        <v>73</v>
      </c>
      <c r="BX3" s="15">
        <v>74</v>
      </c>
      <c r="BY3" s="15">
        <v>75</v>
      </c>
      <c r="BZ3" s="15">
        <v>76</v>
      </c>
      <c r="CA3" s="15">
        <v>77</v>
      </c>
      <c r="CB3" s="15">
        <v>78</v>
      </c>
    </row>
    <row r="4" spans="1:80" s="81" customFormat="1">
      <c r="A4" s="43"/>
      <c r="B4" s="54" t="s">
        <v>236</v>
      </c>
    </row>
    <row r="5" spans="1:80" s="81" customFormat="1">
      <c r="A5" s="43"/>
      <c r="B5" s="54" t="s">
        <v>120</v>
      </c>
    </row>
    <row r="6" spans="1:80">
      <c r="B6" s="91" t="s">
        <v>121</v>
      </c>
      <c r="C6" s="183">
        <f>'NSP Inputs'!C18</f>
        <v>68958415.442622721</v>
      </c>
      <c r="D6" s="183">
        <f>'NSP Inputs'!D18</f>
        <v>60542478.106027067</v>
      </c>
      <c r="E6" s="183">
        <f>'NSP Inputs'!E18</f>
        <v>37628572.568209119</v>
      </c>
      <c r="F6" s="183">
        <f>'NSP Inputs'!F18</f>
        <v>32036283.566464297</v>
      </c>
      <c r="G6" s="183">
        <f>'NSP Inputs'!G18</f>
        <v>33393436.370522827</v>
      </c>
      <c r="H6" s="133">
        <f>H15*$C$18*$C$26</f>
        <v>16566380.874065328</v>
      </c>
      <c r="I6" s="133">
        <f>I15*$C$18*$C$26</f>
        <v>16800053.010990143</v>
      </c>
      <c r="J6" s="133">
        <f>J15*$C$18*$C$26</f>
        <v>16050354.905023035</v>
      </c>
      <c r="K6" s="133">
        <f t="shared" ref="K6:BV6" si="0">K15*$C$18*$C$26</f>
        <v>16907152.740414012</v>
      </c>
      <c r="L6" s="133">
        <f t="shared" si="0"/>
        <v>0</v>
      </c>
      <c r="M6" s="133">
        <f t="shared" si="0"/>
        <v>0</v>
      </c>
      <c r="N6" s="133">
        <f t="shared" si="0"/>
        <v>0</v>
      </c>
      <c r="O6" s="133">
        <f t="shared" si="0"/>
        <v>0</v>
      </c>
      <c r="P6" s="133">
        <f t="shared" si="0"/>
        <v>0</v>
      </c>
      <c r="Q6" s="133">
        <f t="shared" si="0"/>
        <v>0</v>
      </c>
      <c r="R6" s="133">
        <f t="shared" si="0"/>
        <v>0</v>
      </c>
      <c r="S6" s="133">
        <f t="shared" si="0"/>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33">
        <f t="shared" si="0"/>
        <v>0</v>
      </c>
      <c r="AD6" s="133">
        <f t="shared" si="0"/>
        <v>0</v>
      </c>
      <c r="AE6" s="133">
        <f t="shared" si="0"/>
        <v>0</v>
      </c>
      <c r="AF6" s="133">
        <f t="shared" si="0"/>
        <v>0</v>
      </c>
      <c r="AG6" s="133">
        <f t="shared" si="0"/>
        <v>0</v>
      </c>
      <c r="AH6" s="133">
        <f t="shared" si="0"/>
        <v>0</v>
      </c>
      <c r="AI6" s="133">
        <f t="shared" si="0"/>
        <v>0</v>
      </c>
      <c r="AJ6" s="133">
        <f t="shared" si="0"/>
        <v>0</v>
      </c>
      <c r="AK6" s="133">
        <f t="shared" si="0"/>
        <v>0</v>
      </c>
      <c r="AL6" s="133">
        <f t="shared" si="0"/>
        <v>0</v>
      </c>
      <c r="AM6" s="133">
        <f t="shared" si="0"/>
        <v>0</v>
      </c>
      <c r="AN6" s="133">
        <f t="shared" si="0"/>
        <v>0</v>
      </c>
      <c r="AO6" s="133">
        <f t="shared" si="0"/>
        <v>0</v>
      </c>
      <c r="AP6" s="133">
        <f t="shared" si="0"/>
        <v>0</v>
      </c>
      <c r="AQ6" s="133">
        <f t="shared" si="0"/>
        <v>0</v>
      </c>
      <c r="AR6" s="133">
        <f t="shared" si="0"/>
        <v>0</v>
      </c>
      <c r="AS6" s="133">
        <f t="shared" si="0"/>
        <v>0</v>
      </c>
      <c r="AT6" s="133">
        <f t="shared" si="0"/>
        <v>0</v>
      </c>
      <c r="AU6" s="133">
        <f t="shared" si="0"/>
        <v>0</v>
      </c>
      <c r="AV6" s="133">
        <f t="shared" si="0"/>
        <v>0</v>
      </c>
      <c r="AW6" s="133">
        <f t="shared" si="0"/>
        <v>0</v>
      </c>
      <c r="AX6" s="133">
        <f t="shared" si="0"/>
        <v>0</v>
      </c>
      <c r="AY6" s="133">
        <f t="shared" si="0"/>
        <v>0</v>
      </c>
      <c r="AZ6" s="133">
        <f t="shared" si="0"/>
        <v>0</v>
      </c>
      <c r="BA6" s="133">
        <f t="shared" si="0"/>
        <v>0</v>
      </c>
      <c r="BB6" s="133">
        <f t="shared" si="0"/>
        <v>0</v>
      </c>
      <c r="BC6" s="133">
        <f t="shared" si="0"/>
        <v>0</v>
      </c>
      <c r="BD6" s="133">
        <f t="shared" si="0"/>
        <v>0</v>
      </c>
      <c r="BE6" s="133">
        <f t="shared" si="0"/>
        <v>0</v>
      </c>
      <c r="BF6" s="133">
        <f t="shared" si="0"/>
        <v>0</v>
      </c>
      <c r="BG6" s="133">
        <f t="shared" si="0"/>
        <v>0</v>
      </c>
      <c r="BH6" s="133">
        <f t="shared" si="0"/>
        <v>0</v>
      </c>
      <c r="BI6" s="133">
        <f t="shared" si="0"/>
        <v>0</v>
      </c>
      <c r="BJ6" s="133">
        <f t="shared" si="0"/>
        <v>0</v>
      </c>
      <c r="BK6" s="133">
        <f t="shared" si="0"/>
        <v>0</v>
      </c>
      <c r="BL6" s="133">
        <f t="shared" si="0"/>
        <v>0</v>
      </c>
      <c r="BM6" s="133">
        <f t="shared" si="0"/>
        <v>0</v>
      </c>
      <c r="BN6" s="133">
        <f t="shared" si="0"/>
        <v>0</v>
      </c>
      <c r="BO6" s="133">
        <f t="shared" si="0"/>
        <v>0</v>
      </c>
      <c r="BP6" s="133">
        <f t="shared" si="0"/>
        <v>0</v>
      </c>
      <c r="BQ6" s="133">
        <f t="shared" si="0"/>
        <v>0</v>
      </c>
      <c r="BR6" s="133">
        <f t="shared" si="0"/>
        <v>0</v>
      </c>
      <c r="BS6" s="133">
        <f t="shared" si="0"/>
        <v>0</v>
      </c>
      <c r="BT6" s="133">
        <f t="shared" si="0"/>
        <v>0</v>
      </c>
      <c r="BU6" s="133">
        <f t="shared" si="0"/>
        <v>0</v>
      </c>
      <c r="BV6" s="133">
        <f t="shared" si="0"/>
        <v>0</v>
      </c>
      <c r="BW6" s="133">
        <f t="shared" ref="BW6:CB6" si="1">BW15*$C$18*$C$26</f>
        <v>0</v>
      </c>
      <c r="BX6" s="133">
        <f t="shared" si="1"/>
        <v>0</v>
      </c>
      <c r="BY6" s="133">
        <f t="shared" si="1"/>
        <v>0</v>
      </c>
      <c r="BZ6" s="133">
        <f t="shared" si="1"/>
        <v>0</v>
      </c>
      <c r="CA6" s="133">
        <f t="shared" si="1"/>
        <v>0</v>
      </c>
      <c r="CB6" s="133">
        <f t="shared" si="1"/>
        <v>0</v>
      </c>
    </row>
    <row r="7" spans="1:80">
      <c r="B7" s="91" t="s">
        <v>123</v>
      </c>
      <c r="C7" s="183">
        <f>'NSP Inputs'!C19</f>
        <v>0</v>
      </c>
      <c r="D7" s="183">
        <f>'NSP Inputs'!D19</f>
        <v>0</v>
      </c>
      <c r="E7" s="183">
        <f>'NSP Inputs'!E19</f>
        <v>0</v>
      </c>
      <c r="F7" s="183">
        <f>'NSP Inputs'!F19</f>
        <v>0</v>
      </c>
      <c r="G7" s="183">
        <f>'NSP Inputs'!G19</f>
        <v>0</v>
      </c>
      <c r="H7" s="156">
        <f>$C$19*$C$26</f>
        <v>4611733.0883892514</v>
      </c>
      <c r="I7" s="157">
        <f>H7*(1+I20)*(1+I28)</f>
        <v>4623682.1918904772</v>
      </c>
      <c r="J7" s="157">
        <f t="shared" ref="J7:BU7" si="2">I7*(1+J20)*(1+J28)</f>
        <v>4637669.5842172354</v>
      </c>
      <c r="K7" s="157">
        <f t="shared" si="2"/>
        <v>4649835.6370003447</v>
      </c>
      <c r="L7" s="157">
        <f t="shared" si="2"/>
        <v>4664768.6449384103</v>
      </c>
      <c r="M7" s="157">
        <f t="shared" si="2"/>
        <v>4596192.1148328632</v>
      </c>
      <c r="N7" s="157">
        <f t="shared" si="2"/>
        <v>4569834.0166129079</v>
      </c>
      <c r="O7" s="157">
        <f t="shared" si="2"/>
        <v>4543869.2030195482</v>
      </c>
      <c r="P7" s="157">
        <f t="shared" si="2"/>
        <v>4524687.1108022025</v>
      </c>
      <c r="Q7" s="157">
        <f t="shared" si="2"/>
        <v>4495791.8583349138</v>
      </c>
      <c r="R7" s="157">
        <f t="shared" si="2"/>
        <v>4466651.8815561812</v>
      </c>
      <c r="S7" s="157">
        <f t="shared" si="2"/>
        <v>4433133.1479911581</v>
      </c>
      <c r="T7" s="157">
        <f t="shared" si="2"/>
        <v>4386500.538513748</v>
      </c>
      <c r="U7" s="157">
        <f t="shared" si="2"/>
        <v>4321571.4960164484</v>
      </c>
      <c r="V7" s="157">
        <f t="shared" si="2"/>
        <v>4248714.8303157305</v>
      </c>
      <c r="W7" s="157">
        <f t="shared" si="2"/>
        <v>4172026.3792574522</v>
      </c>
      <c r="X7" s="157">
        <f t="shared" si="2"/>
        <v>4067942.1795009822</v>
      </c>
      <c r="Y7" s="157">
        <f t="shared" si="2"/>
        <v>3956807.2333314889</v>
      </c>
      <c r="Z7" s="157">
        <f t="shared" si="2"/>
        <v>3842670.4253981458</v>
      </c>
      <c r="AA7" s="157">
        <f t="shared" si="2"/>
        <v>3714405.8985853386</v>
      </c>
      <c r="AB7" s="157">
        <f t="shared" si="2"/>
        <v>3572826.2050812319</v>
      </c>
      <c r="AC7" s="157">
        <f t="shared" si="2"/>
        <v>3412701.1441605077</v>
      </c>
      <c r="AD7" s="157">
        <f t="shared" si="2"/>
        <v>3236878.2529715197</v>
      </c>
      <c r="AE7" s="157">
        <f t="shared" si="2"/>
        <v>3048452.3251124145</v>
      </c>
      <c r="AF7" s="157">
        <f t="shared" si="2"/>
        <v>2851791.9071139642</v>
      </c>
      <c r="AG7" s="157">
        <f t="shared" si="2"/>
        <v>2666173.1935341125</v>
      </c>
      <c r="AH7" s="157">
        <f t="shared" si="2"/>
        <v>2487971.2768381364</v>
      </c>
      <c r="AI7" s="157">
        <f t="shared" si="2"/>
        <v>2322038.4052497153</v>
      </c>
      <c r="AJ7" s="157">
        <f t="shared" si="2"/>
        <v>2168063.9019257375</v>
      </c>
      <c r="AK7" s="157">
        <f t="shared" si="2"/>
        <v>2025075.7861800813</v>
      </c>
      <c r="AL7" s="157">
        <f t="shared" si="2"/>
        <v>1892435.3252141899</v>
      </c>
      <c r="AM7" s="157">
        <f t="shared" si="2"/>
        <v>1769275.8920528141</v>
      </c>
      <c r="AN7" s="157">
        <f t="shared" si="2"/>
        <v>1655014.9307679823</v>
      </c>
      <c r="AO7" s="157">
        <f t="shared" si="2"/>
        <v>1548926.8479962</v>
      </c>
      <c r="AP7" s="157">
        <f t="shared" si="2"/>
        <v>1450514.6849225059</v>
      </c>
      <c r="AQ7" s="157">
        <f t="shared" si="2"/>
        <v>1359101.5297570492</v>
      </c>
      <c r="AR7" s="157">
        <f t="shared" si="2"/>
        <v>1274232.7805916872</v>
      </c>
      <c r="AS7" s="157">
        <f t="shared" si="2"/>
        <v>1195474.3523047063</v>
      </c>
      <c r="AT7" s="157">
        <f t="shared" si="2"/>
        <v>1122382.1676820766</v>
      </c>
      <c r="AU7" s="157">
        <f t="shared" si="2"/>
        <v>1054532.6136727296</v>
      </c>
      <c r="AV7" s="157">
        <f t="shared" si="2"/>
        <v>991498.11403189134</v>
      </c>
      <c r="AW7" s="157">
        <f t="shared" si="2"/>
        <v>932993.09935220878</v>
      </c>
      <c r="AX7" s="157">
        <f t="shared" si="2"/>
        <v>878660.45296578773</v>
      </c>
      <c r="AY7" s="157">
        <f t="shared" si="2"/>
        <v>828242.14393151191</v>
      </c>
      <c r="AZ7" s="157">
        <f t="shared" si="2"/>
        <v>781396.29383746255</v>
      </c>
      <c r="BA7" s="157">
        <f t="shared" si="2"/>
        <v>737776.652404811</v>
      </c>
      <c r="BB7" s="157">
        <f t="shared" si="2"/>
        <v>697233.3008930129</v>
      </c>
      <c r="BC7" s="157">
        <f t="shared" si="2"/>
        <v>659647.47645005584</v>
      </c>
      <c r="BD7" s="157">
        <f t="shared" si="2"/>
        <v>693497.61116676882</v>
      </c>
      <c r="BE7" s="157">
        <f t="shared" si="2"/>
        <v>690167.95314708224</v>
      </c>
      <c r="BF7" s="157">
        <f t="shared" si="2"/>
        <v>686842.78089956299</v>
      </c>
      <c r="BG7" s="157">
        <f t="shared" si="2"/>
        <v>683546.39703121304</v>
      </c>
      <c r="BH7" s="157">
        <f t="shared" si="2"/>
        <v>680254.33256427303</v>
      </c>
      <c r="BI7" s="157">
        <f t="shared" si="2"/>
        <v>676978.72841966827</v>
      </c>
      <c r="BJ7" s="157">
        <f t="shared" si="2"/>
        <v>673743.82733164739</v>
      </c>
      <c r="BK7" s="157">
        <f t="shared" si="2"/>
        <v>670549.42578492837</v>
      </c>
      <c r="BL7" s="157">
        <f t="shared" si="2"/>
        <v>667364.9149869777</v>
      </c>
      <c r="BM7" s="157">
        <f t="shared" si="2"/>
        <v>664238.89555577317</v>
      </c>
      <c r="BN7" s="157">
        <f t="shared" si="2"/>
        <v>661128.50622172491</v>
      </c>
      <c r="BO7" s="157">
        <f t="shared" si="2"/>
        <v>658045.83135227789</v>
      </c>
      <c r="BP7" s="157">
        <f t="shared" si="2"/>
        <v>654978.56985717779</v>
      </c>
      <c r="BQ7" s="157">
        <f t="shared" si="2"/>
        <v>651920.56341058796</v>
      </c>
      <c r="BR7" s="157">
        <f t="shared" si="2"/>
        <v>648890.00951416162</v>
      </c>
      <c r="BS7" s="157">
        <f t="shared" si="2"/>
        <v>645880.6896461827</v>
      </c>
      <c r="BT7" s="157">
        <f t="shared" si="2"/>
        <v>642892.49763650901</v>
      </c>
      <c r="BU7" s="157">
        <f t="shared" si="2"/>
        <v>639925.32784584898</v>
      </c>
      <c r="BV7" s="157">
        <f t="shared" ref="BV7:CB7" si="3">BU7*(1+BV20)*(1+BV28)</f>
        <v>636991.23768103821</v>
      </c>
      <c r="BW7" s="157">
        <f t="shared" si="3"/>
        <v>634047.49293119018</v>
      </c>
      <c r="BX7" s="157">
        <f t="shared" si="3"/>
        <v>631148.87319991784</v>
      </c>
      <c r="BY7" s="157">
        <f t="shared" si="3"/>
        <v>628252.58404937142</v>
      </c>
      <c r="BZ7" s="157">
        <f t="shared" si="3"/>
        <v>625370.77634457778</v>
      </c>
      <c r="CA7" s="157">
        <f t="shared" si="3"/>
        <v>622503.37767830782</v>
      </c>
      <c r="CB7" s="157">
        <f t="shared" si="3"/>
        <v>619662.47852329991</v>
      </c>
    </row>
    <row r="8" spans="1:80">
      <c r="B8" s="91" t="s">
        <v>124</v>
      </c>
      <c r="C8" s="183">
        <f>'NSP Inputs'!C20</f>
        <v>0</v>
      </c>
      <c r="D8" s="183">
        <f>'NSP Inputs'!D20</f>
        <v>0</v>
      </c>
      <c r="E8" s="183">
        <f>'NSP Inputs'!E20</f>
        <v>0</v>
      </c>
      <c r="F8" s="183">
        <f>'NSP Inputs'!F20</f>
        <v>0</v>
      </c>
      <c r="G8" s="183">
        <f>'NSP Inputs'!G20</f>
        <v>0</v>
      </c>
      <c r="H8" s="157">
        <f>($G$36*H36+$G$38*H38+$G$40*H40+$G$42*H42+$G$44*H44)*$C$26</f>
        <v>1018445.5061227867</v>
      </c>
      <c r="I8" s="157">
        <f>($G$36*I36+$G$38*I38+$G$40*I40+$G$42*I42+$G$44*I44)*$C$26</f>
        <v>1018445.5061227867</v>
      </c>
      <c r="J8" s="157">
        <f t="shared" ref="J8:BU8" si="4">($G$36*J36+$G$38*J38+$G$40*J40+$G$42*J42+$G$44*J44)*$C$26</f>
        <v>1018445.5061227867</v>
      </c>
      <c r="K8" s="157">
        <f t="shared" si="4"/>
        <v>1018445.5061227867</v>
      </c>
      <c r="L8" s="157">
        <f t="shared" si="4"/>
        <v>1018445.5061227867</v>
      </c>
      <c r="M8" s="157">
        <f t="shared" si="4"/>
        <v>1018445.5061227867</v>
      </c>
      <c r="N8" s="157">
        <f t="shared" si="4"/>
        <v>1018445.5061227867</v>
      </c>
      <c r="O8" s="157">
        <f t="shared" si="4"/>
        <v>1018445.5061227867</v>
      </c>
      <c r="P8" s="157">
        <f t="shared" si="4"/>
        <v>1018445.5061227867</v>
      </c>
      <c r="Q8" s="157">
        <f t="shared" si="4"/>
        <v>1018445.5061227867</v>
      </c>
      <c r="R8" s="157">
        <f t="shared" si="4"/>
        <v>1018445.5061227867</v>
      </c>
      <c r="S8" s="157">
        <f t="shared" si="4"/>
        <v>1018445.5061227867</v>
      </c>
      <c r="T8" s="157">
        <f t="shared" si="4"/>
        <v>1018445.5061227867</v>
      </c>
      <c r="U8" s="157">
        <f t="shared" si="4"/>
        <v>1018445.5061227867</v>
      </c>
      <c r="V8" s="157">
        <f t="shared" si="4"/>
        <v>1018445.5061227867</v>
      </c>
      <c r="W8" s="157">
        <f t="shared" si="4"/>
        <v>1018445.5061227867</v>
      </c>
      <c r="X8" s="157">
        <f t="shared" si="4"/>
        <v>1018445.5061227867</v>
      </c>
      <c r="Y8" s="157">
        <f t="shared" si="4"/>
        <v>1018445.5061227867</v>
      </c>
      <c r="Z8" s="157">
        <f t="shared" si="4"/>
        <v>1018445.5061227867</v>
      </c>
      <c r="AA8" s="157">
        <f t="shared" si="4"/>
        <v>1018445.5061227867</v>
      </c>
      <c r="AB8" s="157">
        <f t="shared" si="4"/>
        <v>1018445.5061227867</v>
      </c>
      <c r="AC8" s="157">
        <f t="shared" si="4"/>
        <v>1018445.5061227867</v>
      </c>
      <c r="AD8" s="157">
        <f t="shared" si="4"/>
        <v>1018445.5061227867</v>
      </c>
      <c r="AE8" s="157">
        <f t="shared" si="4"/>
        <v>1018445.5061227867</v>
      </c>
      <c r="AF8" s="157">
        <f t="shared" si="4"/>
        <v>1018445.5061227867</v>
      </c>
      <c r="AG8" s="157">
        <f t="shared" si="4"/>
        <v>1018445.5061227867</v>
      </c>
      <c r="AH8" s="157">
        <f t="shared" si="4"/>
        <v>1018445.5061227867</v>
      </c>
      <c r="AI8" s="157">
        <f t="shared" si="4"/>
        <v>1018445.5061227867</v>
      </c>
      <c r="AJ8" s="157">
        <f t="shared" si="4"/>
        <v>1018445.5061227867</v>
      </c>
      <c r="AK8" s="157">
        <f t="shared" si="4"/>
        <v>1018445.5061227867</v>
      </c>
      <c r="AL8" s="157">
        <f t="shared" si="4"/>
        <v>1018445.5061227867</v>
      </c>
      <c r="AM8" s="157">
        <f t="shared" si="4"/>
        <v>1018445.5061227867</v>
      </c>
      <c r="AN8" s="157">
        <f t="shared" si="4"/>
        <v>1018445.5061227867</v>
      </c>
      <c r="AO8" s="157">
        <f t="shared" si="4"/>
        <v>1018445.5061227867</v>
      </c>
      <c r="AP8" s="157">
        <f t="shared" si="4"/>
        <v>1018445.5061227867</v>
      </c>
      <c r="AQ8" s="157">
        <f t="shared" si="4"/>
        <v>1018445.5061227867</v>
      </c>
      <c r="AR8" s="157">
        <f t="shared" si="4"/>
        <v>1018445.5061227867</v>
      </c>
      <c r="AS8" s="157">
        <f t="shared" si="4"/>
        <v>1018445.5061227867</v>
      </c>
      <c r="AT8" s="157">
        <f t="shared" si="4"/>
        <v>1018445.5061227867</v>
      </c>
      <c r="AU8" s="157">
        <f t="shared" si="4"/>
        <v>1018445.5061227867</v>
      </c>
      <c r="AV8" s="157">
        <f t="shared" si="4"/>
        <v>1018445.5061227867</v>
      </c>
      <c r="AW8" s="157">
        <f t="shared" si="4"/>
        <v>1018445.5061227867</v>
      </c>
      <c r="AX8" s="157">
        <f t="shared" si="4"/>
        <v>1018445.5061227867</v>
      </c>
      <c r="AY8" s="157">
        <f t="shared" si="4"/>
        <v>1018445.5061227867</v>
      </c>
      <c r="AZ8" s="157">
        <f t="shared" si="4"/>
        <v>1018445.5061227867</v>
      </c>
      <c r="BA8" s="157">
        <f t="shared" si="4"/>
        <v>1018445.5061227867</v>
      </c>
      <c r="BB8" s="157">
        <f t="shared" si="4"/>
        <v>1018445.5061227867</v>
      </c>
      <c r="BC8" s="157">
        <f t="shared" si="4"/>
        <v>1018445.5061227867</v>
      </c>
      <c r="BD8" s="157">
        <f t="shared" si="4"/>
        <v>1018445.5061227867</v>
      </c>
      <c r="BE8" s="157">
        <f t="shared" si="4"/>
        <v>1018445.5061227867</v>
      </c>
      <c r="BF8" s="157">
        <f t="shared" si="4"/>
        <v>1018445.5061227867</v>
      </c>
      <c r="BG8" s="157">
        <f t="shared" si="4"/>
        <v>1018445.5061227867</v>
      </c>
      <c r="BH8" s="157">
        <f t="shared" si="4"/>
        <v>1018445.5061227867</v>
      </c>
      <c r="BI8" s="157">
        <f t="shared" si="4"/>
        <v>1018445.5061227867</v>
      </c>
      <c r="BJ8" s="157">
        <f t="shared" si="4"/>
        <v>1018445.5061227867</v>
      </c>
      <c r="BK8" s="157">
        <f t="shared" si="4"/>
        <v>1018445.5061227867</v>
      </c>
      <c r="BL8" s="157">
        <f t="shared" si="4"/>
        <v>1018445.5061227867</v>
      </c>
      <c r="BM8" s="157">
        <f t="shared" si="4"/>
        <v>1018445.5061227867</v>
      </c>
      <c r="BN8" s="157">
        <f t="shared" si="4"/>
        <v>1018445.5061227867</v>
      </c>
      <c r="BO8" s="157">
        <f t="shared" si="4"/>
        <v>1018445.5061227867</v>
      </c>
      <c r="BP8" s="157">
        <f t="shared" si="4"/>
        <v>1018445.5061227867</v>
      </c>
      <c r="BQ8" s="157">
        <f t="shared" si="4"/>
        <v>1018445.5061227867</v>
      </c>
      <c r="BR8" s="157">
        <f t="shared" si="4"/>
        <v>1018445.5061227867</v>
      </c>
      <c r="BS8" s="157">
        <f t="shared" si="4"/>
        <v>1018445.5061227867</v>
      </c>
      <c r="BT8" s="157">
        <f t="shared" si="4"/>
        <v>1018445.5061227867</v>
      </c>
      <c r="BU8" s="157">
        <f t="shared" si="4"/>
        <v>1018445.5061227867</v>
      </c>
      <c r="BV8" s="157">
        <f t="shared" ref="BV8:CB8" si="5">($G$36*BV36+$G$38*BV38+$G$40*BV40+$G$42*BV42+$G$44*BV44)*$C$26</f>
        <v>1018445.5061227867</v>
      </c>
      <c r="BW8" s="157">
        <f t="shared" si="5"/>
        <v>1018445.5061227867</v>
      </c>
      <c r="BX8" s="157">
        <f t="shared" si="5"/>
        <v>1018445.5061227867</v>
      </c>
      <c r="BY8" s="157">
        <f t="shared" si="5"/>
        <v>1018445.5061227867</v>
      </c>
      <c r="BZ8" s="157">
        <f t="shared" si="5"/>
        <v>1018445.5061227867</v>
      </c>
      <c r="CA8" s="157">
        <f t="shared" si="5"/>
        <v>1018445.5061227867</v>
      </c>
      <c r="CB8" s="157">
        <f t="shared" si="5"/>
        <v>1018445.5061227867</v>
      </c>
    </row>
    <row r="9" spans="1:80" s="80" customFormat="1">
      <c r="B9" s="54" t="s">
        <v>237</v>
      </c>
      <c r="C9" s="211">
        <f>SUM(C6:C8)</f>
        <v>68958415.442622721</v>
      </c>
      <c r="D9" s="211">
        <f t="shared" ref="D9:BO9" si="6">SUM(D6:D8)</f>
        <v>60542478.106027067</v>
      </c>
      <c r="E9" s="211">
        <f t="shared" si="6"/>
        <v>37628572.568209119</v>
      </c>
      <c r="F9" s="211">
        <f t="shared" si="6"/>
        <v>32036283.566464297</v>
      </c>
      <c r="G9" s="211">
        <f t="shared" si="6"/>
        <v>33393436.370522827</v>
      </c>
      <c r="H9" s="211">
        <f t="shared" si="6"/>
        <v>22196559.468577366</v>
      </c>
      <c r="I9" s="211">
        <f t="shared" si="6"/>
        <v>22442180.709003408</v>
      </c>
      <c r="J9" s="211">
        <f t="shared" si="6"/>
        <v>21706469.995363057</v>
      </c>
      <c r="K9" s="211">
        <f t="shared" si="6"/>
        <v>22575433.883537143</v>
      </c>
      <c r="L9" s="211">
        <f t="shared" si="6"/>
        <v>5683214.1510611968</v>
      </c>
      <c r="M9" s="211">
        <f t="shared" si="6"/>
        <v>5614637.6209556498</v>
      </c>
      <c r="N9" s="211">
        <f t="shared" si="6"/>
        <v>5588279.5227356944</v>
      </c>
      <c r="O9" s="211">
        <f t="shared" si="6"/>
        <v>5562314.7091423348</v>
      </c>
      <c r="P9" s="211">
        <f t="shared" si="6"/>
        <v>5543132.616924989</v>
      </c>
      <c r="Q9" s="211">
        <f t="shared" si="6"/>
        <v>5514237.3644577004</v>
      </c>
      <c r="R9" s="211">
        <f t="shared" si="6"/>
        <v>5485097.3876789678</v>
      </c>
      <c r="S9" s="211">
        <f t="shared" si="6"/>
        <v>5451578.6541139446</v>
      </c>
      <c r="T9" s="211">
        <f t="shared" si="6"/>
        <v>5404946.0446365345</v>
      </c>
      <c r="U9" s="211">
        <f t="shared" si="6"/>
        <v>5340017.0021392349</v>
      </c>
      <c r="V9" s="211">
        <f t="shared" si="6"/>
        <v>5267160.3364385171</v>
      </c>
      <c r="W9" s="211">
        <f t="shared" si="6"/>
        <v>5190471.8853802392</v>
      </c>
      <c r="X9" s="211">
        <f t="shared" si="6"/>
        <v>5086387.6856237687</v>
      </c>
      <c r="Y9" s="211">
        <f t="shared" si="6"/>
        <v>4975252.7394542759</v>
      </c>
      <c r="Z9" s="211">
        <f t="shared" si="6"/>
        <v>4861115.9315209324</v>
      </c>
      <c r="AA9" s="211">
        <f t="shared" si="6"/>
        <v>4732851.4047081256</v>
      </c>
      <c r="AB9" s="211">
        <f t="shared" si="6"/>
        <v>4591271.7112040184</v>
      </c>
      <c r="AC9" s="211">
        <f t="shared" si="6"/>
        <v>4431146.6502832947</v>
      </c>
      <c r="AD9" s="211">
        <f t="shared" si="6"/>
        <v>4255323.7590943063</v>
      </c>
      <c r="AE9" s="211">
        <f t="shared" si="6"/>
        <v>4066897.8312352011</v>
      </c>
      <c r="AF9" s="211">
        <f t="shared" si="6"/>
        <v>3870237.4132367508</v>
      </c>
      <c r="AG9" s="211">
        <f t="shared" si="6"/>
        <v>3684618.6996568991</v>
      </c>
      <c r="AH9" s="211">
        <f t="shared" si="6"/>
        <v>3506416.7829609229</v>
      </c>
      <c r="AI9" s="211">
        <f t="shared" si="6"/>
        <v>3340483.9113725019</v>
      </c>
      <c r="AJ9" s="211">
        <f t="shared" si="6"/>
        <v>3186509.4080485241</v>
      </c>
      <c r="AK9" s="211">
        <f t="shared" si="6"/>
        <v>3043521.2923028679</v>
      </c>
      <c r="AL9" s="211">
        <f t="shared" si="6"/>
        <v>2910880.8313369765</v>
      </c>
      <c r="AM9" s="211">
        <f t="shared" si="6"/>
        <v>2787721.3981756009</v>
      </c>
      <c r="AN9" s="211">
        <f t="shared" si="6"/>
        <v>2673460.4368907688</v>
      </c>
      <c r="AO9" s="211">
        <f t="shared" si="6"/>
        <v>2567372.3541189865</v>
      </c>
      <c r="AP9" s="211">
        <f t="shared" si="6"/>
        <v>2468960.1910452927</v>
      </c>
      <c r="AQ9" s="211">
        <f t="shared" si="6"/>
        <v>2377547.035879836</v>
      </c>
      <c r="AR9" s="211">
        <f t="shared" si="6"/>
        <v>2292678.2867144737</v>
      </c>
      <c r="AS9" s="211">
        <f t="shared" si="6"/>
        <v>2213919.8584274929</v>
      </c>
      <c r="AT9" s="211">
        <f t="shared" si="6"/>
        <v>2140827.6738048634</v>
      </c>
      <c r="AU9" s="211">
        <f t="shared" si="6"/>
        <v>2072978.1197955161</v>
      </c>
      <c r="AV9" s="211">
        <f t="shared" si="6"/>
        <v>2009943.6201546779</v>
      </c>
      <c r="AW9" s="211">
        <f t="shared" si="6"/>
        <v>1951438.6054749954</v>
      </c>
      <c r="AX9" s="211">
        <f t="shared" si="6"/>
        <v>1897105.9590885744</v>
      </c>
      <c r="AY9" s="211">
        <f t="shared" si="6"/>
        <v>1846687.6500542986</v>
      </c>
      <c r="AZ9" s="211">
        <f t="shared" si="6"/>
        <v>1799841.7999602491</v>
      </c>
      <c r="BA9" s="211">
        <f t="shared" si="6"/>
        <v>1756222.1585275978</v>
      </c>
      <c r="BB9" s="211">
        <f t="shared" si="6"/>
        <v>1715678.8070157995</v>
      </c>
      <c r="BC9" s="211">
        <f t="shared" si="6"/>
        <v>1678092.9825728424</v>
      </c>
      <c r="BD9" s="211">
        <f t="shared" si="6"/>
        <v>1711943.1172895555</v>
      </c>
      <c r="BE9" s="211">
        <f t="shared" si="6"/>
        <v>1708613.4592698689</v>
      </c>
      <c r="BF9" s="211">
        <f t="shared" si="6"/>
        <v>1705288.2870223497</v>
      </c>
      <c r="BG9" s="211">
        <f t="shared" si="6"/>
        <v>1701991.9031539997</v>
      </c>
      <c r="BH9" s="211">
        <f t="shared" si="6"/>
        <v>1698699.8386870597</v>
      </c>
      <c r="BI9" s="211">
        <f t="shared" si="6"/>
        <v>1695424.2345424551</v>
      </c>
      <c r="BJ9" s="211">
        <f t="shared" si="6"/>
        <v>1692189.3334544341</v>
      </c>
      <c r="BK9" s="211">
        <f t="shared" si="6"/>
        <v>1688994.931907715</v>
      </c>
      <c r="BL9" s="211">
        <f t="shared" si="6"/>
        <v>1685810.4211097644</v>
      </c>
      <c r="BM9" s="211">
        <f t="shared" si="6"/>
        <v>1682684.4016785598</v>
      </c>
      <c r="BN9" s="211">
        <f t="shared" si="6"/>
        <v>1679574.0123445117</v>
      </c>
      <c r="BO9" s="211">
        <f t="shared" si="6"/>
        <v>1676491.3374750647</v>
      </c>
      <c r="BP9" s="211">
        <f t="shared" ref="BP9:CB9" si="7">SUM(BP6:BP8)</f>
        <v>1673424.0759799643</v>
      </c>
      <c r="BQ9" s="211">
        <f t="shared" si="7"/>
        <v>1670366.0695333746</v>
      </c>
      <c r="BR9" s="211">
        <f t="shared" si="7"/>
        <v>1667335.5156369484</v>
      </c>
      <c r="BS9" s="211">
        <f t="shared" si="7"/>
        <v>1664326.1957689694</v>
      </c>
      <c r="BT9" s="211">
        <f t="shared" si="7"/>
        <v>1661338.0037592957</v>
      </c>
      <c r="BU9" s="211">
        <f t="shared" si="7"/>
        <v>1658370.8339686356</v>
      </c>
      <c r="BV9" s="211">
        <f t="shared" si="7"/>
        <v>1655436.7438038248</v>
      </c>
      <c r="BW9" s="211">
        <f t="shared" si="7"/>
        <v>1652492.999053977</v>
      </c>
      <c r="BX9" s="211">
        <f t="shared" si="7"/>
        <v>1649594.3793227044</v>
      </c>
      <c r="BY9" s="211">
        <f t="shared" si="7"/>
        <v>1646698.0901721581</v>
      </c>
      <c r="BZ9" s="211">
        <f t="shared" si="7"/>
        <v>1643816.2824673643</v>
      </c>
      <c r="CA9" s="211">
        <f t="shared" si="7"/>
        <v>1640948.8838010945</v>
      </c>
      <c r="CB9" s="211">
        <f t="shared" si="7"/>
        <v>1638107.9846460866</v>
      </c>
    </row>
    <row r="10" spans="1:80">
      <c r="B10" s="54" t="s">
        <v>126</v>
      </c>
      <c r="C10" s="183"/>
      <c r="D10" s="183"/>
      <c r="E10" s="183"/>
      <c r="F10" s="183"/>
      <c r="G10" s="183"/>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59" customFormat="1">
      <c r="B11" s="91" t="s">
        <v>127</v>
      </c>
      <c r="C11" s="183">
        <f>'NSP Inputs'!C23</f>
        <v>40470435.005591713</v>
      </c>
      <c r="D11" s="183">
        <f>'NSP Inputs'!D23</f>
        <v>36188229.555848427</v>
      </c>
      <c r="E11" s="183">
        <f>'NSP Inputs'!E23</f>
        <v>43406300.634194925</v>
      </c>
      <c r="F11" s="183">
        <f>'NSP Inputs'!F23</f>
        <v>41057550.383087993</v>
      </c>
      <c r="G11" s="183">
        <f>'NSP Inputs'!G23</f>
        <v>45026034.268729143</v>
      </c>
      <c r="H11" s="157">
        <f>($G$37*H37+$G$39*H39+$G$41*H41+$G$43*H43+$G$45*H45)*$C$26</f>
        <v>15780001.842885138</v>
      </c>
      <c r="I11" s="157">
        <f>($G$37*I37+$G$39*I39+$G$41*I41+$G$43*I43+$G$45*I45)*$C$26</f>
        <v>15849087.5994153</v>
      </c>
      <c r="J11" s="157">
        <f t="shared" ref="J11:BU11" si="8">($G$37*J37+$G$39*J39+$G$41*J41+$G$43*J43+$G$45*J45)*$C$26</f>
        <v>15918864.213510761</v>
      </c>
      <c r="K11" s="157">
        <f t="shared" si="8"/>
        <v>15989338.59374718</v>
      </c>
      <c r="L11" s="157">
        <f t="shared" si="8"/>
        <v>16060517.717785958</v>
      </c>
      <c r="M11" s="157">
        <f t="shared" si="8"/>
        <v>16132408.633065129</v>
      </c>
      <c r="N11" s="157">
        <f t="shared" si="8"/>
        <v>16205018.45749709</v>
      </c>
      <c r="O11" s="157">
        <f t="shared" si="8"/>
        <v>16278354.38017337</v>
      </c>
      <c r="P11" s="157">
        <f t="shared" si="8"/>
        <v>16352423.662076412</v>
      </c>
      <c r="Q11" s="157">
        <f t="shared" si="8"/>
        <v>16427233.636798484</v>
      </c>
      <c r="R11" s="157">
        <f t="shared" si="8"/>
        <v>16502791.711267781</v>
      </c>
      <c r="S11" s="157">
        <f t="shared" si="8"/>
        <v>16579105.366481768</v>
      </c>
      <c r="T11" s="157">
        <f t="shared" si="8"/>
        <v>16656182.158247894</v>
      </c>
      <c r="U11" s="157">
        <f t="shared" si="8"/>
        <v>16734029.71793168</v>
      </c>
      <c r="V11" s="157">
        <f t="shared" si="8"/>
        <v>16537464.629730117</v>
      </c>
      <c r="W11" s="157">
        <f t="shared" si="8"/>
        <v>16345813.668733589</v>
      </c>
      <c r="X11" s="157">
        <f t="shared" si="8"/>
        <v>16158953.981761977</v>
      </c>
      <c r="Y11" s="157">
        <f t="shared" si="8"/>
        <v>15976765.786964655</v>
      </c>
      <c r="Z11" s="157">
        <f t="shared" si="8"/>
        <v>15799132.297037264</v>
      </c>
      <c r="AA11" s="157">
        <f t="shared" si="8"/>
        <v>15625939.644358059</v>
      </c>
      <c r="AB11" s="157">
        <f t="shared" si="8"/>
        <v>15457076.807995837</v>
      </c>
      <c r="AC11" s="157">
        <f t="shared" si="8"/>
        <v>15292435.542542668</v>
      </c>
      <c r="AD11" s="157">
        <f t="shared" si="8"/>
        <v>15131910.308725826</v>
      </c>
      <c r="AE11" s="157">
        <f t="shared" si="8"/>
        <v>14975398.205754409</v>
      </c>
      <c r="AF11" s="157">
        <f t="shared" si="8"/>
        <v>14822798.905357275</v>
      </c>
      <c r="AG11" s="157">
        <f t="shared" si="8"/>
        <v>14674014.587470071</v>
      </c>
      <c r="AH11" s="157">
        <f t="shared" si="8"/>
        <v>14528949.877530048</v>
      </c>
      <c r="AI11" s="157">
        <f t="shared" si="8"/>
        <v>14387511.785338523</v>
      </c>
      <c r="AJ11" s="157">
        <f t="shared" si="8"/>
        <v>14249609.645451786</v>
      </c>
      <c r="AK11" s="157">
        <f t="shared" si="8"/>
        <v>14115155.059062218</v>
      </c>
      <c r="AL11" s="157">
        <f t="shared" si="8"/>
        <v>13984061.837332388</v>
      </c>
      <c r="AM11" s="157">
        <f t="shared" si="8"/>
        <v>13856245.946145806</v>
      </c>
      <c r="AN11" s="157">
        <f t="shared" si="8"/>
        <v>13731625.452238888</v>
      </c>
      <c r="AO11" s="157">
        <f t="shared" si="8"/>
        <v>13610120.470679644</v>
      </c>
      <c r="AP11" s="157">
        <f t="shared" si="8"/>
        <v>13491653.113659378</v>
      </c>
      <c r="AQ11" s="157">
        <f t="shared" si="8"/>
        <v>13376147.440564621</v>
      </c>
      <c r="AR11" s="157">
        <f t="shared" si="8"/>
        <v>13263529.409297232</v>
      </c>
      <c r="AS11" s="157">
        <f t="shared" si="8"/>
        <v>13153726.82881153</v>
      </c>
      <c r="AT11" s="157">
        <f t="shared" si="8"/>
        <v>13046669.312837968</v>
      </c>
      <c r="AU11" s="157">
        <f t="shared" si="8"/>
        <v>12942288.234763745</v>
      </c>
      <c r="AV11" s="157">
        <f t="shared" si="8"/>
        <v>12840516.683641378</v>
      </c>
      <c r="AW11" s="157">
        <f t="shared" si="8"/>
        <v>12741289.421297073</v>
      </c>
      <c r="AX11" s="157">
        <f t="shared" si="8"/>
        <v>12644542.840511372</v>
      </c>
      <c r="AY11" s="157">
        <f t="shared" si="8"/>
        <v>12550214.924245317</v>
      </c>
      <c r="AZ11" s="157">
        <f t="shared" si="8"/>
        <v>12458245.205885909</v>
      </c>
      <c r="BA11" s="157">
        <f t="shared" si="8"/>
        <v>12368574.73048549</v>
      </c>
      <c r="BB11" s="157">
        <f t="shared" si="8"/>
        <v>12281146.016970078</v>
      </c>
      <c r="BC11" s="157">
        <f t="shared" si="8"/>
        <v>12195903.021292554</v>
      </c>
      <c r="BD11" s="157">
        <f t="shared" si="8"/>
        <v>12112791.100506967</v>
      </c>
      <c r="BE11" s="157">
        <f t="shared" si="8"/>
        <v>12031756.97774102</v>
      </c>
      <c r="BF11" s="157">
        <f t="shared" si="8"/>
        <v>11952748.708044222</v>
      </c>
      <c r="BG11" s="157">
        <f t="shared" si="8"/>
        <v>11875715.645089841</v>
      </c>
      <c r="BH11" s="157">
        <f t="shared" si="8"/>
        <v>11800608.408709323</v>
      </c>
      <c r="BI11" s="157">
        <f t="shared" si="8"/>
        <v>11727378.853238318</v>
      </c>
      <c r="BJ11" s="157">
        <f t="shared" si="8"/>
        <v>11655980.036654087</v>
      </c>
      <c r="BK11" s="157">
        <f t="shared" si="8"/>
        <v>11586366.190484462</v>
      </c>
      <c r="BL11" s="157">
        <f t="shared" si="8"/>
        <v>11518492.690469077</v>
      </c>
      <c r="BM11" s="157">
        <f t="shared" si="8"/>
        <v>11452316.027954077</v>
      </c>
      <c r="BN11" s="157">
        <f t="shared" si="8"/>
        <v>11387793.782001952</v>
      </c>
      <c r="BO11" s="157">
        <f t="shared" si="8"/>
        <v>11324884.592198631</v>
      </c>
      <c r="BP11" s="157">
        <f t="shared" si="8"/>
        <v>11263548.132140391</v>
      </c>
      <c r="BQ11" s="157">
        <f t="shared" si="8"/>
        <v>11203745.08358361</v>
      </c>
      <c r="BR11" s="157">
        <f t="shared" si="8"/>
        <v>11145437.111240745</v>
      </c>
      <c r="BS11" s="157">
        <f t="shared" si="8"/>
        <v>11088586.838206455</v>
      </c>
      <c r="BT11" s="157">
        <f t="shared" si="8"/>
        <v>11033157.821998021</v>
      </c>
      <c r="BU11" s="157">
        <f t="shared" si="8"/>
        <v>10979114.531194797</v>
      </c>
      <c r="BV11" s="157">
        <f t="shared" ref="BV11:CB11" si="9">($G$37*BV37+$G$39*BV39+$G$41*BV41+$G$43*BV43+$G$45*BV45)*$C$26</f>
        <v>10926422.322661653</v>
      </c>
      <c r="BW11" s="157">
        <f t="shared" si="9"/>
        <v>10875047.41934184</v>
      </c>
      <c r="BX11" s="157">
        <f t="shared" si="9"/>
        <v>10824956.888605021</v>
      </c>
      <c r="BY11" s="157">
        <f t="shared" si="9"/>
        <v>10776118.621136623</v>
      </c>
      <c r="BZ11" s="157">
        <f t="shared" si="9"/>
        <v>10728501.310354935</v>
      </c>
      <c r="CA11" s="157">
        <f t="shared" si="9"/>
        <v>10682074.432342788</v>
      </c>
      <c r="CB11" s="157">
        <f t="shared" si="9"/>
        <v>10636808.226280946</v>
      </c>
    </row>
    <row r="12" spans="1:80">
      <c r="B12" s="2" t="s">
        <v>238</v>
      </c>
      <c r="C12" s="85">
        <f>C9+C11</f>
        <v>109428850.44821444</v>
      </c>
      <c r="D12" s="85">
        <f>D9+D11</f>
        <v>96730707.661875486</v>
      </c>
      <c r="E12" s="85">
        <f t="shared" ref="E12:G12" si="10">E9+E11</f>
        <v>81034873.202404052</v>
      </c>
      <c r="F12" s="85">
        <f t="shared" si="10"/>
        <v>73093833.949552298</v>
      </c>
      <c r="G12" s="85">
        <f t="shared" si="10"/>
        <v>78419470.639251977</v>
      </c>
      <c r="H12" s="85">
        <f t="shared" ref="H12" si="11">H9+H11</f>
        <v>37976561.311462507</v>
      </c>
      <c r="I12" s="85">
        <f t="shared" ref="I12" si="12">I9+I11</f>
        <v>38291268.308418706</v>
      </c>
      <c r="J12" s="85">
        <f t="shared" ref="J12" si="13">J9+J11</f>
        <v>37625334.208873816</v>
      </c>
      <c r="K12" s="85">
        <f t="shared" ref="K12" si="14">K9+K11</f>
        <v>38564772.477284327</v>
      </c>
      <c r="L12" s="85">
        <f t="shared" ref="L12" si="15">L9+L11</f>
        <v>21743731.868847154</v>
      </c>
      <c r="M12" s="85">
        <f t="shared" ref="M12" si="16">M9+M11</f>
        <v>21747046.25402078</v>
      </c>
      <c r="N12" s="85">
        <f t="shared" ref="N12" si="17">N9+N11</f>
        <v>21793297.980232783</v>
      </c>
      <c r="O12" s="85">
        <f t="shared" ref="O12" si="18">O9+O11</f>
        <v>21840669.089315705</v>
      </c>
      <c r="P12" s="85">
        <f t="shared" ref="P12" si="19">P9+P11</f>
        <v>21895556.2790014</v>
      </c>
      <c r="Q12" s="85">
        <f t="shared" ref="Q12" si="20">Q9+Q11</f>
        <v>21941471.001256183</v>
      </c>
      <c r="R12" s="85">
        <f t="shared" ref="R12" si="21">R9+R11</f>
        <v>21987889.09894675</v>
      </c>
      <c r="S12" s="85">
        <f t="shared" ref="S12" si="22">S9+S11</f>
        <v>22030684.020595714</v>
      </c>
      <c r="T12" s="85">
        <f t="shared" ref="T12" si="23">T9+T11</f>
        <v>22061128.202884428</v>
      </c>
      <c r="U12" s="85">
        <f t="shared" ref="U12" si="24">U9+U11</f>
        <v>22074046.720070913</v>
      </c>
      <c r="V12" s="85">
        <f t="shared" ref="V12" si="25">V9+V11</f>
        <v>21804624.966168635</v>
      </c>
      <c r="W12" s="85">
        <f t="shared" ref="W12" si="26">W9+W11</f>
        <v>21536285.554113828</v>
      </c>
      <c r="X12" s="85">
        <f t="shared" ref="X12" si="27">X9+X11</f>
        <v>21245341.667385746</v>
      </c>
      <c r="Y12" s="85">
        <f t="shared" ref="Y12" si="28">Y9+Y11</f>
        <v>20952018.526418932</v>
      </c>
      <c r="Z12" s="85">
        <f t="shared" ref="Z12" si="29">Z9+Z11</f>
        <v>20660248.228558198</v>
      </c>
      <c r="AA12" s="85">
        <f t="shared" ref="AA12" si="30">AA9+AA11</f>
        <v>20358791.049066186</v>
      </c>
      <c r="AB12" s="85">
        <f t="shared" ref="AB12" si="31">AB9+AB11</f>
        <v>20048348.519199856</v>
      </c>
      <c r="AC12" s="85">
        <f t="shared" ref="AC12" si="32">AC9+AC11</f>
        <v>19723582.192825962</v>
      </c>
      <c r="AD12" s="85">
        <f t="shared" ref="AD12" si="33">AD9+AD11</f>
        <v>19387234.067820132</v>
      </c>
      <c r="AE12" s="85">
        <f t="shared" ref="AE12" si="34">AE9+AE11</f>
        <v>19042296.036989611</v>
      </c>
      <c r="AF12" s="85">
        <f t="shared" ref="AF12" si="35">AF9+AF11</f>
        <v>18693036.318594027</v>
      </c>
      <c r="AG12" s="85">
        <f t="shared" ref="AG12" si="36">AG9+AG11</f>
        <v>18358633.28712697</v>
      </c>
      <c r="AH12" s="85">
        <f t="shared" ref="AH12" si="37">AH9+AH11</f>
        <v>18035366.660490971</v>
      </c>
      <c r="AI12" s="85">
        <f t="shared" ref="AI12" si="38">AI9+AI11</f>
        <v>17727995.696711026</v>
      </c>
      <c r="AJ12" s="85">
        <f t="shared" ref="AJ12" si="39">AJ9+AJ11</f>
        <v>17436119.05350031</v>
      </c>
      <c r="AK12" s="85">
        <f t="shared" ref="AK12" si="40">AK9+AK11</f>
        <v>17158676.351365086</v>
      </c>
      <c r="AL12" s="85">
        <f t="shared" ref="AL12" si="41">AL9+AL11</f>
        <v>16894942.668669365</v>
      </c>
      <c r="AM12" s="85">
        <f t="shared" ref="AM12" si="42">AM9+AM11</f>
        <v>16643967.344321407</v>
      </c>
      <c r="AN12" s="85">
        <f t="shared" ref="AN12" si="43">AN9+AN11</f>
        <v>16405085.889129657</v>
      </c>
      <c r="AO12" s="85">
        <f t="shared" ref="AO12" si="44">AO9+AO11</f>
        <v>16177492.824798631</v>
      </c>
      <c r="AP12" s="85">
        <f t="shared" ref="AP12" si="45">AP9+AP11</f>
        <v>15960613.30470467</v>
      </c>
      <c r="AQ12" s="85">
        <f t="shared" ref="AQ12" si="46">AQ9+AQ11</f>
        <v>15753694.476444457</v>
      </c>
      <c r="AR12" s="85">
        <f t="shared" ref="AR12" si="47">AR9+AR11</f>
        <v>15556207.696011705</v>
      </c>
      <c r="AS12" s="85">
        <f t="shared" ref="AS12" si="48">AS9+AS11</f>
        <v>15367646.687239023</v>
      </c>
      <c r="AT12" s="85">
        <f t="shared" ref="AT12" si="49">AT9+AT11</f>
        <v>15187496.98664283</v>
      </c>
      <c r="AU12" s="85">
        <f t="shared" ref="AU12" si="50">AU9+AU11</f>
        <v>15015266.354559261</v>
      </c>
      <c r="AV12" s="85">
        <f t="shared" ref="AV12" si="51">AV9+AV11</f>
        <v>14850460.303796057</v>
      </c>
      <c r="AW12" s="85">
        <f t="shared" ref="AW12" si="52">AW9+AW11</f>
        <v>14692728.026772069</v>
      </c>
      <c r="AX12" s="85">
        <f t="shared" ref="AX12" si="53">AX9+AX11</f>
        <v>14541648.799599947</v>
      </c>
      <c r="AY12" s="85">
        <f t="shared" ref="AY12" si="54">AY9+AY11</f>
        <v>14396902.574299615</v>
      </c>
      <c r="AZ12" s="85">
        <f t="shared" ref="AZ12" si="55">AZ9+AZ11</f>
        <v>14258087.005846158</v>
      </c>
      <c r="BA12" s="85">
        <f t="shared" ref="BA12" si="56">BA9+BA11</f>
        <v>14124796.889013087</v>
      </c>
      <c r="BB12" s="85">
        <f t="shared" ref="BB12" si="57">BB9+BB11</f>
        <v>13996824.823985877</v>
      </c>
      <c r="BC12" s="85">
        <f t="shared" ref="BC12" si="58">BC9+BC11</f>
        <v>13873996.003865397</v>
      </c>
      <c r="BD12" s="85">
        <f t="shared" ref="BD12" si="59">BD9+BD11</f>
        <v>13824734.217796523</v>
      </c>
      <c r="BE12" s="85">
        <f t="shared" ref="BE12" si="60">BE9+BE11</f>
        <v>13740370.437010888</v>
      </c>
      <c r="BF12" s="85">
        <f t="shared" ref="BF12" si="61">BF9+BF11</f>
        <v>13658036.995066572</v>
      </c>
      <c r="BG12" s="85">
        <f t="shared" ref="BG12" si="62">BG9+BG11</f>
        <v>13577707.548243839</v>
      </c>
      <c r="BH12" s="85">
        <f t="shared" ref="BH12" si="63">BH9+BH11</f>
        <v>13499308.247396383</v>
      </c>
      <c r="BI12" s="85">
        <f t="shared" ref="BI12" si="64">BI9+BI11</f>
        <v>13422803.087780774</v>
      </c>
      <c r="BJ12" s="85">
        <f t="shared" ref="BJ12" si="65">BJ9+BJ11</f>
        <v>13348169.370108521</v>
      </c>
      <c r="BK12" s="85">
        <f t="shared" ref="BK12" si="66">BK9+BK11</f>
        <v>13275361.122392178</v>
      </c>
      <c r="BL12" s="85">
        <f t="shared" ref="BL12" si="67">BL9+BL11</f>
        <v>13204303.111578841</v>
      </c>
      <c r="BM12" s="85">
        <f t="shared" ref="BM12" si="68">BM9+BM11</f>
        <v>13135000.429632638</v>
      </c>
      <c r="BN12" s="85">
        <f t="shared" ref="BN12" si="69">BN9+BN11</f>
        <v>13067367.794346463</v>
      </c>
      <c r="BO12" s="85">
        <f t="shared" ref="BO12" si="70">BO9+BO11</f>
        <v>13001375.929673696</v>
      </c>
      <c r="BP12" s="85">
        <f t="shared" ref="BP12" si="71">BP9+BP11</f>
        <v>12936972.208120355</v>
      </c>
      <c r="BQ12" s="85">
        <f t="shared" ref="BQ12" si="72">BQ9+BQ11</f>
        <v>12874111.153116984</v>
      </c>
      <c r="BR12" s="85">
        <f t="shared" ref="BR12" si="73">BR9+BR11</f>
        <v>12812772.626877693</v>
      </c>
      <c r="BS12" s="85">
        <f t="shared" ref="BS12" si="74">BS9+BS11</f>
        <v>12752913.033975424</v>
      </c>
      <c r="BT12" s="85">
        <f t="shared" ref="BT12" si="75">BT9+BT11</f>
        <v>12694495.825757317</v>
      </c>
      <c r="BU12" s="85">
        <f t="shared" ref="BU12" si="76">BU9+BU11</f>
        <v>12637485.365163432</v>
      </c>
      <c r="BV12" s="85">
        <f t="shared" ref="BV12" si="77">BV9+BV11</f>
        <v>12581859.066465478</v>
      </c>
      <c r="BW12" s="85">
        <f t="shared" ref="BW12" si="78">BW9+BW11</f>
        <v>12527540.418395817</v>
      </c>
      <c r="BX12" s="85">
        <f t="shared" ref="BX12" si="79">BX9+BX11</f>
        <v>12474551.267927725</v>
      </c>
      <c r="BY12" s="85">
        <f t="shared" ref="BY12" si="80">BY9+BY11</f>
        <v>12422816.711308781</v>
      </c>
      <c r="BZ12" s="85">
        <f t="shared" ref="BZ12" si="81">BZ9+BZ11</f>
        <v>12372317.592822298</v>
      </c>
      <c r="CA12" s="85">
        <f t="shared" ref="CA12" si="82">CA9+CA11</f>
        <v>12323023.316143883</v>
      </c>
      <c r="CB12" s="85">
        <f t="shared" ref="CB12" si="83">CB9+CB11</f>
        <v>12274916.210927032</v>
      </c>
    </row>
    <row r="13" spans="1:80" s="24" customFormat="1" ht="15" hidden="1" customHeight="1" outlineLevel="1"/>
    <row r="14" spans="1:80" hidden="1" outlineLevel="1">
      <c r="B14" s="2" t="s">
        <v>14</v>
      </c>
    </row>
    <row r="15" spans="1:80" hidden="1" outlineLevel="1">
      <c r="B15" s="138" t="s">
        <v>18</v>
      </c>
      <c r="G15" s="132"/>
      <c r="H15" s="183">
        <f>SUM('ACIL Input-Out Interface'!J84:J85)</f>
        <v>6806</v>
      </c>
      <c r="I15" s="183">
        <f>SUM('ACIL Input-Out Interface'!K84:K85)</f>
        <v>6902</v>
      </c>
      <c r="J15" s="183">
        <f>SUM('ACIL Input-Out Interface'!L84:L85)</f>
        <v>6594</v>
      </c>
      <c r="K15" s="183">
        <f>SUM('ACIL Input-Out Interface'!M84:M85)</f>
        <v>6946</v>
      </c>
      <c r="L15" s="183">
        <f>SUM('ACIL Input-Out Interface'!N84:N85)</f>
        <v>0</v>
      </c>
      <c r="M15" s="183">
        <f>SUM('ACIL Input-Out Interface'!O84:O85)</f>
        <v>0</v>
      </c>
      <c r="N15" s="183">
        <f>SUM('ACIL Input-Out Interface'!P84:P85)</f>
        <v>0</v>
      </c>
      <c r="O15" s="183">
        <f>SUM('ACIL Input-Out Interface'!Q84:Q85)</f>
        <v>0</v>
      </c>
      <c r="P15" s="183">
        <f>SUM('ACIL Input-Out Interface'!R84:R85)</f>
        <v>0</v>
      </c>
      <c r="Q15" s="183">
        <f>SUM('ACIL Input-Out Interface'!S84:S85)</f>
        <v>0</v>
      </c>
      <c r="R15" s="183">
        <f>SUM('ACIL Input-Out Interface'!T84:T85)</f>
        <v>0</v>
      </c>
      <c r="S15" s="183">
        <f>SUM('ACIL Input-Out Interface'!U84:U85)</f>
        <v>0</v>
      </c>
      <c r="T15" s="183">
        <f>SUM('ACIL Input-Out Interface'!V84:V85)</f>
        <v>0</v>
      </c>
      <c r="U15" s="183">
        <f>SUM('ACIL Input-Out Interface'!W84:W85)</f>
        <v>0</v>
      </c>
      <c r="V15" s="183">
        <f>SUM('ACIL Input-Out Interface'!X84:X85)</f>
        <v>0</v>
      </c>
      <c r="W15" s="183">
        <f>SUM('ACIL Input-Out Interface'!Y84:Y85)</f>
        <v>0</v>
      </c>
      <c r="X15" s="183">
        <f>SUM('ACIL Input-Out Interface'!Z84:Z85)</f>
        <v>0</v>
      </c>
      <c r="Y15" s="183">
        <f>SUM('ACIL Input-Out Interface'!AA84:AA85)</f>
        <v>0</v>
      </c>
      <c r="Z15" s="183">
        <f>SUM('ACIL Input-Out Interface'!AB84:AB85)</f>
        <v>0</v>
      </c>
      <c r="AA15" s="183">
        <f>SUM('ACIL Input-Out Interface'!AC84:AC85)</f>
        <v>0</v>
      </c>
      <c r="AB15" s="183">
        <f>SUM('ACIL Input-Out Interface'!AD84:AD85)</f>
        <v>0</v>
      </c>
      <c r="AC15" s="183">
        <f>SUM('ACIL Input-Out Interface'!AE84:AE85)</f>
        <v>0</v>
      </c>
      <c r="AD15" s="183">
        <f>SUM('ACIL Input-Out Interface'!AF84:AF85)</f>
        <v>0</v>
      </c>
      <c r="AE15" s="183">
        <f>SUM('ACIL Input-Out Interface'!AG84:AG85)</f>
        <v>0</v>
      </c>
      <c r="AF15" s="183">
        <f>SUM('ACIL Input-Out Interface'!AH84:AH85)</f>
        <v>0</v>
      </c>
      <c r="AG15" s="183">
        <f>SUM('ACIL Input-Out Interface'!AI84:AI85)</f>
        <v>0</v>
      </c>
      <c r="AH15" s="183">
        <f>SUM('ACIL Input-Out Interface'!AJ84:AJ85)</f>
        <v>0</v>
      </c>
      <c r="AI15" s="183">
        <f>SUM('ACIL Input-Out Interface'!AK84:AK85)</f>
        <v>0</v>
      </c>
      <c r="AJ15" s="183">
        <f>SUM('ACIL Input-Out Interface'!AL84:AL85)</f>
        <v>0</v>
      </c>
      <c r="AK15" s="183">
        <f>SUM('ACIL Input-Out Interface'!AM84:AM85)</f>
        <v>0</v>
      </c>
      <c r="AL15" s="183">
        <f>SUM('ACIL Input-Out Interface'!AN84:AN85)</f>
        <v>0</v>
      </c>
      <c r="AM15" s="183">
        <f>SUM('ACIL Input-Out Interface'!AO84:AO85)</f>
        <v>0</v>
      </c>
      <c r="AN15" s="183">
        <f>SUM('ACIL Input-Out Interface'!AP84:AP85)</f>
        <v>0</v>
      </c>
      <c r="AO15" s="183">
        <f>SUM('ACIL Input-Out Interface'!AQ84:AQ85)</f>
        <v>0</v>
      </c>
      <c r="AP15" s="183">
        <f>SUM('ACIL Input-Out Interface'!AR84:AR85)</f>
        <v>0</v>
      </c>
      <c r="AQ15" s="183">
        <f>SUM('ACIL Input-Out Interface'!AS84:AS85)</f>
        <v>0</v>
      </c>
      <c r="AR15" s="183">
        <f>SUM('ACIL Input-Out Interface'!AT84:AT85)</f>
        <v>0</v>
      </c>
      <c r="AS15" s="183">
        <f>SUM('ACIL Input-Out Interface'!AU84:AU85)</f>
        <v>0</v>
      </c>
      <c r="AT15" s="183">
        <f>SUM('ACIL Input-Out Interface'!AV84:AV85)</f>
        <v>0</v>
      </c>
      <c r="AU15" s="183">
        <f>SUM('ACIL Input-Out Interface'!AW84:AW85)</f>
        <v>0</v>
      </c>
      <c r="AV15" s="183">
        <f>SUM('ACIL Input-Out Interface'!AX84:AX85)</f>
        <v>0</v>
      </c>
      <c r="AW15" s="183">
        <f>SUM('ACIL Input-Out Interface'!AY84:AY85)</f>
        <v>0</v>
      </c>
      <c r="AX15" s="183">
        <f>SUM('ACIL Input-Out Interface'!AZ84:AZ85)</f>
        <v>0</v>
      </c>
      <c r="AY15" s="183">
        <f>SUM('ACIL Input-Out Interface'!BA84:BA85)</f>
        <v>0</v>
      </c>
      <c r="AZ15" s="183">
        <f>SUM('ACIL Input-Out Interface'!BB84:BB85)</f>
        <v>0</v>
      </c>
      <c r="BA15" s="183">
        <f>SUM('ACIL Input-Out Interface'!BC84:BC85)</f>
        <v>0</v>
      </c>
      <c r="BB15" s="183">
        <f>SUM('ACIL Input-Out Interface'!BD84:BD85)</f>
        <v>0</v>
      </c>
      <c r="BC15" s="183">
        <f>SUM('ACIL Input-Out Interface'!BE84:BE85)</f>
        <v>0</v>
      </c>
      <c r="BD15" s="183">
        <f>SUM('ACIL Input-Out Interface'!BF84:BF85)</f>
        <v>0</v>
      </c>
      <c r="BE15" s="183">
        <f>SUM('ACIL Input-Out Interface'!BG84:BG85)</f>
        <v>0</v>
      </c>
      <c r="BF15" s="183">
        <f>SUM('ACIL Input-Out Interface'!BH84:BH85)</f>
        <v>0</v>
      </c>
      <c r="BG15" s="183">
        <f>SUM('ACIL Input-Out Interface'!BI84:BI85)</f>
        <v>0</v>
      </c>
      <c r="BH15" s="183">
        <f>SUM('ACIL Input-Out Interface'!BJ84:BJ85)</f>
        <v>0</v>
      </c>
      <c r="BI15" s="183">
        <f>SUM('ACIL Input-Out Interface'!BK84:BK85)</f>
        <v>0</v>
      </c>
      <c r="BJ15" s="183">
        <f>SUM('ACIL Input-Out Interface'!BL84:BL85)</f>
        <v>0</v>
      </c>
      <c r="BK15" s="183">
        <f>SUM('ACIL Input-Out Interface'!BM84:BM85)</f>
        <v>0</v>
      </c>
      <c r="BL15" s="183">
        <f>SUM('ACIL Input-Out Interface'!BN84:BN85)</f>
        <v>0</v>
      </c>
      <c r="BM15" s="183">
        <f>SUM('ACIL Input-Out Interface'!BO84:BO85)</f>
        <v>0</v>
      </c>
      <c r="BN15" s="183">
        <f>SUM('ACIL Input-Out Interface'!BP84:BP85)</f>
        <v>0</v>
      </c>
      <c r="BO15" s="183">
        <f>SUM('ACIL Input-Out Interface'!BQ84:BQ85)</f>
        <v>0</v>
      </c>
      <c r="BP15" s="183">
        <f>SUM('ACIL Input-Out Interface'!BR84:BR85)</f>
        <v>0</v>
      </c>
      <c r="BQ15" s="183">
        <f>SUM('ACIL Input-Out Interface'!BS84:BS85)</f>
        <v>0</v>
      </c>
      <c r="BR15" s="183">
        <f>SUM('ACIL Input-Out Interface'!BT84:BT85)</f>
        <v>0</v>
      </c>
      <c r="BS15" s="183">
        <f>SUM('ACIL Input-Out Interface'!BU84:BU85)</f>
        <v>0</v>
      </c>
      <c r="BT15" s="183">
        <f>SUM('ACIL Input-Out Interface'!BV84:BV85)</f>
        <v>0</v>
      </c>
      <c r="BU15" s="183">
        <f>SUM('ACIL Input-Out Interface'!BW84:BW85)</f>
        <v>0</v>
      </c>
      <c r="BV15" s="183">
        <f>SUM('ACIL Input-Out Interface'!BX84:BX85)</f>
        <v>0</v>
      </c>
      <c r="BW15" s="183">
        <f>SUM('ACIL Input-Out Interface'!BY84:BY85)</f>
        <v>0</v>
      </c>
      <c r="BX15" s="183">
        <f>SUM('ACIL Input-Out Interface'!BZ84:BZ85)</f>
        <v>0</v>
      </c>
      <c r="BY15" s="183">
        <f>SUM('ACIL Input-Out Interface'!CA84:CA85)</f>
        <v>0</v>
      </c>
      <c r="BZ15" s="183">
        <f>SUM('ACIL Input-Out Interface'!CB84:CB85)</f>
        <v>0</v>
      </c>
      <c r="CA15" s="183">
        <f>SUM('ACIL Input-Out Interface'!CC84:CC85)</f>
        <v>0</v>
      </c>
      <c r="CB15" s="183">
        <f>SUM('ACIL Input-Out Interface'!CD84:CD85)</f>
        <v>0</v>
      </c>
    </row>
    <row r="16" spans="1:80" hidden="1" outlineLevel="1">
      <c r="B16" s="138"/>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row>
    <row r="17" spans="2:80" s="24" customFormat="1" ht="15" hidden="1" customHeight="1" outlineLevel="1">
      <c r="B17" s="137" t="s">
        <v>12</v>
      </c>
      <c r="C17" s="135"/>
      <c r="H17" s="176"/>
      <c r="I17" s="175"/>
    </row>
    <row r="18" spans="2:80" s="24" customFormat="1" ht="15" hidden="1" customHeight="1" outlineLevel="1">
      <c r="B18" s="91" t="s">
        <v>129</v>
      </c>
      <c r="C18" s="181">
        <f>'NSP Inputs'!C26</f>
        <v>2390</v>
      </c>
      <c r="H18" s="133"/>
      <c r="I18" s="133"/>
    </row>
    <row r="19" spans="2:80" s="24" customFormat="1" ht="15" hidden="1" customHeight="1" outlineLevel="1">
      <c r="B19" s="91" t="s">
        <v>131</v>
      </c>
      <c r="C19" s="181">
        <f>'NSP Inputs'!C27</f>
        <v>4528208</v>
      </c>
      <c r="H19" s="156"/>
      <c r="I19" s="157"/>
    </row>
    <row r="20" spans="2:80" s="24" customFormat="1" ht="15" hidden="1" customHeight="1" outlineLevel="1">
      <c r="B20" s="91" t="s">
        <v>132</v>
      </c>
      <c r="C20" s="182">
        <f>'NSP Inputs'!C28</f>
        <v>0.01</v>
      </c>
      <c r="H20" s="157"/>
      <c r="I20" s="221">
        <f>IF($C$21="Constant",$C$20,'Opex '!H10)</f>
        <v>2.591022349343941E-3</v>
      </c>
      <c r="J20" s="221">
        <f>IF($C$21="Constant",$C$20,'Opex '!I10)</f>
        <v>3.0251630078059755E-3</v>
      </c>
      <c r="K20" s="221">
        <f>IF($C$21="Constant",$C$20,'Opex '!J10)</f>
        <v>2.6233116788898503E-3</v>
      </c>
      <c r="L20" s="221">
        <f>IF($C$21="Constant",$C$20,'Opex '!K10)</f>
        <v>3.2115130735457242E-3</v>
      </c>
      <c r="M20" s="221">
        <f>IF($C$21="Constant",$C$20,'Opex '!L10)</f>
        <v>-1.470094989168591E-2</v>
      </c>
      <c r="N20" s="221">
        <f>IF($C$21="Constant",$C$20,'Opex '!M10)</f>
        <v>-5.734768600053064E-3</v>
      </c>
      <c r="O20" s="221">
        <f>IF($C$21="Constant",$C$20,'Opex '!N10)</f>
        <v>-5.6817848304705487E-3</v>
      </c>
      <c r="P20" s="221">
        <f>IF($C$21="Constant",$C$20,'Opex '!O10)</f>
        <v>-4.2215326542848208E-3</v>
      </c>
      <c r="Q20" s="221">
        <f>IF($C$21="Constant",$C$20,'Opex '!P10)</f>
        <v>-6.3861327335330564E-3</v>
      </c>
      <c r="R20" s="221">
        <f>IF($C$21="Constant",$C$20,'Opex '!Q10)</f>
        <v>-6.4816116263721746E-3</v>
      </c>
      <c r="S20" s="221">
        <f>IF($C$21="Constant",$C$20,'Opex '!R10)</f>
        <v>-7.5042189214319377E-3</v>
      </c>
      <c r="T20" s="221">
        <f>IF($C$21="Constant",$C$20,'Opex '!S10)</f>
        <v>-1.0519108702733537E-2</v>
      </c>
      <c r="U20" s="221">
        <f>IF($C$21="Constant",$C$20,'Opex '!T10)</f>
        <v>-1.480201402626502E-2</v>
      </c>
      <c r="V20" s="221">
        <f>IF($C$21="Constant",$C$20,'Opex '!U10)</f>
        <v>-1.6858836135853705E-2</v>
      </c>
      <c r="W20" s="221">
        <f>IF($C$21="Constant",$C$20,'Opex '!V10)</f>
        <v>-1.8049799556111745E-2</v>
      </c>
      <c r="X20" s="221">
        <f>IF($C$21="Constant",$C$20,'Opex '!W10)</f>
        <v>-2.4948116405485221E-2</v>
      </c>
      <c r="Y20" s="221">
        <f>IF($C$21="Constant",$C$20,'Opex '!X10)</f>
        <v>-2.7319696609632294E-2</v>
      </c>
      <c r="Z20" s="221">
        <f>IF($C$21="Constant",$C$20,'Opex '!Y10)</f>
        <v>-2.8845683199290928E-2</v>
      </c>
      <c r="AA20" s="221">
        <f>IF($C$21="Constant",$C$20,'Opex '!Z10)</f>
        <v>-3.3379007984926878E-2</v>
      </c>
      <c r="AB20" s="221">
        <f>IF($C$21="Constant",$C$20,'Opex '!AA10)</f>
        <v>-3.8116376446103661E-2</v>
      </c>
      <c r="AC20" s="221">
        <f>IF($C$21="Constant",$C$20,'Opex '!AB10)</f>
        <v>-4.4817478301350411E-2</v>
      </c>
      <c r="AD20" s="221">
        <f>IF($C$21="Constant",$C$20,'Opex '!AC10)</f>
        <v>-5.1520154787019545E-2</v>
      </c>
      <c r="AE20" s="221">
        <f>IF($C$21="Constant",$C$20,'Opex '!AD10)</f>
        <v>-5.8212238191574284E-2</v>
      </c>
      <c r="AF20" s="221">
        <f>IF($C$21="Constant",$C$20,'Opex '!AE10)</f>
        <v>-6.4511560957804526E-2</v>
      </c>
      <c r="AG20" s="221">
        <f>IF($C$21="Constant",$C$20,'Opex '!AF10)</f>
        <v>-6.5088449517236802E-2</v>
      </c>
      <c r="AH20" s="221">
        <f>IF($C$21="Constant",$C$20,'Opex '!AG10)</f>
        <v>-6.6838087311110739E-2</v>
      </c>
      <c r="AI20" s="221">
        <f>IF($C$21="Constant",$C$20,'Opex '!AH10)</f>
        <v>-6.6694046323275247E-2</v>
      </c>
      <c r="AJ20" s="221">
        <f>IF($C$21="Constant",$C$20,'Opex '!AI10)</f>
        <v>-6.6310058858573884E-2</v>
      </c>
      <c r="AK20" s="221">
        <f>IF($C$21="Constant",$C$20,'Opex '!AJ10)</f>
        <v>-6.5951983988410068E-2</v>
      </c>
      <c r="AL20" s="221">
        <f>IF($C$21="Constant",$C$20,'Opex '!AK10)</f>
        <v>-6.5499010886941766E-2</v>
      </c>
      <c r="AM20" s="221">
        <f>IF($C$21="Constant",$C$20,'Opex '!AL10)</f>
        <v>-6.5079863771532742E-2</v>
      </c>
      <c r="AN20" s="221">
        <f>IF($C$21="Constant",$C$20,'Opex '!AM10)</f>
        <v>-6.4580635387655572E-2</v>
      </c>
      <c r="AO20" s="221">
        <f>IF($C$21="Constant",$C$20,'Opex '!AN10)</f>
        <v>-6.4100982292983777E-2</v>
      </c>
      <c r="AP20" s="221">
        <f>IF($C$21="Constant",$C$20,'Opex '!AO10)</f>
        <v>-6.3535707448680978E-2</v>
      </c>
      <c r="AQ20" s="221">
        <f>IF($C$21="Constant",$C$20,'Opex '!AP10)</f>
        <v>-6.3021185594091755E-2</v>
      </c>
      <c r="AR20" s="221">
        <f>IF($C$21="Constant",$C$20,'Opex '!AQ10)</f>
        <v>-6.244474552282564E-2</v>
      </c>
      <c r="AS20" s="221">
        <f>IF($C$21="Constant",$C$20,'Opex '!AR10)</f>
        <v>-6.1808508999752432E-2</v>
      </c>
      <c r="AT20" s="221">
        <f>IF($C$21="Constant",$C$20,'Opex '!AS10)</f>
        <v>-6.1140738386999516E-2</v>
      </c>
      <c r="AU20" s="221">
        <f>IF($C$21="Constant",$C$20,'Opex '!AT10)</f>
        <v>-6.0451382749129534E-2</v>
      </c>
      <c r="AV20" s="221">
        <f>IF($C$21="Constant",$C$20,'Opex '!AU10)</f>
        <v>-5.9774822346462586E-2</v>
      </c>
      <c r="AW20" s="221">
        <f>IF($C$21="Constant",$C$20,'Opex '!AV10)</f>
        <v>-5.9006682767931862E-2</v>
      </c>
      <c r="AX20" s="221">
        <f>IF($C$21="Constant",$C$20,'Opex '!AW10)</f>
        <v>-5.8234778396694553E-2</v>
      </c>
      <c r="AY20" s="221">
        <f>IF($C$21="Constant",$C$20,'Opex '!AX10)</f>
        <v>-5.7380878886828635E-2</v>
      </c>
      <c r="AZ20" s="221">
        <f>IF($C$21="Constant",$C$20,'Opex '!AY10)</f>
        <v>-5.6560572819538968E-2</v>
      </c>
      <c r="BA20" s="221">
        <f>IF($C$21="Constant",$C$20,'Opex '!AZ10)</f>
        <v>-5.5822687894300116E-2</v>
      </c>
      <c r="BB20" s="221">
        <f>IF($C$21="Constant",$C$20,'Opex '!BA10)</f>
        <v>-5.4953421715969952E-2</v>
      </c>
      <c r="BC20" s="221">
        <f>IF($C$21="Constant",$C$20,'Opex '!BB10)</f>
        <v>-5.3907098807267628E-2</v>
      </c>
      <c r="BD20" s="221">
        <f>IF($C$21="Constant",$C$20,'Opex '!BC10)</f>
        <v>5.1315491872841124E-2</v>
      </c>
      <c r="BE20" s="221">
        <f>IF($C$21="Constant",$C$20,'Opex '!BD10)</f>
        <v>-4.8012537694032131E-3</v>
      </c>
      <c r="BF20" s="221">
        <f>IF($C$21="Constant",$C$20,'Opex '!BE10)</f>
        <v>-4.8179174827762683E-3</v>
      </c>
      <c r="BG20" s="221">
        <f>IF($C$21="Constant",$C$20,'Opex '!BF10)</f>
        <v>-4.7993281141175403E-3</v>
      </c>
      <c r="BH20" s="221">
        <f>IF($C$21="Constant",$C$20,'Opex '!BG10)</f>
        <v>-4.8161536381994274E-3</v>
      </c>
      <c r="BI20" s="221">
        <f>IF($C$21="Constant",$C$20,'Opex '!BH10)</f>
        <v>-4.8152639208589587E-3</v>
      </c>
      <c r="BJ20" s="221">
        <f>IF($C$21="Constant",$C$20,'Opex '!BI10)</f>
        <v>-4.7784383056944657E-3</v>
      </c>
      <c r="BK20" s="221">
        <f>IF($C$21="Constant",$C$20,'Opex '!BJ10)</f>
        <v>-4.7412702233879944E-3</v>
      </c>
      <c r="BL20" s="221">
        <f>IF($C$21="Constant",$C$20,'Opex '!BK10)</f>
        <v>-4.7491067406746357E-3</v>
      </c>
      <c r="BM20" s="221">
        <f>IF($C$21="Constant",$C$20,'Opex '!BL10)</f>
        <v>-4.684123125150319E-3</v>
      </c>
      <c r="BN20" s="221">
        <f>IF($C$21="Constant",$C$20,'Opex '!BM10)</f>
        <v>-4.6826365557015581E-3</v>
      </c>
      <c r="BO20" s="221">
        <f>IF($C$21="Constant",$C$20,'Opex '!BN10)</f>
        <v>-4.6627468645455972E-3</v>
      </c>
      <c r="BP20" s="221">
        <f>IF($C$21="Constant",$C$20,'Opex '!BO10)</f>
        <v>-4.6611669719066606E-3</v>
      </c>
      <c r="BQ20" s="221">
        <f>IF($C$21="Constant",$C$20,'Opex '!BP10)</f>
        <v>-4.6688648870705229E-3</v>
      </c>
      <c r="BR20" s="221">
        <f>IF($C$21="Constant",$C$20,'Opex '!BQ10)</f>
        <v>-4.6486551683101451E-3</v>
      </c>
      <c r="BS20" s="221">
        <f>IF($C$21="Constant",$C$20,'Opex '!BR10)</f>
        <v>-4.6376424723075793E-3</v>
      </c>
      <c r="BT20" s="221">
        <f>IF($C$21="Constant",$C$20,'Opex '!BS10)</f>
        <v>-4.6265387053305851E-3</v>
      </c>
      <c r="BU20" s="221">
        <f>IF($C$21="Constant",$C$20,'Opex '!BT10)</f>
        <v>-4.6153436252068802E-3</v>
      </c>
      <c r="BV20" s="221">
        <f>IF($C$21="Constant",$C$20,'Opex '!BU10)</f>
        <v>-4.5850508444283955E-3</v>
      </c>
      <c r="BW20" s="221">
        <f>IF($C$21="Constant",$C$20,'Opex '!BV10)</f>
        <v>-4.6213269126977874E-3</v>
      </c>
      <c r="BX20" s="221">
        <f>IF($C$21="Constant",$C$20,'Opex '!BW10)</f>
        <v>-4.5716129526387483E-3</v>
      </c>
      <c r="BY20" s="221">
        <f>IF($C$21="Constant",$C$20,'Opex '!BX10)</f>
        <v>-4.5889159808878421E-3</v>
      </c>
      <c r="BZ20" s="221">
        <f>IF($C$21="Constant",$C$20,'Opex '!BY10)</f>
        <v>-4.5870208542860835E-3</v>
      </c>
      <c r="CA20" s="221">
        <f>IF($C$21="Constant",$C$20,'Opex '!BZ10)</f>
        <v>-4.5851177808954313E-3</v>
      </c>
      <c r="CB20" s="221">
        <f>IF($C$21="Constant",$C$20,'Opex '!CA10)</f>
        <v>-4.5636686592823716E-3</v>
      </c>
    </row>
    <row r="21" spans="2:80" s="24" customFormat="1" ht="15" hidden="1" customHeight="1" outlineLevel="1">
      <c r="B21" s="91" t="s">
        <v>239</v>
      </c>
      <c r="C21" s="222" t="s">
        <v>240</v>
      </c>
      <c r="H21" s="157"/>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row>
    <row r="22" spans="2:80" s="24" customFormat="1" ht="15" hidden="1" customHeight="1" outlineLevel="1">
      <c r="B22" s="91" t="s">
        <v>123</v>
      </c>
      <c r="C22" s="182">
        <f>'NSP Inputs'!C29</f>
        <v>0.15</v>
      </c>
      <c r="H22" s="158"/>
      <c r="I22" s="158"/>
    </row>
    <row r="23" spans="2:80" s="24" customFormat="1" ht="15" hidden="1" customHeight="1" outlineLevel="1">
      <c r="B23" s="91" t="s">
        <v>133</v>
      </c>
      <c r="C23" s="182">
        <f>'NSP Inputs'!C30</f>
        <v>0.08</v>
      </c>
      <c r="H23" s="160"/>
      <c r="I23" s="160"/>
    </row>
    <row r="24" spans="2:80" s="24" customFormat="1" ht="15" hidden="1" customHeight="1" outlineLevel="1">
      <c r="B24" s="91" t="s">
        <v>134</v>
      </c>
      <c r="C24" s="182">
        <f>'NSP Inputs'!C31</f>
        <v>7.0000000000000007E-2</v>
      </c>
    </row>
    <row r="25" spans="2:80" s="24" customFormat="1" ht="15" hidden="1" customHeight="1" outlineLevel="1">
      <c r="B25" s="91" t="s">
        <v>135</v>
      </c>
      <c r="C25" s="182">
        <f>'NSP Inputs'!C32</f>
        <v>1.3983976625633776E-2</v>
      </c>
    </row>
    <row r="26" spans="2:80" hidden="1" outlineLevel="1">
      <c r="B26" s="91" t="s">
        <v>241</v>
      </c>
      <c r="C26" s="174">
        <f>(1+C23)*(1-C24)*(1+C25)</f>
        <v>1.0184455061227866</v>
      </c>
    </row>
    <row r="27" spans="2:80" hidden="1" outlineLevel="1"/>
    <row r="28" spans="2:80" hidden="1" outlineLevel="1">
      <c r="B28" s="2" t="s">
        <v>136</v>
      </c>
      <c r="C28" s="2" t="s">
        <v>137</v>
      </c>
      <c r="D28" s="186">
        <f>SUM(D29:D32)+IF(SUM(D29:D32)&gt;0,-7,0)</f>
        <v>0</v>
      </c>
      <c r="E28" s="135" t="s">
        <v>242</v>
      </c>
      <c r="F28" s="135"/>
      <c r="G28" s="135"/>
      <c r="H28" s="143">
        <f>IF(AND(H2&gt;=$D$28,$D$28&gt;0),1,0)*$C$22</f>
        <v>0</v>
      </c>
      <c r="I28" s="129">
        <f>IF(AND(I2=$D$28,$D$28&gt;0),1,0)*$C$22</f>
        <v>0</v>
      </c>
      <c r="J28" s="129">
        <f t="shared" ref="J28:BU28" si="84">IF(AND(J2=$D$28,$D$28&gt;0),1,0)*$C$22</f>
        <v>0</v>
      </c>
      <c r="K28" s="129">
        <f t="shared" si="84"/>
        <v>0</v>
      </c>
      <c r="L28" s="129">
        <f t="shared" si="84"/>
        <v>0</v>
      </c>
      <c r="M28" s="129">
        <f t="shared" si="84"/>
        <v>0</v>
      </c>
      <c r="N28" s="129">
        <f t="shared" si="84"/>
        <v>0</v>
      </c>
      <c r="O28" s="129">
        <f t="shared" si="84"/>
        <v>0</v>
      </c>
      <c r="P28" s="129">
        <f t="shared" si="84"/>
        <v>0</v>
      </c>
      <c r="Q28" s="129">
        <f t="shared" si="84"/>
        <v>0</v>
      </c>
      <c r="R28" s="129">
        <f t="shared" si="84"/>
        <v>0</v>
      </c>
      <c r="S28" s="129">
        <f t="shared" si="84"/>
        <v>0</v>
      </c>
      <c r="T28" s="129">
        <f t="shared" si="84"/>
        <v>0</v>
      </c>
      <c r="U28" s="129">
        <f t="shared" si="84"/>
        <v>0</v>
      </c>
      <c r="V28" s="129">
        <f t="shared" si="84"/>
        <v>0</v>
      </c>
      <c r="W28" s="129">
        <f t="shared" si="84"/>
        <v>0</v>
      </c>
      <c r="X28" s="129">
        <f t="shared" si="84"/>
        <v>0</v>
      </c>
      <c r="Y28" s="129">
        <f t="shared" si="84"/>
        <v>0</v>
      </c>
      <c r="Z28" s="129">
        <f t="shared" si="84"/>
        <v>0</v>
      </c>
      <c r="AA28" s="129">
        <f t="shared" si="84"/>
        <v>0</v>
      </c>
      <c r="AB28" s="129">
        <f t="shared" si="84"/>
        <v>0</v>
      </c>
      <c r="AC28" s="129">
        <f t="shared" si="84"/>
        <v>0</v>
      </c>
      <c r="AD28" s="129">
        <f t="shared" si="84"/>
        <v>0</v>
      </c>
      <c r="AE28" s="129">
        <f t="shared" si="84"/>
        <v>0</v>
      </c>
      <c r="AF28" s="129">
        <f t="shared" si="84"/>
        <v>0</v>
      </c>
      <c r="AG28" s="129">
        <f t="shared" si="84"/>
        <v>0</v>
      </c>
      <c r="AH28" s="129">
        <f t="shared" si="84"/>
        <v>0</v>
      </c>
      <c r="AI28" s="129">
        <f t="shared" si="84"/>
        <v>0</v>
      </c>
      <c r="AJ28" s="129">
        <f t="shared" si="84"/>
        <v>0</v>
      </c>
      <c r="AK28" s="129">
        <f t="shared" si="84"/>
        <v>0</v>
      </c>
      <c r="AL28" s="129">
        <f t="shared" si="84"/>
        <v>0</v>
      </c>
      <c r="AM28" s="129">
        <f t="shared" si="84"/>
        <v>0</v>
      </c>
      <c r="AN28" s="129">
        <f t="shared" si="84"/>
        <v>0</v>
      </c>
      <c r="AO28" s="129">
        <f t="shared" si="84"/>
        <v>0</v>
      </c>
      <c r="AP28" s="129">
        <f t="shared" si="84"/>
        <v>0</v>
      </c>
      <c r="AQ28" s="129">
        <f t="shared" si="84"/>
        <v>0</v>
      </c>
      <c r="AR28" s="129">
        <f t="shared" si="84"/>
        <v>0</v>
      </c>
      <c r="AS28" s="129">
        <f t="shared" si="84"/>
        <v>0</v>
      </c>
      <c r="AT28" s="129">
        <f t="shared" si="84"/>
        <v>0</v>
      </c>
      <c r="AU28" s="129">
        <f t="shared" si="84"/>
        <v>0</v>
      </c>
      <c r="AV28" s="129">
        <f t="shared" si="84"/>
        <v>0</v>
      </c>
      <c r="AW28" s="129">
        <f t="shared" si="84"/>
        <v>0</v>
      </c>
      <c r="AX28" s="129">
        <f t="shared" si="84"/>
        <v>0</v>
      </c>
      <c r="AY28" s="129">
        <f t="shared" si="84"/>
        <v>0</v>
      </c>
      <c r="AZ28" s="129">
        <f t="shared" si="84"/>
        <v>0</v>
      </c>
      <c r="BA28" s="129">
        <f t="shared" si="84"/>
        <v>0</v>
      </c>
      <c r="BB28" s="129">
        <f t="shared" si="84"/>
        <v>0</v>
      </c>
      <c r="BC28" s="129">
        <f t="shared" si="84"/>
        <v>0</v>
      </c>
      <c r="BD28" s="129">
        <f t="shared" si="84"/>
        <v>0</v>
      </c>
      <c r="BE28" s="129">
        <f t="shared" si="84"/>
        <v>0</v>
      </c>
      <c r="BF28" s="129">
        <f t="shared" si="84"/>
        <v>0</v>
      </c>
      <c r="BG28" s="129">
        <f t="shared" si="84"/>
        <v>0</v>
      </c>
      <c r="BH28" s="129">
        <f t="shared" si="84"/>
        <v>0</v>
      </c>
      <c r="BI28" s="129">
        <f t="shared" si="84"/>
        <v>0</v>
      </c>
      <c r="BJ28" s="129">
        <f t="shared" si="84"/>
        <v>0</v>
      </c>
      <c r="BK28" s="129">
        <f t="shared" si="84"/>
        <v>0</v>
      </c>
      <c r="BL28" s="129">
        <f t="shared" si="84"/>
        <v>0</v>
      </c>
      <c r="BM28" s="129">
        <f t="shared" si="84"/>
        <v>0</v>
      </c>
      <c r="BN28" s="129">
        <f t="shared" si="84"/>
        <v>0</v>
      </c>
      <c r="BO28" s="129">
        <f t="shared" si="84"/>
        <v>0</v>
      </c>
      <c r="BP28" s="129">
        <f t="shared" si="84"/>
        <v>0</v>
      </c>
      <c r="BQ28" s="129">
        <f t="shared" si="84"/>
        <v>0</v>
      </c>
      <c r="BR28" s="129">
        <f t="shared" si="84"/>
        <v>0</v>
      </c>
      <c r="BS28" s="129">
        <f t="shared" si="84"/>
        <v>0</v>
      </c>
      <c r="BT28" s="129">
        <f t="shared" si="84"/>
        <v>0</v>
      </c>
      <c r="BU28" s="129">
        <f t="shared" si="84"/>
        <v>0</v>
      </c>
      <c r="BV28" s="129">
        <f t="shared" ref="BV28:CB28" si="85">IF(AND(BV2=$D$28,$D$28&gt;0),1,0)*$C$22</f>
        <v>0</v>
      </c>
      <c r="BW28" s="129">
        <f t="shared" si="85"/>
        <v>0</v>
      </c>
      <c r="BX28" s="129">
        <f t="shared" si="85"/>
        <v>0</v>
      </c>
      <c r="BY28" s="129">
        <f t="shared" si="85"/>
        <v>0</v>
      </c>
      <c r="BZ28" s="129">
        <f t="shared" si="85"/>
        <v>0</v>
      </c>
      <c r="CA28" s="129">
        <f t="shared" si="85"/>
        <v>0</v>
      </c>
      <c r="CB28" s="129">
        <f t="shared" si="85"/>
        <v>0</v>
      </c>
    </row>
    <row r="29" spans="2:80" hidden="1" outlineLevel="1">
      <c r="B29" s="6">
        <v>1</v>
      </c>
      <c r="C29" s="187">
        <f>'NSP Inputs'!C35</f>
        <v>0</v>
      </c>
      <c r="D29" s="6">
        <f>G36*C29</f>
        <v>0</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row>
    <row r="30" spans="2:80" ht="12" hidden="1" customHeight="1" outlineLevel="1">
      <c r="B30" s="6">
        <v>2</v>
      </c>
      <c r="C30" s="187">
        <f>'NSP Inputs'!C36</f>
        <v>2037</v>
      </c>
      <c r="D30" s="6">
        <f>G38*C30</f>
        <v>0</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row>
    <row r="31" spans="2:80" hidden="1" outlineLevel="1">
      <c r="B31" s="6">
        <v>3</v>
      </c>
      <c r="C31" s="187">
        <f>'NSP Inputs'!C37</f>
        <v>0</v>
      </c>
      <c r="D31" s="6">
        <f>G40*C31</f>
        <v>0</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row>
    <row r="32" spans="2:80" hidden="1" outlineLevel="1">
      <c r="B32" s="6">
        <v>4</v>
      </c>
      <c r="C32" s="187">
        <f>'NSP Inputs'!C38</f>
        <v>2037</v>
      </c>
      <c r="D32" s="6">
        <f>G42*C32</f>
        <v>0</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row>
    <row r="33" spans="1:80" hidden="1" outlineLevel="1">
      <c r="B33" s="6">
        <v>5</v>
      </c>
      <c r="C33" s="187"/>
      <c r="D33" s="6"/>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row>
    <row r="34" spans="1:80" hidden="1" outlineLevel="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row>
    <row r="35" spans="1:80" hidden="1" outlineLevel="1">
      <c r="B35" s="2" t="s">
        <v>243</v>
      </c>
      <c r="C35" s="162" t="s">
        <v>139</v>
      </c>
      <c r="F35" s="5"/>
      <c r="G35" s="5"/>
      <c r="H35" s="5"/>
    </row>
    <row r="36" spans="1:80" hidden="1" outlineLevel="1">
      <c r="B36" s="6">
        <v>1</v>
      </c>
      <c r="C36" s="155" t="s">
        <v>140</v>
      </c>
      <c r="F36" s="5"/>
      <c r="G36">
        <f>IF('ACIL Input-Out Interface'!$C$31=B29,1,0)</f>
        <v>1</v>
      </c>
      <c r="H36" s="183">
        <f>'NSP Inputs'!H42</f>
        <v>1000000</v>
      </c>
      <c r="I36" s="183">
        <f>'NSP Inputs'!I42</f>
        <v>1000000</v>
      </c>
      <c r="J36" s="183">
        <f>'NSP Inputs'!J42</f>
        <v>1000000</v>
      </c>
      <c r="K36" s="183">
        <f>'NSP Inputs'!K42</f>
        <v>1000000</v>
      </c>
      <c r="L36" s="183">
        <f>'NSP Inputs'!L42</f>
        <v>1000000</v>
      </c>
      <c r="M36" s="183">
        <f>'NSP Inputs'!M42</f>
        <v>1000000</v>
      </c>
      <c r="N36" s="183">
        <f>'NSP Inputs'!N42</f>
        <v>1000000</v>
      </c>
      <c r="O36" s="183">
        <f>'NSP Inputs'!O42</f>
        <v>1000000</v>
      </c>
      <c r="P36" s="183">
        <f>'NSP Inputs'!P42</f>
        <v>1000000</v>
      </c>
      <c r="Q36" s="183">
        <f>'NSP Inputs'!Q42</f>
        <v>1000000</v>
      </c>
      <c r="R36" s="183">
        <f>'NSP Inputs'!R42</f>
        <v>1000000</v>
      </c>
      <c r="S36" s="183">
        <f>'NSP Inputs'!S42</f>
        <v>1000000</v>
      </c>
      <c r="T36" s="183">
        <f>'NSP Inputs'!T42</f>
        <v>1000000</v>
      </c>
      <c r="U36" s="183">
        <f>'NSP Inputs'!U42</f>
        <v>1000000</v>
      </c>
      <c r="V36" s="183">
        <f>'NSP Inputs'!V42</f>
        <v>1000000</v>
      </c>
      <c r="W36" s="183">
        <f>'NSP Inputs'!W42</f>
        <v>1000000</v>
      </c>
      <c r="X36" s="183">
        <f>'NSP Inputs'!X42</f>
        <v>1000000</v>
      </c>
      <c r="Y36" s="183">
        <f>'NSP Inputs'!Y42</f>
        <v>1000000</v>
      </c>
      <c r="Z36" s="183">
        <f>'NSP Inputs'!Z42</f>
        <v>1000000</v>
      </c>
      <c r="AA36" s="183">
        <f>'NSP Inputs'!AA42</f>
        <v>1000000</v>
      </c>
      <c r="AB36" s="183">
        <f>'NSP Inputs'!AB42</f>
        <v>1000000</v>
      </c>
      <c r="AC36" s="183">
        <f>'NSP Inputs'!AC42</f>
        <v>1000000</v>
      </c>
      <c r="AD36" s="183">
        <f>'NSP Inputs'!AD42</f>
        <v>1000000</v>
      </c>
      <c r="AE36" s="183">
        <f>'NSP Inputs'!AE42</f>
        <v>1000000</v>
      </c>
      <c r="AF36" s="183">
        <f>'NSP Inputs'!AF42</f>
        <v>1000000</v>
      </c>
      <c r="AG36" s="183">
        <f>'NSP Inputs'!AG42</f>
        <v>1000000</v>
      </c>
      <c r="AH36" s="183">
        <f>'NSP Inputs'!AH42</f>
        <v>1000000</v>
      </c>
      <c r="AI36" s="183">
        <f>'NSP Inputs'!AI42</f>
        <v>1000000</v>
      </c>
      <c r="AJ36" s="183">
        <f>'NSP Inputs'!AJ42</f>
        <v>1000000</v>
      </c>
      <c r="AK36" s="183">
        <f>'NSP Inputs'!AK42</f>
        <v>1000000</v>
      </c>
      <c r="AL36" s="183">
        <f>'NSP Inputs'!AL42</f>
        <v>1000000</v>
      </c>
      <c r="AM36" s="183">
        <f>'NSP Inputs'!AM42</f>
        <v>1000000</v>
      </c>
      <c r="AN36" s="183">
        <f>'NSP Inputs'!AN42</f>
        <v>1000000</v>
      </c>
      <c r="AO36" s="183">
        <f>'NSP Inputs'!AO42</f>
        <v>1000000</v>
      </c>
      <c r="AP36" s="183">
        <f>'NSP Inputs'!AP42</f>
        <v>1000000</v>
      </c>
      <c r="AQ36" s="183">
        <f>'NSP Inputs'!AQ42</f>
        <v>1000000</v>
      </c>
      <c r="AR36" s="183">
        <f>'NSP Inputs'!AR42</f>
        <v>1000000</v>
      </c>
      <c r="AS36" s="183">
        <f>'NSP Inputs'!AS42</f>
        <v>1000000</v>
      </c>
      <c r="AT36" s="183">
        <f>'NSP Inputs'!AT42</f>
        <v>1000000</v>
      </c>
      <c r="AU36" s="183">
        <f>'NSP Inputs'!AU42</f>
        <v>1000000</v>
      </c>
      <c r="AV36" s="183">
        <f>'NSP Inputs'!AV42</f>
        <v>1000000</v>
      </c>
      <c r="AW36" s="183">
        <f>'NSP Inputs'!AW42</f>
        <v>1000000</v>
      </c>
      <c r="AX36" s="183">
        <f>'NSP Inputs'!AX42</f>
        <v>1000000</v>
      </c>
      <c r="AY36" s="183">
        <f>'NSP Inputs'!AY42</f>
        <v>1000000</v>
      </c>
      <c r="AZ36" s="183">
        <f>'NSP Inputs'!AZ42</f>
        <v>1000000</v>
      </c>
      <c r="BA36" s="183">
        <f>'NSP Inputs'!BA42</f>
        <v>1000000</v>
      </c>
      <c r="BB36" s="183">
        <f>'NSP Inputs'!BB42</f>
        <v>1000000</v>
      </c>
      <c r="BC36" s="183">
        <f>'NSP Inputs'!BC42</f>
        <v>1000000</v>
      </c>
      <c r="BD36" s="183">
        <f>'NSP Inputs'!BD42</f>
        <v>1000000</v>
      </c>
      <c r="BE36" s="183">
        <f>'NSP Inputs'!BE42</f>
        <v>1000000</v>
      </c>
      <c r="BF36" s="183">
        <f>'NSP Inputs'!BF42</f>
        <v>1000000</v>
      </c>
      <c r="BG36" s="183">
        <f>'NSP Inputs'!BG42</f>
        <v>1000000</v>
      </c>
      <c r="BH36" s="183">
        <f>'NSP Inputs'!BH42</f>
        <v>1000000</v>
      </c>
      <c r="BI36" s="183">
        <f>'NSP Inputs'!BI42</f>
        <v>1000000</v>
      </c>
      <c r="BJ36" s="183">
        <f>'NSP Inputs'!BJ42</f>
        <v>1000000</v>
      </c>
      <c r="BK36" s="183">
        <f>'NSP Inputs'!BK42</f>
        <v>1000000</v>
      </c>
      <c r="BL36" s="183">
        <f>'NSP Inputs'!BL42</f>
        <v>1000000</v>
      </c>
      <c r="BM36" s="183">
        <f>'NSP Inputs'!BM42</f>
        <v>1000000</v>
      </c>
      <c r="BN36" s="183">
        <f>'NSP Inputs'!BN42</f>
        <v>1000000</v>
      </c>
      <c r="BO36" s="183">
        <f>'NSP Inputs'!BO42</f>
        <v>1000000</v>
      </c>
      <c r="BP36" s="183">
        <f>'NSP Inputs'!BP42</f>
        <v>1000000</v>
      </c>
      <c r="BQ36" s="183">
        <f>'NSP Inputs'!BQ42</f>
        <v>1000000</v>
      </c>
      <c r="BR36" s="183">
        <f>'NSP Inputs'!BR42</f>
        <v>1000000</v>
      </c>
      <c r="BS36" s="183">
        <f>'NSP Inputs'!BS42</f>
        <v>1000000</v>
      </c>
      <c r="BT36" s="183">
        <f>'NSP Inputs'!BT42</f>
        <v>1000000</v>
      </c>
      <c r="BU36" s="183">
        <f>'NSP Inputs'!BU42</f>
        <v>1000000</v>
      </c>
      <c r="BV36" s="183">
        <f>'NSP Inputs'!BV42</f>
        <v>1000000</v>
      </c>
      <c r="BW36" s="183">
        <f>'NSP Inputs'!BW42</f>
        <v>1000000</v>
      </c>
      <c r="BX36" s="183">
        <f>'NSP Inputs'!BX42</f>
        <v>1000000</v>
      </c>
      <c r="BY36" s="183">
        <f>'NSP Inputs'!BY42</f>
        <v>1000000</v>
      </c>
      <c r="BZ36" s="183">
        <f>'NSP Inputs'!BZ42</f>
        <v>1000000</v>
      </c>
      <c r="CA36" s="183">
        <f>'NSP Inputs'!CA42</f>
        <v>1000000</v>
      </c>
      <c r="CB36" s="183">
        <f>'NSP Inputs'!CB42</f>
        <v>1000000</v>
      </c>
    </row>
    <row r="37" spans="1:80" hidden="1" outlineLevel="1">
      <c r="B37" s="6"/>
      <c r="C37" s="155" t="s">
        <v>141</v>
      </c>
      <c r="F37" s="5"/>
      <c r="G37">
        <f>IF('ACIL Input-Out Interface'!$C$31=B29,1,0)</f>
        <v>1</v>
      </c>
      <c r="H37" s="183">
        <f>'NSP Inputs'!H43</f>
        <v>15494203.418854948</v>
      </c>
      <c r="I37" s="183">
        <f>'NSP Inputs'!I43</f>
        <v>15562037.933431158</v>
      </c>
      <c r="J37" s="183">
        <f>'NSP Inputs'!J43</f>
        <v>15630550.793153128</v>
      </c>
      <c r="K37" s="183">
        <f>'NSP Inputs'!K43</f>
        <v>15699748.78147232</v>
      </c>
      <c r="L37" s="183">
        <f>'NSP Inputs'!L43</f>
        <v>15769638.7496747</v>
      </c>
      <c r="M37" s="183">
        <f>'NSP Inputs'!M43</f>
        <v>15840227.617559109</v>
      </c>
      <c r="N37" s="183">
        <f>'NSP Inputs'!N43</f>
        <v>15911522.374122361</v>
      </c>
      <c r="O37" s="183">
        <f>'NSP Inputs'!O43</f>
        <v>15983530.078251243</v>
      </c>
      <c r="P37" s="183">
        <f>'NSP Inputs'!P43</f>
        <v>16056257.859421413</v>
      </c>
      <c r="Q37" s="183">
        <f>'NSP Inputs'!Q43</f>
        <v>16129712.918403286</v>
      </c>
      <c r="R37" s="183">
        <f>'NSP Inputs'!R43</f>
        <v>16203902.52797498</v>
      </c>
      <c r="S37" s="183">
        <f>'NSP Inputs'!S43</f>
        <v>16278834.033642391</v>
      </c>
      <c r="T37" s="183">
        <f>'NSP Inputs'!T43</f>
        <v>16354514.854366472</v>
      </c>
      <c r="U37" s="183">
        <f>'NSP Inputs'!U43</f>
        <v>16430952.483297795</v>
      </c>
      <c r="V37" s="183">
        <f>'NSP Inputs'!V43</f>
        <v>16237947.470246203</v>
      </c>
      <c r="W37" s="183">
        <f>'NSP Inputs'!W43</f>
        <v>16049767.582520898</v>
      </c>
      <c r="X37" s="183">
        <f>'NSP Inputs'!X43</f>
        <v>15866292.191988727</v>
      </c>
      <c r="Y37" s="183">
        <f>'NSP Inputs'!Y43</f>
        <v>15687403.686219862</v>
      </c>
      <c r="Z37" s="183">
        <f>'NSP Inputs'!Z43</f>
        <v>15512987.393095216</v>
      </c>
      <c r="AA37" s="183">
        <f>'NSP Inputs'!AA43</f>
        <v>15342931.507298686</v>
      </c>
      <c r="AB37" s="183">
        <f>'NSP Inputs'!AB43</f>
        <v>15177127.018647073</v>
      </c>
      <c r="AC37" s="183">
        <f>'NSP Inputs'!AC43</f>
        <v>15015467.642211746</v>
      </c>
      <c r="AD37" s="183">
        <f>'NSP Inputs'!AD43</f>
        <v>14857849.750187304</v>
      </c>
      <c r="AE37" s="183">
        <f>'NSP Inputs'!AE43</f>
        <v>14704172.305463472</v>
      </c>
      <c r="AF37" s="183">
        <f>'NSP Inputs'!AF43</f>
        <v>14554336.796857737</v>
      </c>
      <c r="AG37" s="183">
        <f>'NSP Inputs'!AG43</f>
        <v>14408247.175967146</v>
      </c>
      <c r="AH37" s="183">
        <f>'NSP Inputs'!AH43</f>
        <v>14265809.79559882</v>
      </c>
      <c r="AI37" s="183">
        <f>'NSP Inputs'!AI43</f>
        <v>14126933.349739701</v>
      </c>
      <c r="AJ37" s="183">
        <f>'NSP Inputs'!AJ43</f>
        <v>13991528.815027058</v>
      </c>
      <c r="AK37" s="183">
        <f>'NSP Inputs'!AK43</f>
        <v>13859509.393682234</v>
      </c>
      <c r="AL37" s="183">
        <f>'NSP Inputs'!AL43</f>
        <v>13730790.457871029</v>
      </c>
      <c r="AM37" s="183">
        <f>'NSP Inputs'!AM43</f>
        <v>13605289.495455105</v>
      </c>
      <c r="AN37" s="183">
        <f>'NSP Inputs'!AN43</f>
        <v>13482926.057099579</v>
      </c>
      <c r="AO37" s="183">
        <f>'NSP Inputs'!AO43</f>
        <v>13363621.704702942</v>
      </c>
      <c r="AP37" s="183">
        <f>'NSP Inputs'!AP43</f>
        <v>13247299.961116219</v>
      </c>
      <c r="AQ37" s="183">
        <f>'NSP Inputs'!AQ43</f>
        <v>13133886.261119165</v>
      </c>
      <c r="AR37" s="183">
        <f>'NSP Inputs'!AR43</f>
        <v>13023307.903622037</v>
      </c>
      <c r="AS37" s="183">
        <f>'NSP Inputs'!AS43</f>
        <v>12915494.005062338</v>
      </c>
      <c r="AT37" s="183">
        <f>'NSP Inputs'!AT43</f>
        <v>12810375.453966631</v>
      </c>
      <c r="AU37" s="183">
        <f>'NSP Inputs'!AU43</f>
        <v>12707884.866648316</v>
      </c>
      <c r="AV37" s="183">
        <f>'NSP Inputs'!AV43</f>
        <v>12607956.54401296</v>
      </c>
      <c r="AW37" s="183">
        <f>'NSP Inputs'!AW43</f>
        <v>12510526.42944349</v>
      </c>
      <c r="AX37" s="183">
        <f>'NSP Inputs'!AX43</f>
        <v>12415532.067738254</v>
      </c>
      <c r="AY37" s="183">
        <f>'NSP Inputs'!AY43</f>
        <v>12322912.565075649</v>
      </c>
      <c r="AZ37" s="183">
        <f>'NSP Inputs'!AZ43</f>
        <v>12232608.549979609</v>
      </c>
      <c r="BA37" s="183">
        <f>'NSP Inputs'!BA43</f>
        <v>12144562.135260971</v>
      </c>
      <c r="BB37" s="183">
        <f>'NSP Inputs'!BB43</f>
        <v>12058716.880910296</v>
      </c>
      <c r="BC37" s="183">
        <f>'NSP Inputs'!BC43</f>
        <v>11975017.757918391</v>
      </c>
      <c r="BD37" s="183">
        <f>'NSP Inputs'!BD43</f>
        <v>11893411.113001283</v>
      </c>
      <c r="BE37" s="183">
        <f>'NSP Inputs'!BE43</f>
        <v>11813844.634207103</v>
      </c>
      <c r="BF37" s="183">
        <f>'NSP Inputs'!BF43</f>
        <v>11736267.317382777</v>
      </c>
      <c r="BG37" s="183">
        <f>'NSP Inputs'!BG43</f>
        <v>11660629.433479058</v>
      </c>
      <c r="BH37" s="183">
        <f>'NSP Inputs'!BH43</f>
        <v>11586882.496672934</v>
      </c>
      <c r="BI37" s="183">
        <f>'NSP Inputs'!BI43</f>
        <v>11514979.233286962</v>
      </c>
      <c r="BJ37" s="183">
        <f>'NSP Inputs'!BJ43</f>
        <v>11444873.551485639</v>
      </c>
      <c r="BK37" s="183">
        <f>'NSP Inputs'!BK43</f>
        <v>11376520.51172935</v>
      </c>
      <c r="BL37" s="183">
        <f>'NSP Inputs'!BL43</f>
        <v>11309876.297966968</v>
      </c>
      <c r="BM37" s="183">
        <f>'NSP Inputs'!BM43</f>
        <v>11244898.189548645</v>
      </c>
      <c r="BN37" s="183">
        <f>'NSP Inputs'!BN43</f>
        <v>11181544.533840781</v>
      </c>
      <c r="BO37" s="183">
        <f>'NSP Inputs'!BO43</f>
        <v>11119774.719525613</v>
      </c>
      <c r="BP37" s="183">
        <f>'NSP Inputs'!BP43</f>
        <v>11059549.150568323</v>
      </c>
      <c r="BQ37" s="183">
        <f>'NSP Inputs'!BQ43</f>
        <v>11000829.220834969</v>
      </c>
      <c r="BR37" s="183">
        <f>'NSP Inputs'!BR43</f>
        <v>10943577.289344944</v>
      </c>
      <c r="BS37" s="183">
        <f>'NSP Inputs'!BS43</f>
        <v>10887756.656142173</v>
      </c>
      <c r="BT37" s="183">
        <f>'NSP Inputs'!BT43</f>
        <v>10833331.538769471</v>
      </c>
      <c r="BU37" s="183">
        <f>'NSP Inputs'!BU43</f>
        <v>10780267.049331086</v>
      </c>
      <c r="BV37" s="183">
        <f>'NSP Inputs'!BV43</f>
        <v>10728529.172128659</v>
      </c>
      <c r="BW37" s="183">
        <f>'NSP Inputs'!BW43</f>
        <v>10678084.741856296</v>
      </c>
      <c r="BX37" s="183">
        <f>'NSP Inputs'!BX43</f>
        <v>10628901.42234074</v>
      </c>
      <c r="BY37" s="183">
        <f>'NSP Inputs'!BY43</f>
        <v>10580947.685813073</v>
      </c>
      <c r="BZ37" s="183">
        <f>'NSP Inputs'!BZ43</f>
        <v>10534192.792698598</v>
      </c>
      <c r="CA37" s="183">
        <f>'NSP Inputs'!CA43</f>
        <v>10488606.771911984</v>
      </c>
      <c r="CB37" s="183">
        <f>'NSP Inputs'!CB43</f>
        <v>10444160.401645036</v>
      </c>
    </row>
    <row r="38" spans="1:80" hidden="1" outlineLevel="1">
      <c r="B38" s="6">
        <v>2</v>
      </c>
      <c r="C38" s="155" t="s">
        <v>140</v>
      </c>
      <c r="F38" s="5"/>
      <c r="G38">
        <f>IF('ACIL Input-Out Interface'!$C$31=B30,1,0)</f>
        <v>0</v>
      </c>
      <c r="H38" s="183">
        <f>'NSP Inputs'!H44</f>
        <v>3852790</v>
      </c>
      <c r="I38" s="183">
        <f>'NSP Inputs'!I44</f>
        <v>12577974.850700986</v>
      </c>
      <c r="J38" s="183">
        <f>'NSP Inputs'!J44</f>
        <v>13058859.141783498</v>
      </c>
      <c r="K38" s="183">
        <f>'NSP Inputs'!K44</f>
        <v>13144438.998747414</v>
      </c>
      <c r="L38" s="183">
        <f>'NSP Inputs'!L44</f>
        <v>12933793.831871983</v>
      </c>
      <c r="M38" s="183">
        <f>'NSP Inputs'!M44</f>
        <v>12392789.470517315</v>
      </c>
      <c r="N38" s="183">
        <f>'NSP Inputs'!N44</f>
        <v>12379049.382270198</v>
      </c>
      <c r="O38" s="183">
        <f>'NSP Inputs'!O44</f>
        <v>12747817.612648565</v>
      </c>
      <c r="P38" s="183">
        <f>'NSP Inputs'!P44</f>
        <v>12776124.73963983</v>
      </c>
      <c r="Q38" s="183">
        <f>'NSP Inputs'!Q44</f>
        <v>12729002.339282552</v>
      </c>
      <c r="R38" s="183">
        <f>'NSP Inputs'!R44</f>
        <v>12659762.896038407</v>
      </c>
      <c r="S38" s="183">
        <f>'NSP Inputs'!S44</f>
        <v>12614091.073399477</v>
      </c>
      <c r="T38" s="183">
        <f>'NSP Inputs'!T44</f>
        <v>12650974.673879839</v>
      </c>
      <c r="U38" s="183">
        <f>'NSP Inputs'!U44</f>
        <v>12696295.555814778</v>
      </c>
      <c r="V38" s="183">
        <f>'NSP Inputs'!V44</f>
        <v>11526666.000233302</v>
      </c>
      <c r="W38" s="183">
        <f>'NSP Inputs'!W44</f>
        <v>10357036.444651823</v>
      </c>
      <c r="X38" s="183">
        <f>'NSP Inputs'!X44</f>
        <v>9187406.8890703451</v>
      </c>
      <c r="Y38" s="183">
        <f>'NSP Inputs'!Y44</f>
        <v>8017777.3334888676</v>
      </c>
      <c r="Z38" s="183">
        <f>'NSP Inputs'!Z44</f>
        <v>6848147.7779073901</v>
      </c>
      <c r="AA38" s="183">
        <f>'NSP Inputs'!AA44</f>
        <v>5678518.2223259127</v>
      </c>
      <c r="AB38" s="183">
        <f>'NSP Inputs'!AB44</f>
        <v>4508888.6667444352</v>
      </c>
      <c r="AC38" s="183">
        <f>'NSP Inputs'!AC44</f>
        <v>3339259.1111629573</v>
      </c>
      <c r="AD38" s="183">
        <f>'NSP Inputs'!AD44</f>
        <v>2169629.5555814793</v>
      </c>
      <c r="AE38" s="183">
        <f>'NSP Inputs'!AE44</f>
        <v>1000000</v>
      </c>
      <c r="AF38" s="183">
        <f>'NSP Inputs'!AF44</f>
        <v>1000000</v>
      </c>
      <c r="AG38" s="183">
        <f>'NSP Inputs'!AG44</f>
        <v>1000000</v>
      </c>
      <c r="AH38" s="183">
        <f>'NSP Inputs'!AH44</f>
        <v>1000000</v>
      </c>
      <c r="AI38" s="183">
        <f>'NSP Inputs'!AI44</f>
        <v>1000000</v>
      </c>
      <c r="AJ38" s="183">
        <f>'NSP Inputs'!AJ44</f>
        <v>1000000</v>
      </c>
      <c r="AK38" s="183">
        <f>'NSP Inputs'!AK44</f>
        <v>1000000</v>
      </c>
      <c r="AL38" s="183">
        <f>'NSP Inputs'!AL44</f>
        <v>1000000</v>
      </c>
      <c r="AM38" s="183">
        <f>'NSP Inputs'!AM44</f>
        <v>1000000</v>
      </c>
      <c r="AN38" s="183">
        <f>'NSP Inputs'!AN44</f>
        <v>1000000</v>
      </c>
      <c r="AO38" s="183">
        <f>'NSP Inputs'!AO44</f>
        <v>1000000</v>
      </c>
      <c r="AP38" s="183">
        <f>'NSP Inputs'!AP44</f>
        <v>1000000</v>
      </c>
      <c r="AQ38" s="183">
        <f>'NSP Inputs'!AQ44</f>
        <v>1000000</v>
      </c>
      <c r="AR38" s="183">
        <f>'NSP Inputs'!AR44</f>
        <v>1000000</v>
      </c>
      <c r="AS38" s="183">
        <f>'NSP Inputs'!AS44</f>
        <v>1000000</v>
      </c>
      <c r="AT38" s="183">
        <f>'NSP Inputs'!AT44</f>
        <v>1000000</v>
      </c>
      <c r="AU38" s="183">
        <f>'NSP Inputs'!AU44</f>
        <v>1000000</v>
      </c>
      <c r="AV38" s="183">
        <f>'NSP Inputs'!AV44</f>
        <v>1000000</v>
      </c>
      <c r="AW38" s="183">
        <f>'NSP Inputs'!AW44</f>
        <v>1000000</v>
      </c>
      <c r="AX38" s="183">
        <f>'NSP Inputs'!AX44</f>
        <v>1000000</v>
      </c>
      <c r="AY38" s="183">
        <f>'NSP Inputs'!AY44</f>
        <v>1000000</v>
      </c>
      <c r="AZ38" s="183">
        <f>'NSP Inputs'!AZ44</f>
        <v>1000000</v>
      </c>
      <c r="BA38" s="183">
        <f>'NSP Inputs'!BA44</f>
        <v>1000000</v>
      </c>
      <c r="BB38" s="183">
        <f>'NSP Inputs'!BB44</f>
        <v>1000000</v>
      </c>
      <c r="BC38" s="183">
        <f>'NSP Inputs'!BC44</f>
        <v>1000000</v>
      </c>
      <c r="BD38" s="183">
        <f>'NSP Inputs'!BD44</f>
        <v>1000000</v>
      </c>
      <c r="BE38" s="183">
        <f>'NSP Inputs'!BE44</f>
        <v>1000000</v>
      </c>
      <c r="BF38" s="183">
        <f>'NSP Inputs'!BF44</f>
        <v>1000000</v>
      </c>
      <c r="BG38" s="183">
        <f>'NSP Inputs'!BG44</f>
        <v>1000000</v>
      </c>
      <c r="BH38" s="183">
        <f>'NSP Inputs'!BH44</f>
        <v>1000000</v>
      </c>
      <c r="BI38" s="183">
        <f>'NSP Inputs'!BI44</f>
        <v>1000000</v>
      </c>
      <c r="BJ38" s="183">
        <f>'NSP Inputs'!BJ44</f>
        <v>1000000</v>
      </c>
      <c r="BK38" s="183">
        <f>'NSP Inputs'!BK44</f>
        <v>1000000</v>
      </c>
      <c r="BL38" s="183">
        <f>'NSP Inputs'!BL44</f>
        <v>1000000</v>
      </c>
      <c r="BM38" s="183">
        <f>'NSP Inputs'!BM44</f>
        <v>1000000</v>
      </c>
      <c r="BN38" s="183">
        <f>'NSP Inputs'!BN44</f>
        <v>1000000</v>
      </c>
      <c r="BO38" s="183">
        <f>'NSP Inputs'!BO44</f>
        <v>1000000</v>
      </c>
      <c r="BP38" s="183">
        <f>'NSP Inputs'!BP44</f>
        <v>1000000</v>
      </c>
      <c r="BQ38" s="183">
        <f>'NSP Inputs'!BQ44</f>
        <v>1000000</v>
      </c>
      <c r="BR38" s="183">
        <f>'NSP Inputs'!BR44</f>
        <v>1000000</v>
      </c>
      <c r="BS38" s="183">
        <f>'NSP Inputs'!BS44</f>
        <v>1000000</v>
      </c>
      <c r="BT38" s="183">
        <f>'NSP Inputs'!BT44</f>
        <v>1000000</v>
      </c>
      <c r="BU38" s="183">
        <f>'NSP Inputs'!BU44</f>
        <v>1000000</v>
      </c>
      <c r="BV38" s="183">
        <f>'NSP Inputs'!BV44</f>
        <v>1000000</v>
      </c>
      <c r="BW38" s="183">
        <f>'NSP Inputs'!BW44</f>
        <v>1000000</v>
      </c>
      <c r="BX38" s="183">
        <f>'NSP Inputs'!BX44</f>
        <v>1000000</v>
      </c>
      <c r="BY38" s="183">
        <f>'NSP Inputs'!BY44</f>
        <v>1000000</v>
      </c>
      <c r="BZ38" s="183">
        <f>'NSP Inputs'!BZ44</f>
        <v>1000000</v>
      </c>
      <c r="CA38" s="183">
        <f>'NSP Inputs'!CA44</f>
        <v>1000000</v>
      </c>
      <c r="CB38" s="183">
        <f>'NSP Inputs'!CB44</f>
        <v>1000000</v>
      </c>
    </row>
    <row r="39" spans="1:80" hidden="1" outlineLevel="1">
      <c r="B39" s="6"/>
      <c r="C39" s="155" t="s">
        <v>141</v>
      </c>
      <c r="F39" s="5"/>
      <c r="G39">
        <f>IF('ACIL Input-Out Interface'!$C$31=B30,1,0)</f>
        <v>0</v>
      </c>
      <c r="H39" s="183">
        <f>'NSP Inputs'!H45</f>
        <v>49138420.000000007</v>
      </c>
      <c r="I39" s="183">
        <f>'NSP Inputs'!I45</f>
        <v>35440258.671981588</v>
      </c>
      <c r="J39" s="183">
        <f>'NSP Inputs'!J45</f>
        <v>29014897.893949885</v>
      </c>
      <c r="K39" s="183">
        <f>'NSP Inputs'!K45</f>
        <v>29546574.317288384</v>
      </c>
      <c r="L39" s="183">
        <f>'NSP Inputs'!L45</f>
        <v>29569802.982177012</v>
      </c>
      <c r="M39" s="183">
        <f>'NSP Inputs'!M45</f>
        <v>29587282.552505698</v>
      </c>
      <c r="N39" s="183">
        <f>'NSP Inputs'!N45</f>
        <v>29601301.167909306</v>
      </c>
      <c r="O39" s="183">
        <f>'NSP Inputs'!O45</f>
        <v>29613006.711771324</v>
      </c>
      <c r="P39" s="183">
        <f>'NSP Inputs'!P45</f>
        <v>29642085.965135928</v>
      </c>
      <c r="Q39" s="183">
        <f>'NSP Inputs'!Q45</f>
        <v>33206256.510327876</v>
      </c>
      <c r="R39" s="183">
        <f>'NSP Inputs'!R45</f>
        <v>34130326.264070347</v>
      </c>
      <c r="S39" s="183">
        <f>'NSP Inputs'!S45</f>
        <v>35281858.392748415</v>
      </c>
      <c r="T39" s="183">
        <f>'NSP Inputs'!T45</f>
        <v>36719738.792409696</v>
      </c>
      <c r="U39" s="183">
        <f>'NSP Inputs'!U45</f>
        <v>38517144.292596042</v>
      </c>
      <c r="V39" s="183">
        <f>'NSP Inputs'!V45</f>
        <v>36339771.897759385</v>
      </c>
      <c r="W39" s="183">
        <f>'NSP Inputs'!W45</f>
        <v>34162399.502922721</v>
      </c>
      <c r="X39" s="183">
        <f>'NSP Inputs'!X45</f>
        <v>31985027.108086053</v>
      </c>
      <c r="Y39" s="183">
        <f>'NSP Inputs'!Y45</f>
        <v>21807654.713249389</v>
      </c>
      <c r="Z39" s="183">
        <f>'NSP Inputs'!Z45</f>
        <v>19630282.318412725</v>
      </c>
      <c r="AA39" s="183">
        <f>'NSP Inputs'!AA45</f>
        <v>17452909.923576064</v>
      </c>
      <c r="AB39" s="183">
        <f>'NSP Inputs'!AB45</f>
        <v>15275537.528739402</v>
      </c>
      <c r="AC39" s="183">
        <f>'NSP Inputs'!AC45</f>
        <v>13098165.133902738</v>
      </c>
      <c r="AD39" s="183">
        <f>'NSP Inputs'!AD45</f>
        <v>10920792.739066074</v>
      </c>
      <c r="AE39" s="183">
        <f>'NSP Inputs'!AE45</f>
        <v>8743420.3442294057</v>
      </c>
      <c r="AF39" s="183">
        <f>'NSP Inputs'!AF45</f>
        <v>8593584.8356236704</v>
      </c>
      <c r="AG39" s="183">
        <f>'NSP Inputs'!AG45</f>
        <v>8447495.2147330809</v>
      </c>
      <c r="AH39" s="183">
        <f>'NSP Inputs'!AH45</f>
        <v>8305057.8343647523</v>
      </c>
      <c r="AI39" s="183">
        <f>'NSP Inputs'!AI45</f>
        <v>8166181.3885056339</v>
      </c>
      <c r="AJ39" s="183">
        <f>'NSP Inputs'!AJ45</f>
        <v>8030776.8537929924</v>
      </c>
      <c r="AK39" s="183">
        <f>'NSP Inputs'!AK45</f>
        <v>7898757.4324481674</v>
      </c>
      <c r="AL39" s="183">
        <f>'NSP Inputs'!AL45</f>
        <v>7770038.4966369625</v>
      </c>
      <c r="AM39" s="183">
        <f>'NSP Inputs'!AM45</f>
        <v>7644537.5342210392</v>
      </c>
      <c r="AN39" s="183">
        <f>'NSP Inputs'!AN45</f>
        <v>7522174.0958655132</v>
      </c>
      <c r="AO39" s="183">
        <f>'NSP Inputs'!AO45</f>
        <v>7402869.7434688751</v>
      </c>
      <c r="AP39" s="183">
        <f>'NSP Inputs'!AP45</f>
        <v>7286547.9998821532</v>
      </c>
      <c r="AQ39" s="183">
        <f>'NSP Inputs'!AQ45</f>
        <v>7173134.2998850988</v>
      </c>
      <c r="AR39" s="183">
        <f>'NSP Inputs'!AR45</f>
        <v>7062555.9423879711</v>
      </c>
      <c r="AS39" s="183">
        <f>'NSP Inputs'!AS45</f>
        <v>6954742.0438282713</v>
      </c>
      <c r="AT39" s="183">
        <f>'NSP Inputs'!AT45</f>
        <v>6849623.4927325649</v>
      </c>
      <c r="AU39" s="183">
        <f>'NSP Inputs'!AU45</f>
        <v>6747132.9054142507</v>
      </c>
      <c r="AV39" s="183">
        <f>'NSP Inputs'!AV45</f>
        <v>6647204.5827788943</v>
      </c>
      <c r="AW39" s="183">
        <f>'NSP Inputs'!AW45</f>
        <v>6549774.4682094213</v>
      </c>
      <c r="AX39" s="183">
        <f>'NSP Inputs'!AX45</f>
        <v>6454780.1065041861</v>
      </c>
      <c r="AY39" s="183">
        <f>'NSP Inputs'!AY45</f>
        <v>6362160.6038415814</v>
      </c>
      <c r="AZ39" s="183">
        <f>'NSP Inputs'!AZ45</f>
        <v>6271856.5887455428</v>
      </c>
      <c r="BA39" s="183">
        <f>'NSP Inputs'!BA45</f>
        <v>6183810.1740269028</v>
      </c>
      <c r="BB39" s="183">
        <f>'NSP Inputs'!BB45</f>
        <v>6097964.9196762312</v>
      </c>
      <c r="BC39" s="183">
        <f>'NSP Inputs'!BC45</f>
        <v>6014265.7966843257</v>
      </c>
      <c r="BD39" s="183">
        <f>'NSP Inputs'!BD45</f>
        <v>5932659.1517672166</v>
      </c>
      <c r="BE39" s="183">
        <f>'NSP Inputs'!BE45</f>
        <v>5853092.6729730368</v>
      </c>
      <c r="BF39" s="183">
        <f>'NSP Inputs'!BF45</f>
        <v>5775515.3561487105</v>
      </c>
      <c r="BG39" s="183">
        <f>'NSP Inputs'!BG45</f>
        <v>5699877.4722449929</v>
      </c>
      <c r="BH39" s="183">
        <f>'NSP Inputs'!BH45</f>
        <v>5626130.5354388682</v>
      </c>
      <c r="BI39" s="183">
        <f>'NSP Inputs'!BI45</f>
        <v>5554227.2720528962</v>
      </c>
      <c r="BJ39" s="183">
        <f>'NSP Inputs'!BJ45</f>
        <v>5484121.5902515734</v>
      </c>
      <c r="BK39" s="183">
        <f>'NSP Inputs'!BK45</f>
        <v>5415768.5504952846</v>
      </c>
      <c r="BL39" s="183">
        <f>'NSP Inputs'!BL45</f>
        <v>5349124.3367329016</v>
      </c>
      <c r="BM39" s="183">
        <f>'NSP Inputs'!BM45</f>
        <v>5284146.2283145795</v>
      </c>
      <c r="BN39" s="183">
        <f>'NSP Inputs'!BN45</f>
        <v>5220792.5726067144</v>
      </c>
      <c r="BO39" s="183">
        <f>'NSP Inputs'!BO45</f>
        <v>5159022.7582915472</v>
      </c>
      <c r="BP39" s="183">
        <f>'NSP Inputs'!BP45</f>
        <v>5098797.1893342584</v>
      </c>
      <c r="BQ39" s="183">
        <f>'NSP Inputs'!BQ45</f>
        <v>5040077.259600901</v>
      </c>
      <c r="BR39" s="183">
        <f>'NSP Inputs'!BR45</f>
        <v>4982825.3281108793</v>
      </c>
      <c r="BS39" s="183">
        <f>'NSP Inputs'!BS45</f>
        <v>4927004.6949081058</v>
      </c>
      <c r="BT39" s="183">
        <f>'NSP Inputs'!BT45</f>
        <v>4872579.5775354039</v>
      </c>
      <c r="BU39" s="183">
        <f>'NSP Inputs'!BU45</f>
        <v>4819515.0880970191</v>
      </c>
      <c r="BV39" s="183">
        <f>'NSP Inputs'!BV45</f>
        <v>4767777.210894594</v>
      </c>
      <c r="BW39" s="183">
        <f>'NSP Inputs'!BW45</f>
        <v>4717332.780622229</v>
      </c>
      <c r="BX39" s="183">
        <f>'NSP Inputs'!BX45</f>
        <v>4668149.4611066729</v>
      </c>
      <c r="BY39" s="183">
        <f>'NSP Inputs'!BY45</f>
        <v>4620195.7245790064</v>
      </c>
      <c r="BZ39" s="183">
        <f>'NSP Inputs'!BZ45</f>
        <v>4573440.8314645309</v>
      </c>
      <c r="CA39" s="183">
        <f>'NSP Inputs'!CA45</f>
        <v>4527854.8106779177</v>
      </c>
      <c r="CB39" s="183">
        <f>'NSP Inputs'!CB45</f>
        <v>4483408.4404109698</v>
      </c>
    </row>
    <row r="40" spans="1:80" hidden="1" outlineLevel="1">
      <c r="B40" s="6">
        <v>3</v>
      </c>
      <c r="C40" s="155" t="s">
        <v>140</v>
      </c>
      <c r="F40" s="5"/>
      <c r="G40">
        <f>IF('ACIL Input-Out Interface'!$C$31=B31,1,0)</f>
        <v>0</v>
      </c>
      <c r="H40" s="183">
        <f>'NSP Inputs'!H46</f>
        <v>3852790</v>
      </c>
      <c r="I40" s="183">
        <f>'NSP Inputs'!I46</f>
        <v>6000000</v>
      </c>
      <c r="J40" s="183">
        <f>'NSP Inputs'!J46</f>
        <v>13058859.141783498</v>
      </c>
      <c r="K40" s="183">
        <f>'NSP Inputs'!K46</f>
        <v>13144438.998747414</v>
      </c>
      <c r="L40" s="183">
        <f>'NSP Inputs'!L46</f>
        <v>12933793.831871983</v>
      </c>
      <c r="M40" s="183">
        <f>'NSP Inputs'!M46</f>
        <v>12392789.470517315</v>
      </c>
      <c r="N40" s="183">
        <f>'NSP Inputs'!N46</f>
        <v>12379049.382270198</v>
      </c>
      <c r="O40" s="183">
        <f>'NSP Inputs'!O46</f>
        <v>12747817.612648565</v>
      </c>
      <c r="P40" s="183">
        <f>'NSP Inputs'!P46</f>
        <v>12776124.73963983</v>
      </c>
      <c r="Q40" s="183">
        <f>'NSP Inputs'!Q46</f>
        <v>12729002.339282552</v>
      </c>
      <c r="R40" s="183">
        <f>'NSP Inputs'!R46</f>
        <v>12659762.896038407</v>
      </c>
      <c r="S40" s="183">
        <f>'NSP Inputs'!S46</f>
        <v>12614091.073399477</v>
      </c>
      <c r="T40" s="183">
        <f>'NSP Inputs'!T46</f>
        <v>12650974.673879839</v>
      </c>
      <c r="U40" s="183">
        <f>'NSP Inputs'!U46</f>
        <v>12696295.555814778</v>
      </c>
      <c r="V40" s="183">
        <f>'NSP Inputs'!V46</f>
        <v>11526666.000233302</v>
      </c>
      <c r="W40" s="183">
        <f>'NSP Inputs'!W46</f>
        <v>10357036.444651823</v>
      </c>
      <c r="X40" s="183">
        <f>'NSP Inputs'!X46</f>
        <v>9187406.8890703451</v>
      </c>
      <c r="Y40" s="183">
        <f>'NSP Inputs'!Y46</f>
        <v>8017777.3334888676</v>
      </c>
      <c r="Z40" s="183">
        <f>'NSP Inputs'!Z46</f>
        <v>6848147.7779073901</v>
      </c>
      <c r="AA40" s="183">
        <f>'NSP Inputs'!AA46</f>
        <v>5678518.2223259127</v>
      </c>
      <c r="AB40" s="183">
        <f>'NSP Inputs'!AB46</f>
        <v>4508888.6667444352</v>
      </c>
      <c r="AC40" s="183">
        <f>'NSP Inputs'!AC46</f>
        <v>3339259.1111629573</v>
      </c>
      <c r="AD40" s="183">
        <f>'NSP Inputs'!AD46</f>
        <v>2169629.5555814793</v>
      </c>
      <c r="AE40" s="183">
        <f>'NSP Inputs'!AE46</f>
        <v>1000000</v>
      </c>
      <c r="AF40" s="183">
        <f>'NSP Inputs'!AF46</f>
        <v>1000000</v>
      </c>
      <c r="AG40" s="183">
        <f>'NSP Inputs'!AG46</f>
        <v>1000000</v>
      </c>
      <c r="AH40" s="183">
        <f>'NSP Inputs'!AH46</f>
        <v>1000000</v>
      </c>
      <c r="AI40" s="183">
        <f>'NSP Inputs'!AI46</f>
        <v>1000000</v>
      </c>
      <c r="AJ40" s="183">
        <f>'NSP Inputs'!AJ46</f>
        <v>1000000</v>
      </c>
      <c r="AK40" s="183">
        <f>'NSP Inputs'!AK46</f>
        <v>1000000</v>
      </c>
      <c r="AL40" s="183">
        <f>'NSP Inputs'!AL46</f>
        <v>1000000</v>
      </c>
      <c r="AM40" s="183">
        <f>'NSP Inputs'!AM46</f>
        <v>1000000</v>
      </c>
      <c r="AN40" s="183">
        <f>'NSP Inputs'!AN46</f>
        <v>1000000</v>
      </c>
      <c r="AO40" s="183">
        <f>'NSP Inputs'!AO46</f>
        <v>1000000</v>
      </c>
      <c r="AP40" s="183">
        <f>'NSP Inputs'!AP46</f>
        <v>1000000</v>
      </c>
      <c r="AQ40" s="183">
        <f>'NSP Inputs'!AQ46</f>
        <v>1000000</v>
      </c>
      <c r="AR40" s="183">
        <f>'NSP Inputs'!AR46</f>
        <v>1000000</v>
      </c>
      <c r="AS40" s="183">
        <f>'NSP Inputs'!AS46</f>
        <v>1000000</v>
      </c>
      <c r="AT40" s="183">
        <f>'NSP Inputs'!AT46</f>
        <v>1000000</v>
      </c>
      <c r="AU40" s="183">
        <f>'NSP Inputs'!AU46</f>
        <v>1000000</v>
      </c>
      <c r="AV40" s="183">
        <f>'NSP Inputs'!AV46</f>
        <v>1000000</v>
      </c>
      <c r="AW40" s="183">
        <f>'NSP Inputs'!AW46</f>
        <v>1000000</v>
      </c>
      <c r="AX40" s="183">
        <f>'NSP Inputs'!AX46</f>
        <v>1000000</v>
      </c>
      <c r="AY40" s="183">
        <f>'NSP Inputs'!AY46</f>
        <v>1000000</v>
      </c>
      <c r="AZ40" s="183">
        <f>'NSP Inputs'!AZ46</f>
        <v>1000000</v>
      </c>
      <c r="BA40" s="183">
        <f>'NSP Inputs'!BA46</f>
        <v>1000000</v>
      </c>
      <c r="BB40" s="183">
        <f>'NSP Inputs'!BB46</f>
        <v>1000000</v>
      </c>
      <c r="BC40" s="183">
        <f>'NSP Inputs'!BC46</f>
        <v>1000000</v>
      </c>
      <c r="BD40" s="183">
        <f>'NSP Inputs'!BD46</f>
        <v>1000000</v>
      </c>
      <c r="BE40" s="183">
        <f>'NSP Inputs'!BE46</f>
        <v>1000000</v>
      </c>
      <c r="BF40" s="183">
        <f>'NSP Inputs'!BF46</f>
        <v>1000000</v>
      </c>
      <c r="BG40" s="183">
        <f>'NSP Inputs'!BG46</f>
        <v>1000000</v>
      </c>
      <c r="BH40" s="183">
        <f>'NSP Inputs'!BH46</f>
        <v>1000000</v>
      </c>
      <c r="BI40" s="183">
        <f>'NSP Inputs'!BI46</f>
        <v>1000000</v>
      </c>
      <c r="BJ40" s="183">
        <f>'NSP Inputs'!BJ46</f>
        <v>1000000</v>
      </c>
      <c r="BK40" s="183">
        <f>'NSP Inputs'!BK46</f>
        <v>1000000</v>
      </c>
      <c r="BL40" s="183">
        <f>'NSP Inputs'!BL46</f>
        <v>1000000</v>
      </c>
      <c r="BM40" s="183">
        <f>'NSP Inputs'!BM46</f>
        <v>1000000</v>
      </c>
      <c r="BN40" s="183">
        <f>'NSP Inputs'!BN46</f>
        <v>1000000</v>
      </c>
      <c r="BO40" s="183">
        <f>'NSP Inputs'!BO46</f>
        <v>1000000</v>
      </c>
      <c r="BP40" s="183">
        <f>'NSP Inputs'!BP46</f>
        <v>1000000</v>
      </c>
      <c r="BQ40" s="183">
        <f>'NSP Inputs'!BQ46</f>
        <v>1000000</v>
      </c>
      <c r="BR40" s="183">
        <f>'NSP Inputs'!BR46</f>
        <v>1000000</v>
      </c>
      <c r="BS40" s="183">
        <f>'NSP Inputs'!BS46</f>
        <v>1000000</v>
      </c>
      <c r="BT40" s="183">
        <f>'NSP Inputs'!BT46</f>
        <v>1000000</v>
      </c>
      <c r="BU40" s="183">
        <f>'NSP Inputs'!BU46</f>
        <v>1000000</v>
      </c>
      <c r="BV40" s="183">
        <f>'NSP Inputs'!BV46</f>
        <v>1000000</v>
      </c>
      <c r="BW40" s="183">
        <f>'NSP Inputs'!BW46</f>
        <v>1000000</v>
      </c>
      <c r="BX40" s="183">
        <f>'NSP Inputs'!BX46</f>
        <v>1000000</v>
      </c>
      <c r="BY40" s="183">
        <f>'NSP Inputs'!BY46</f>
        <v>1000000</v>
      </c>
      <c r="BZ40" s="183">
        <f>'NSP Inputs'!BZ46</f>
        <v>1000000</v>
      </c>
      <c r="CA40" s="183">
        <f>'NSP Inputs'!CA46</f>
        <v>1000000</v>
      </c>
      <c r="CB40" s="183">
        <f>'NSP Inputs'!CB46</f>
        <v>1000000</v>
      </c>
    </row>
    <row r="41" spans="1:80" hidden="1" outlineLevel="1">
      <c r="B41" s="6"/>
      <c r="C41" s="155" t="s">
        <v>141</v>
      </c>
      <c r="F41" s="5"/>
      <c r="G41">
        <f>IF('ACIL Input-Out Interface'!$C$31=B31,1,0)</f>
        <v>0</v>
      </c>
      <c r="H41" s="183">
        <f>'NSP Inputs'!H47</f>
        <v>49138420.000000007</v>
      </c>
      <c r="I41" s="183">
        <f>'NSP Inputs'!I47</f>
        <v>22440258.671981588</v>
      </c>
      <c r="J41" s="183">
        <f>'NSP Inputs'!J47</f>
        <v>23495782.185032398</v>
      </c>
      <c r="K41" s="183">
        <f>'NSP Inputs'!K47</f>
        <v>24095253.420943212</v>
      </c>
      <c r="L41" s="183">
        <f>'NSP Inputs'!L47</f>
        <v>23894666.915137406</v>
      </c>
      <c r="M41" s="183">
        <f>'NSP Inputs'!M47</f>
        <v>23234806.272799086</v>
      </c>
      <c r="N41" s="183">
        <f>'NSP Inputs'!N47</f>
        <v>23243371.496269401</v>
      </c>
      <c r="O41" s="183">
        <f>'NSP Inputs'!O47</f>
        <v>23719718.549170967</v>
      </c>
      <c r="P41" s="183">
        <f>'NSP Inputs'!P47</f>
        <v>23766477.890561268</v>
      </c>
      <c r="Q41" s="183">
        <f>'NSP Inputs'!Q47</f>
        <v>23728349.558328867</v>
      </c>
      <c r="R41" s="183">
        <f>'NSP Inputs'!R47</f>
        <v>23667279.802554563</v>
      </c>
      <c r="S41" s="183">
        <f>'NSP Inputs'!S47</f>
        <v>23629459.690162838</v>
      </c>
      <c r="T41" s="183">
        <f>'NSP Inputs'!T47</f>
        <v>23695524.179414269</v>
      </c>
      <c r="U41" s="183">
        <f>'NSP Inputs'!U47</f>
        <v>23771183.338924304</v>
      </c>
      <c r="V41" s="183">
        <f>'NSP Inputs'!V47</f>
        <v>23779932.448627505</v>
      </c>
      <c r="W41" s="183">
        <f>'NSP Inputs'!W47</f>
        <v>23782344.65955748</v>
      </c>
      <c r="X41" s="183">
        <f>'NSP Inputs'!X47</f>
        <v>23791527.217972893</v>
      </c>
      <c r="Y41" s="183">
        <f>'NSP Inputs'!Y47</f>
        <v>23812435.747378483</v>
      </c>
      <c r="Z41" s="183">
        <f>'NSP Inputs'!Z47</f>
        <v>23843153.069750592</v>
      </c>
      <c r="AA41" s="183">
        <f>'NSP Inputs'!AA47</f>
        <v>23867967.817155614</v>
      </c>
      <c r="AB41" s="183">
        <f>'NSP Inputs'!AB47</f>
        <v>23884293.270692583</v>
      </c>
      <c r="AC41" s="183">
        <f>'NSP Inputs'!AC47</f>
        <v>23901885.33037601</v>
      </c>
      <c r="AD41" s="183">
        <f>'NSP Inputs'!AD47</f>
        <v>23922012.213651877</v>
      </c>
      <c r="AE41" s="183">
        <f>'NSP Inputs'!AE47</f>
        <v>23943966.528386947</v>
      </c>
      <c r="AF41" s="183">
        <f>'NSP Inputs'!AF47</f>
        <v>23966096.182427861</v>
      </c>
      <c r="AG41" s="183">
        <f>'NSP Inputs'!AG47</f>
        <v>23986792.293382522</v>
      </c>
      <c r="AH41" s="183">
        <f>'NSP Inputs'!AH47</f>
        <v>24006801.234332856</v>
      </c>
      <c r="AI41" s="183">
        <f>'NSP Inputs'!AI47</f>
        <v>24027425.799178459</v>
      </c>
      <c r="AJ41" s="183">
        <f>'NSP Inputs'!AJ47</f>
        <v>24048557.125114754</v>
      </c>
      <c r="AK41" s="183">
        <f>'NSP Inputs'!AK47</f>
        <v>24069856.61167663</v>
      </c>
      <c r="AL41" s="183">
        <f>'NSP Inputs'!AL47</f>
        <v>24091047.272052106</v>
      </c>
      <c r="AM41" s="183">
        <f>'NSP Inputs'!AM47</f>
        <v>24112081.622457881</v>
      </c>
      <c r="AN41" s="183">
        <f>'NSP Inputs'!AN47</f>
        <v>24133172.94817099</v>
      </c>
      <c r="AO41" s="183">
        <f>'NSP Inputs'!AO47</f>
        <v>24154445.497741379</v>
      </c>
      <c r="AP41" s="183">
        <f>'NSP Inputs'!AP47</f>
        <v>24175826.722536247</v>
      </c>
      <c r="AQ41" s="183">
        <f>'NSP Inputs'!AQ47</f>
        <v>24197250.162836011</v>
      </c>
      <c r="AR41" s="183">
        <f>'NSP Inputs'!AR47</f>
        <v>24218694.796170793</v>
      </c>
      <c r="AS41" s="183">
        <f>'NSP Inputs'!AS47</f>
        <v>24240182.329820599</v>
      </c>
      <c r="AT41" s="183">
        <f>'NSP Inputs'!AT47</f>
        <v>24261746.029889397</v>
      </c>
      <c r="AU41" s="183">
        <f>'NSP Inputs'!AU47</f>
        <v>24283389.100587614</v>
      </c>
      <c r="AV41" s="183">
        <f>'NSP Inputs'!AV47</f>
        <v>24305094.535264798</v>
      </c>
      <c r="AW41" s="183">
        <f>'NSP Inputs'!AW47</f>
        <v>24326854.604049049</v>
      </c>
      <c r="AX41" s="183">
        <f>'NSP Inputs'!AX47</f>
        <v>24348671.382335052</v>
      </c>
      <c r="AY41" s="183">
        <f>'NSP Inputs'!AY47</f>
        <v>24370550.801430982</v>
      </c>
      <c r="AZ41" s="183">
        <f>'NSP Inputs'!AZ47</f>
        <v>24392496.15902175</v>
      </c>
      <c r="BA41" s="183">
        <f>'NSP Inputs'!BA47</f>
        <v>24414505.748496544</v>
      </c>
      <c r="BB41" s="183">
        <f>'NSP Inputs'!BB47</f>
        <v>24436577.043486819</v>
      </c>
      <c r="BC41" s="183">
        <f>'NSP Inputs'!BC47</f>
        <v>24458709.935695492</v>
      </c>
      <c r="BD41" s="183">
        <f>'NSP Inputs'!BD47</f>
        <v>24480905.589238901</v>
      </c>
      <c r="BE41" s="183">
        <f>'NSP Inputs'!BE47</f>
        <v>24503165.016011931</v>
      </c>
      <c r="BF41" s="183">
        <f>'NSP Inputs'!BF47</f>
        <v>24525488.406552713</v>
      </c>
      <c r="BG41" s="183">
        <f>'NSP Inputs'!BG47</f>
        <v>24547875.432565074</v>
      </c>
      <c r="BH41" s="183">
        <f>'NSP Inputs'!BH47</f>
        <v>24570325.99594022</v>
      </c>
      <c r="BI41" s="183">
        <f>'NSP Inputs'!BI47</f>
        <v>24592840.404043164</v>
      </c>
      <c r="BJ41" s="183">
        <f>'NSP Inputs'!BJ47</f>
        <v>24615419.033618629</v>
      </c>
      <c r="BK41" s="183">
        <f>'NSP Inputs'!BK47</f>
        <v>24638062.129940722</v>
      </c>
      <c r="BL41" s="183">
        <f>'NSP Inputs'!BL47</f>
        <v>24660769.81028812</v>
      </c>
      <c r="BM41" s="183">
        <f>'NSP Inputs'!BM47</f>
        <v>24683542.179711252</v>
      </c>
      <c r="BN41" s="183">
        <f>'NSP Inputs'!BN47</f>
        <v>24706379.415627927</v>
      </c>
      <c r="BO41" s="183">
        <f>'NSP Inputs'!BO47</f>
        <v>24729281.741465222</v>
      </c>
      <c r="BP41" s="183">
        <f>'NSP Inputs'!BP47</f>
        <v>24752249.366635013</v>
      </c>
      <c r="BQ41" s="183">
        <f>'NSP Inputs'!BQ47</f>
        <v>24775282.472613193</v>
      </c>
      <c r="BR41" s="183">
        <f>'NSP Inputs'!BR47</f>
        <v>24798381.230228312</v>
      </c>
      <c r="BS41" s="183">
        <f>'NSP Inputs'!BS47</f>
        <v>24821545.819255028</v>
      </c>
      <c r="BT41" s="183">
        <f>'NSP Inputs'!BT47</f>
        <v>24844776.431949861</v>
      </c>
      <c r="BU41" s="183">
        <f>'NSP Inputs'!BU47</f>
        <v>24868073.263050891</v>
      </c>
      <c r="BV41" s="183">
        <f>'NSP Inputs'!BV47</f>
        <v>24891436.502509698</v>
      </c>
      <c r="BW41" s="183">
        <f>'NSP Inputs'!BW47</f>
        <v>24914866.337032966</v>
      </c>
      <c r="BX41" s="183">
        <f>'NSP Inputs'!BX47</f>
        <v>24938362.954205308</v>
      </c>
      <c r="BY41" s="183">
        <f>'NSP Inputs'!BY47</f>
        <v>24961926.544413637</v>
      </c>
      <c r="BZ41" s="183">
        <f>'NSP Inputs'!BZ47</f>
        <v>24985557.299821209</v>
      </c>
      <c r="CA41" s="183">
        <f>'NSP Inputs'!CA47</f>
        <v>25009255.412580028</v>
      </c>
      <c r="CB41" s="183">
        <f>'NSP Inputs'!CB47</f>
        <v>25033021.074414626</v>
      </c>
    </row>
    <row r="42" spans="1:80" hidden="1" outlineLevel="1">
      <c r="B42" s="6">
        <v>4</v>
      </c>
      <c r="C42" s="155" t="s">
        <v>140</v>
      </c>
      <c r="F42" s="5"/>
      <c r="G42">
        <f>IF('ACIL Input-Out Interface'!$C$31=B32,1,0)</f>
        <v>0</v>
      </c>
      <c r="H42" s="183">
        <f>'NSP Inputs'!H48</f>
        <v>3852790</v>
      </c>
      <c r="I42" s="183">
        <f>'NSP Inputs'!I48</f>
        <v>12577974.850700986</v>
      </c>
      <c r="J42" s="183">
        <f>'NSP Inputs'!J48</f>
        <v>13058859.141783498</v>
      </c>
      <c r="K42" s="183">
        <f>'NSP Inputs'!K48</f>
        <v>13144438.998747414</v>
      </c>
      <c r="L42" s="183">
        <f>'NSP Inputs'!L48</f>
        <v>12933793.831871983</v>
      </c>
      <c r="M42" s="183">
        <f>'NSP Inputs'!M48</f>
        <v>12392789.470517315</v>
      </c>
      <c r="N42" s="183">
        <f>'NSP Inputs'!N48</f>
        <v>12379049.382270198</v>
      </c>
      <c r="O42" s="183">
        <f>'NSP Inputs'!O48</f>
        <v>12747817.612648565</v>
      </c>
      <c r="P42" s="183">
        <f>'NSP Inputs'!P48</f>
        <v>12776124.73963983</v>
      </c>
      <c r="Q42" s="183">
        <f>'NSP Inputs'!Q48</f>
        <v>12729002.339282552</v>
      </c>
      <c r="R42" s="183">
        <f>'NSP Inputs'!R48</f>
        <v>12659762.896038407</v>
      </c>
      <c r="S42" s="183">
        <f>'NSP Inputs'!S48</f>
        <v>12614091.073399477</v>
      </c>
      <c r="T42" s="183">
        <f>'NSP Inputs'!T48</f>
        <v>12650974.673879839</v>
      </c>
      <c r="U42" s="183">
        <f>'NSP Inputs'!U48</f>
        <v>12696295.555814778</v>
      </c>
      <c r="V42" s="183">
        <f>'NSP Inputs'!V48</f>
        <v>12687708.546342481</v>
      </c>
      <c r="W42" s="183">
        <f>'NSP Inputs'!W48</f>
        <v>12672972.514126256</v>
      </c>
      <c r="X42" s="183">
        <f>'NSP Inputs'!X48</f>
        <v>12663634.20993354</v>
      </c>
      <c r="Y42" s="183">
        <f>'NSP Inputs'!Y48</f>
        <v>12664279.428916061</v>
      </c>
      <c r="Z42" s="183">
        <f>'NSP Inputs'!Z48</f>
        <v>12672644.154835492</v>
      </c>
      <c r="AA42" s="183">
        <f>'NSP Inputs'!AA48</f>
        <v>12676255.734994767</v>
      </c>
      <c r="AB42" s="183">
        <f>'NSP Inputs'!AB48</f>
        <v>12672915.764858097</v>
      </c>
      <c r="AC42" s="183">
        <f>'NSP Inputs'!AC48</f>
        <v>12670450.301277369</v>
      </c>
      <c r="AD42" s="183">
        <f>'NSP Inputs'!AD48</f>
        <v>12670029.932469219</v>
      </c>
      <c r="AE42" s="183">
        <f>'NSP Inputs'!AE48</f>
        <v>12671095.886225166</v>
      </c>
      <c r="AF42" s="183">
        <f>'NSP Inputs'!AF48</f>
        <v>12672231.962443352</v>
      </c>
      <c r="AG42" s="183">
        <f>'NSP Inputs'!AG48</f>
        <v>12672163.263711328</v>
      </c>
      <c r="AH42" s="183">
        <f>'NSP Inputs'!AH48</f>
        <v>12671481.185164087</v>
      </c>
      <c r="AI42" s="183">
        <f>'NSP Inputs'!AI48</f>
        <v>12671242.088548418</v>
      </c>
      <c r="AJ42" s="183">
        <f>'NSP Inputs'!AJ48</f>
        <v>12671374.053093595</v>
      </c>
      <c r="AK42" s="183">
        <f>'NSP Inputs'!AK48</f>
        <v>12671598.073197657</v>
      </c>
      <c r="AL42" s="183">
        <f>'NSP Inputs'!AL48</f>
        <v>12671681.771026406</v>
      </c>
      <c r="AM42" s="183">
        <f>'NSP Inputs'!AM48</f>
        <v>12671590.072456915</v>
      </c>
      <c r="AN42" s="183">
        <f>'NSP Inputs'!AN48</f>
        <v>12671494.54058118</v>
      </c>
      <c r="AO42" s="183">
        <f>'NSP Inputs'!AO48</f>
        <v>12671496.76648403</v>
      </c>
      <c r="AP42" s="183">
        <f>'NSP Inputs'!AP48</f>
        <v>12671539.212806631</v>
      </c>
      <c r="AQ42" s="183">
        <f>'NSP Inputs'!AQ48</f>
        <v>12671566.739425471</v>
      </c>
      <c r="AR42" s="183">
        <f>'NSP Inputs'!AR48</f>
        <v>12671561.517130105</v>
      </c>
      <c r="AS42" s="183">
        <f>'NSP Inputs'!AS48</f>
        <v>12671541.474814055</v>
      </c>
      <c r="AT42" s="183">
        <f>'NSP Inputs'!AT48</f>
        <v>12671533.375206912</v>
      </c>
      <c r="AU42" s="183">
        <f>'NSP Inputs'!AU48</f>
        <v>12671539.847644534</v>
      </c>
      <c r="AV42" s="183">
        <f>'NSP Inputs'!AV48</f>
        <v>12671547.027837951</v>
      </c>
      <c r="AW42" s="183">
        <f>'NSP Inputs'!AW48</f>
        <v>12671548.33034317</v>
      </c>
      <c r="AX42" s="183">
        <f>'NSP Inputs'!AX48</f>
        <v>12671545.26216279</v>
      </c>
      <c r="AY42" s="183">
        <f>'NSP Inputs'!AY48</f>
        <v>12671542.55300157</v>
      </c>
      <c r="AZ42" s="183">
        <f>'NSP Inputs'!AZ48</f>
        <v>12671542.732699489</v>
      </c>
      <c r="BA42" s="183">
        <f>'NSP Inputs'!BA48</f>
        <v>12671544.292281583</v>
      </c>
      <c r="BB42" s="183">
        <f>'NSP Inputs'!BB48</f>
        <v>12671545.033054426</v>
      </c>
      <c r="BC42" s="183">
        <f>'NSP Inputs'!BC48</f>
        <v>12671544.700590506</v>
      </c>
      <c r="BD42" s="183">
        <f>'NSP Inputs'!BD48</f>
        <v>12671544.095631728</v>
      </c>
      <c r="BE42" s="183">
        <f>'NSP Inputs'!BE48</f>
        <v>12671543.901209885</v>
      </c>
      <c r="BF42" s="183">
        <f>'NSP Inputs'!BF48</f>
        <v>12671544.125911269</v>
      </c>
      <c r="BG42" s="183">
        <f>'NSP Inputs'!BG48</f>
        <v>12671544.358113233</v>
      </c>
      <c r="BH42" s="183">
        <f>'NSP Inputs'!BH48</f>
        <v>12671544.369085176</v>
      </c>
      <c r="BI42" s="183">
        <f>'NSP Inputs'!BI48</f>
        <v>12671544.258423636</v>
      </c>
      <c r="BJ42" s="183">
        <f>'NSP Inputs'!BJ48</f>
        <v>12671544.184729153</v>
      </c>
      <c r="BK42" s="183">
        <f>'NSP Inputs'!BK48</f>
        <v>12671544.199578727</v>
      </c>
      <c r="BL42" s="183">
        <f>'NSP Inputs'!BL48</f>
        <v>12671544.249306863</v>
      </c>
      <c r="BM42" s="183">
        <f>'NSP Inputs'!BM48</f>
        <v>12671544.269872798</v>
      </c>
      <c r="BN42" s="183">
        <f>'NSP Inputs'!BN48</f>
        <v>12671544.255166057</v>
      </c>
      <c r="BO42" s="183">
        <f>'NSP Inputs'!BO48</f>
        <v>12671544.236179538</v>
      </c>
      <c r="BP42" s="183">
        <f>'NSP Inputs'!BP48</f>
        <v>12671544.232472191</v>
      </c>
      <c r="BQ42" s="183">
        <f>'NSP Inputs'!BQ48</f>
        <v>12671544.240429362</v>
      </c>
      <c r="BR42" s="183">
        <f>'NSP Inputs'!BR48</f>
        <v>12671544.2472378</v>
      </c>
      <c r="BS42" s="183">
        <f>'NSP Inputs'!BS48</f>
        <v>12671544.246892959</v>
      </c>
      <c r="BT42" s="183">
        <f>'NSP Inputs'!BT48</f>
        <v>12671544.243062984</v>
      </c>
      <c r="BU42" s="183">
        <f>'NSP Inputs'!BU48</f>
        <v>12671544.241045805</v>
      </c>
      <c r="BV42" s="183">
        <f>'NSP Inputs'!BV48</f>
        <v>12671544.241856851</v>
      </c>
      <c r="BW42" s="183">
        <f>'NSP Inputs'!BW48</f>
        <v>12671544.243420962</v>
      </c>
      <c r="BX42" s="183">
        <f>'NSP Inputs'!BX48</f>
        <v>12671544.243919561</v>
      </c>
      <c r="BY42" s="183">
        <f>'NSP Inputs'!BY48</f>
        <v>12671544.243366521</v>
      </c>
      <c r="BZ42" s="183">
        <f>'NSP Inputs'!BZ48</f>
        <v>12671544.24277878</v>
      </c>
      <c r="CA42" s="183">
        <f>'NSP Inputs'!CA48</f>
        <v>12671544.242731413</v>
      </c>
      <c r="CB42" s="183">
        <f>'NSP Inputs'!CB48</f>
        <v>12671544.24301235</v>
      </c>
    </row>
    <row r="43" spans="1:80" hidden="1" outlineLevel="1">
      <c r="B43" s="6"/>
      <c r="C43" s="155" t="s">
        <v>141</v>
      </c>
      <c r="G43">
        <f>IF('ACIL Input-Out Interface'!$C$31=B32,1,0)</f>
        <v>0</v>
      </c>
      <c r="H43" s="183">
        <f>'NSP Inputs'!H49</f>
        <v>49138420.000000007</v>
      </c>
      <c r="I43" s="183">
        <f>'NSP Inputs'!I49</f>
        <v>22371496.775834341</v>
      </c>
      <c r="J43" s="183">
        <f>'NSP Inputs'!J49</f>
        <v>23817665.116838645</v>
      </c>
      <c r="K43" s="183">
        <f>'NSP Inputs'!K49</f>
        <v>23887451.843657576</v>
      </c>
      <c r="L43" s="183">
        <f>'NSP Inputs'!L49</f>
        <v>27191470.081379898</v>
      </c>
      <c r="M43" s="183">
        <f>'NSP Inputs'!M49</f>
        <v>27506079.099068504</v>
      </c>
      <c r="N43" s="183">
        <f>'NSP Inputs'!N49</f>
        <v>28564892.925083138</v>
      </c>
      <c r="O43" s="183">
        <f>'NSP Inputs'!O49</f>
        <v>30311057.024896558</v>
      </c>
      <c r="P43" s="183">
        <f>'NSP Inputs'!P49</f>
        <v>32242718.083773814</v>
      </c>
      <c r="Q43" s="183">
        <f>'NSP Inputs'!Q49</f>
        <v>34393202.166361883</v>
      </c>
      <c r="R43" s="183">
        <f>'NSP Inputs'!R49</f>
        <v>37078277.97230798</v>
      </c>
      <c r="S43" s="183">
        <f>'NSP Inputs'!S49</f>
        <v>39603154.690851226</v>
      </c>
      <c r="T43" s="183">
        <f>'NSP Inputs'!T49</f>
        <v>42640943.054812811</v>
      </c>
      <c r="U43" s="183">
        <f>'NSP Inputs'!U49</f>
        <v>46170386.949873731</v>
      </c>
      <c r="V43" s="183">
        <f>'NSP Inputs'!V49</f>
        <v>50172887.997840576</v>
      </c>
      <c r="W43" s="183">
        <f>'NSP Inputs'!W49</f>
        <v>42673530.51692836</v>
      </c>
      <c r="X43" s="183">
        <f>'NSP Inputs'!X49</f>
        <v>34308467.84300781</v>
      </c>
      <c r="Y43" s="183">
        <f>'NSP Inputs'!Y49</f>
        <v>25656017.337303497</v>
      </c>
      <c r="Z43" s="183">
        <f>'NSP Inputs'!Z49</f>
        <v>26855170.780500405</v>
      </c>
      <c r="AA43" s="183">
        <f>'NSP Inputs'!AA49</f>
        <v>26964887.359685265</v>
      </c>
      <c r="AB43" s="183">
        <f>'NSP Inputs'!AB49</f>
        <v>27068442.14195855</v>
      </c>
      <c r="AC43" s="183">
        <f>'NSP Inputs'!AC49</f>
        <v>27172015.653830312</v>
      </c>
      <c r="AD43" s="183">
        <f>'NSP Inputs'!AD49</f>
        <v>27279307.717574388</v>
      </c>
      <c r="AE43" s="183">
        <f>'NSP Inputs'!AE49</f>
        <v>27389565.919444811</v>
      </c>
      <c r="AF43" s="183">
        <f>'NSP Inputs'!AF49</f>
        <v>27501161.767347503</v>
      </c>
      <c r="AG43" s="183">
        <f>'NSP Inputs'!AG49</f>
        <v>27612622.900207169</v>
      </c>
      <c r="AH43" s="183">
        <f>'NSP Inputs'!AH49</f>
        <v>27724412.751696493</v>
      </c>
      <c r="AI43" s="183">
        <f>'NSP Inputs'!AI49</f>
        <v>27837613.454002511</v>
      </c>
      <c r="AJ43" s="183">
        <f>'NSP Inputs'!AJ49</f>
        <v>27952457.410721071</v>
      </c>
      <c r="AK43" s="183">
        <f>'NSP Inputs'!AK49</f>
        <v>28068599.12616894</v>
      </c>
      <c r="AL43" s="183">
        <f>'NSP Inputs'!AL49</f>
        <v>28185760.928212285</v>
      </c>
      <c r="AM43" s="183">
        <f>'NSP Inputs'!AM49</f>
        <v>28303890.285288297</v>
      </c>
      <c r="AN43" s="183">
        <f>'NSP Inputs'!AN49</f>
        <v>28423171.308036353</v>
      </c>
      <c r="AO43" s="183">
        <f>'NSP Inputs'!AO49</f>
        <v>28543741.557246547</v>
      </c>
      <c r="AP43" s="183">
        <f>'NSP Inputs'!AP49</f>
        <v>28665581.169172298</v>
      </c>
      <c r="AQ43" s="183">
        <f>'NSP Inputs'!AQ49</f>
        <v>28788628.239579774</v>
      </c>
      <c r="AR43" s="183">
        <f>'NSP Inputs'!AR49</f>
        <v>28912868.133587167</v>
      </c>
      <c r="AS43" s="183">
        <f>'NSP Inputs'!AS49</f>
        <v>29038330.060006294</v>
      </c>
      <c r="AT43" s="183">
        <f>'NSP Inputs'!AT49</f>
        <v>29165056.855237838</v>
      </c>
      <c r="AU43" s="183">
        <f>'NSP Inputs'!AU49</f>
        <v>29293067.814211085</v>
      </c>
      <c r="AV43" s="183">
        <f>'NSP Inputs'!AV49</f>
        <v>29422362.525155898</v>
      </c>
      <c r="AW43" s="183">
        <f>'NSP Inputs'!AW49</f>
        <v>29552943.822618399</v>
      </c>
      <c r="AX43" s="183">
        <f>'NSP Inputs'!AX49</f>
        <v>29684825.335304733</v>
      </c>
      <c r="AY43" s="183">
        <f>'NSP Inputs'!AY49</f>
        <v>29818025.406926006</v>
      </c>
      <c r="AZ43" s="183">
        <f>'NSP Inputs'!AZ49</f>
        <v>29952560.574794333</v>
      </c>
      <c r="BA43" s="183">
        <f>'NSP Inputs'!BA49</f>
        <v>30088442.997535929</v>
      </c>
      <c r="BB43" s="183">
        <f>'NSP Inputs'!BB49</f>
        <v>30225683.64893375</v>
      </c>
      <c r="BC43" s="183">
        <f>'NSP Inputs'!BC49</f>
        <v>30364295.404948834</v>
      </c>
      <c r="BD43" s="183">
        <f>'NSP Inputs'!BD49</f>
        <v>30504292.819743209</v>
      </c>
      <c r="BE43" s="183">
        <f>'NSP Inputs'!BE49</f>
        <v>30645690.606399648</v>
      </c>
      <c r="BF43" s="183">
        <f>'NSP Inputs'!BF49</f>
        <v>30788502.877621114</v>
      </c>
      <c r="BG43" s="183">
        <f>'NSP Inputs'!BG49</f>
        <v>30932743.346781194</v>
      </c>
      <c r="BH43" s="183">
        <f>'NSP Inputs'!BH49</f>
        <v>31078425.99119791</v>
      </c>
      <c r="BI43" s="183">
        <f>'NSP Inputs'!BI49</f>
        <v>31225565.29364654</v>
      </c>
      <c r="BJ43" s="183">
        <f>'NSP Inputs'!BJ49</f>
        <v>31374176.009621471</v>
      </c>
      <c r="BK43" s="183">
        <f>'NSP Inputs'!BK49</f>
        <v>31524272.933138411</v>
      </c>
      <c r="BL43" s="183">
        <f>'NSP Inputs'!BL49</f>
        <v>31675870.876717474</v>
      </c>
      <c r="BM43" s="183">
        <f>'NSP Inputs'!BM49</f>
        <v>31828984.774580698</v>
      </c>
      <c r="BN43" s="183">
        <f>'NSP Inputs'!BN49</f>
        <v>31983629.769541252</v>
      </c>
      <c r="BO43" s="183">
        <f>'NSP Inputs'!BO49</f>
        <v>32139821.20382905</v>
      </c>
      <c r="BP43" s="183">
        <f>'NSP Inputs'!BP49</f>
        <v>32297574.568135686</v>
      </c>
      <c r="BQ43" s="183">
        <f>'NSP Inputs'!BQ49</f>
        <v>32456905.480957031</v>
      </c>
      <c r="BR43" s="183">
        <f>'NSP Inputs'!BR49</f>
        <v>32617829.703526471</v>
      </c>
      <c r="BS43" s="183">
        <f>'NSP Inputs'!BS49</f>
        <v>32780363.160573632</v>
      </c>
      <c r="BT43" s="183">
        <f>'NSP Inputs'!BT49</f>
        <v>32944521.947343908</v>
      </c>
      <c r="BU43" s="183">
        <f>'NSP Inputs'!BU49</f>
        <v>33110322.323306844</v>
      </c>
      <c r="BV43" s="183">
        <f>'NSP Inputs'!BV49</f>
        <v>33277780.706345607</v>
      </c>
      <c r="BW43" s="183">
        <f>'NSP Inputs'!BW49</f>
        <v>32617829.699774295</v>
      </c>
      <c r="BX43" s="183">
        <f>'NSP Inputs'!BX49</f>
        <v>32780363.156820938</v>
      </c>
      <c r="BY43" s="183">
        <f>'NSP Inputs'!BY49</f>
        <v>32944521.94715289</v>
      </c>
      <c r="BZ43" s="183">
        <f>'NSP Inputs'!BZ49</f>
        <v>33110322.325180132</v>
      </c>
      <c r="CA43" s="183">
        <f>'NSP Inputs'!CA49</f>
        <v>33277780.707552839</v>
      </c>
      <c r="CB43" s="183">
        <f>'NSP Inputs'!CB49</f>
        <v>33446913.674187846</v>
      </c>
    </row>
    <row r="44" spans="1:80" hidden="1" outlineLevel="1">
      <c r="B44" s="6">
        <v>5</v>
      </c>
      <c r="C44" s="155" t="s">
        <v>140</v>
      </c>
      <c r="G44">
        <f>IF('ACIL Input-Out Interface'!$C$31=B33,1,0)</f>
        <v>0</v>
      </c>
      <c r="H44" s="183">
        <f>'NSP Inputs'!H49</f>
        <v>49138420.000000007</v>
      </c>
      <c r="I44" s="183">
        <f>'NSP Inputs'!I49</f>
        <v>22371496.775834341</v>
      </c>
      <c r="J44" s="183">
        <f>'NSP Inputs'!J49</f>
        <v>23817665.116838645</v>
      </c>
      <c r="K44" s="183">
        <f>'NSP Inputs'!K49</f>
        <v>23887451.843657576</v>
      </c>
      <c r="L44" s="183">
        <f>'NSP Inputs'!L49</f>
        <v>27191470.081379898</v>
      </c>
      <c r="M44" s="183">
        <f>'NSP Inputs'!M49</f>
        <v>27506079.099068504</v>
      </c>
      <c r="N44" s="183">
        <f>'NSP Inputs'!N49</f>
        <v>28564892.925083138</v>
      </c>
      <c r="O44" s="183">
        <f>'NSP Inputs'!O49</f>
        <v>30311057.024896558</v>
      </c>
      <c r="P44" s="183">
        <f>'NSP Inputs'!P49</f>
        <v>32242718.083773814</v>
      </c>
      <c r="Q44" s="183">
        <f>'NSP Inputs'!Q49</f>
        <v>34393202.166361883</v>
      </c>
      <c r="R44" s="183">
        <f>'NSP Inputs'!R49</f>
        <v>37078277.97230798</v>
      </c>
      <c r="S44" s="183">
        <f>'NSP Inputs'!S49</f>
        <v>39603154.690851226</v>
      </c>
      <c r="T44" s="183">
        <f>'NSP Inputs'!T49</f>
        <v>42640943.054812811</v>
      </c>
      <c r="U44" s="183">
        <f>'NSP Inputs'!U49</f>
        <v>46170386.949873731</v>
      </c>
      <c r="V44" s="183">
        <f>'NSP Inputs'!V49</f>
        <v>50172887.997840576</v>
      </c>
      <c r="W44" s="183">
        <f>'NSP Inputs'!W49</f>
        <v>42673530.51692836</v>
      </c>
      <c r="X44" s="183">
        <f>'NSP Inputs'!X49</f>
        <v>34308467.84300781</v>
      </c>
      <c r="Y44" s="183">
        <f>'NSP Inputs'!Y49</f>
        <v>25656017.337303497</v>
      </c>
      <c r="Z44" s="183">
        <f>'NSP Inputs'!Z49</f>
        <v>26855170.780500405</v>
      </c>
      <c r="AA44" s="183">
        <f>'NSP Inputs'!AA49</f>
        <v>26964887.359685265</v>
      </c>
      <c r="AB44" s="183">
        <f>'NSP Inputs'!AB49</f>
        <v>27068442.14195855</v>
      </c>
      <c r="AC44" s="183">
        <f>'NSP Inputs'!AC49</f>
        <v>27172015.653830312</v>
      </c>
      <c r="AD44" s="183">
        <f>'NSP Inputs'!AD49</f>
        <v>27279307.717574388</v>
      </c>
      <c r="AE44" s="183">
        <f>'NSP Inputs'!AE49</f>
        <v>27389565.919444811</v>
      </c>
      <c r="AF44" s="183">
        <f>'NSP Inputs'!AF49</f>
        <v>27501161.767347503</v>
      </c>
      <c r="AG44" s="183">
        <f>'NSP Inputs'!AG49</f>
        <v>27612622.900207169</v>
      </c>
      <c r="AH44" s="183">
        <f>'NSP Inputs'!AH49</f>
        <v>27724412.751696493</v>
      </c>
      <c r="AI44" s="183">
        <f>'NSP Inputs'!AI49</f>
        <v>27837613.454002511</v>
      </c>
      <c r="AJ44" s="183">
        <f>'NSP Inputs'!AJ49</f>
        <v>27952457.410721071</v>
      </c>
      <c r="AK44" s="183">
        <f>'NSP Inputs'!AK49</f>
        <v>28068599.12616894</v>
      </c>
      <c r="AL44" s="183">
        <f>'NSP Inputs'!AL49</f>
        <v>28185760.928212285</v>
      </c>
      <c r="AM44" s="183">
        <f>'NSP Inputs'!AM49</f>
        <v>28303890.285288297</v>
      </c>
      <c r="AN44" s="183">
        <f>'NSP Inputs'!AN49</f>
        <v>28423171.308036353</v>
      </c>
      <c r="AO44" s="183">
        <f>'NSP Inputs'!AO49</f>
        <v>28543741.557246547</v>
      </c>
      <c r="AP44" s="183">
        <f>'NSP Inputs'!AP49</f>
        <v>28665581.169172298</v>
      </c>
      <c r="AQ44" s="183">
        <f>'NSP Inputs'!AQ49</f>
        <v>28788628.239579774</v>
      </c>
      <c r="AR44" s="183">
        <f>'NSP Inputs'!AR49</f>
        <v>28912868.133587167</v>
      </c>
      <c r="AS44" s="183">
        <f>'NSP Inputs'!AS49</f>
        <v>29038330.060006294</v>
      </c>
      <c r="AT44" s="183">
        <f>'NSP Inputs'!AT49</f>
        <v>29165056.855237838</v>
      </c>
      <c r="AU44" s="183">
        <f>'NSP Inputs'!AU49</f>
        <v>29293067.814211085</v>
      </c>
      <c r="AV44" s="183">
        <f>'NSP Inputs'!AV49</f>
        <v>29422362.525155898</v>
      </c>
      <c r="AW44" s="183">
        <f>'NSP Inputs'!AW49</f>
        <v>29552943.822618399</v>
      </c>
      <c r="AX44" s="183">
        <f>'NSP Inputs'!AX49</f>
        <v>29684825.335304733</v>
      </c>
      <c r="AY44" s="183">
        <f>'NSP Inputs'!AY49</f>
        <v>29818025.406926006</v>
      </c>
      <c r="AZ44" s="183">
        <f>'NSP Inputs'!AZ49</f>
        <v>29952560.574794333</v>
      </c>
      <c r="BA44" s="183">
        <f>'NSP Inputs'!BA49</f>
        <v>30088442.997535929</v>
      </c>
      <c r="BB44" s="183">
        <f>'NSP Inputs'!BB49</f>
        <v>30225683.64893375</v>
      </c>
      <c r="BC44" s="183">
        <f>'NSP Inputs'!BC49</f>
        <v>30364295.404948834</v>
      </c>
      <c r="BD44" s="183">
        <f>'NSP Inputs'!BD49</f>
        <v>30504292.819743209</v>
      </c>
      <c r="BE44" s="183">
        <f>'NSP Inputs'!BE49</f>
        <v>30645690.606399648</v>
      </c>
      <c r="BF44" s="183">
        <f>'NSP Inputs'!BF49</f>
        <v>30788502.877621114</v>
      </c>
      <c r="BG44" s="183">
        <f>'NSP Inputs'!BG49</f>
        <v>30932743.346781194</v>
      </c>
      <c r="BH44" s="183">
        <f>'NSP Inputs'!BH49</f>
        <v>31078425.99119791</v>
      </c>
      <c r="BI44" s="183">
        <f>'NSP Inputs'!BI49</f>
        <v>31225565.29364654</v>
      </c>
      <c r="BJ44" s="183">
        <f>'NSP Inputs'!BJ49</f>
        <v>31374176.009621471</v>
      </c>
      <c r="BK44" s="183">
        <f>'NSP Inputs'!BK49</f>
        <v>31524272.933138411</v>
      </c>
      <c r="BL44" s="183">
        <f>'NSP Inputs'!BL49</f>
        <v>31675870.876717474</v>
      </c>
      <c r="BM44" s="183">
        <f>'NSP Inputs'!BM49</f>
        <v>31828984.774580698</v>
      </c>
      <c r="BN44" s="183">
        <f>'NSP Inputs'!BN49</f>
        <v>31983629.769541252</v>
      </c>
      <c r="BO44" s="183">
        <f>'NSP Inputs'!BO49</f>
        <v>32139821.20382905</v>
      </c>
      <c r="BP44" s="183">
        <f>'NSP Inputs'!BP49</f>
        <v>32297574.568135686</v>
      </c>
      <c r="BQ44" s="183">
        <f>'NSP Inputs'!BQ49</f>
        <v>32456905.480957031</v>
      </c>
      <c r="BR44" s="183">
        <f>'NSP Inputs'!BR49</f>
        <v>32617829.703526471</v>
      </c>
      <c r="BS44" s="183">
        <f>'NSP Inputs'!BS49</f>
        <v>32780363.160573632</v>
      </c>
      <c r="BT44" s="183">
        <f>'NSP Inputs'!BT49</f>
        <v>32944521.947343908</v>
      </c>
      <c r="BU44" s="183">
        <f>'NSP Inputs'!BU49</f>
        <v>33110322.323306844</v>
      </c>
      <c r="BV44" s="183">
        <f>'NSP Inputs'!BV49</f>
        <v>33277780.706345607</v>
      </c>
      <c r="BW44" s="183">
        <f>'NSP Inputs'!BW49</f>
        <v>32617829.699774295</v>
      </c>
      <c r="BX44" s="183">
        <f>'NSP Inputs'!BX49</f>
        <v>32780363.156820938</v>
      </c>
      <c r="BY44" s="183">
        <f>'NSP Inputs'!BY49</f>
        <v>32944521.94715289</v>
      </c>
      <c r="BZ44" s="183">
        <f>'NSP Inputs'!BZ49</f>
        <v>33110322.325180132</v>
      </c>
      <c r="CA44" s="183">
        <f>'NSP Inputs'!CA49</f>
        <v>33277780.707552839</v>
      </c>
      <c r="CB44" s="183">
        <f>'NSP Inputs'!CB49</f>
        <v>33446913.674187846</v>
      </c>
    </row>
    <row r="45" spans="1:80" hidden="1" outlineLevel="1">
      <c r="B45" s="6"/>
      <c r="C45" s="155" t="s">
        <v>141</v>
      </c>
      <c r="G45">
        <f>IF('ACIL Input-Out Interface'!$C$31=B33,1,0)</f>
        <v>0</v>
      </c>
      <c r="H45" s="183">
        <f>'NSP Inputs'!H50</f>
        <v>51657774.782039531</v>
      </c>
      <c r="I45" s="183">
        <f>'NSP Inputs'!I50</f>
        <v>51657774.782039531</v>
      </c>
      <c r="J45" s="183">
        <f>'NSP Inputs'!J50</f>
        <v>51657774.782039531</v>
      </c>
      <c r="K45" s="183">
        <f>'NSP Inputs'!K50</f>
        <v>51657774.782039531</v>
      </c>
      <c r="L45" s="183">
        <f>'NSP Inputs'!L50</f>
        <v>51657774.782039531</v>
      </c>
      <c r="M45" s="183">
        <f>'NSP Inputs'!M50</f>
        <v>51657774.782039531</v>
      </c>
      <c r="N45" s="183">
        <f>'NSP Inputs'!N50</f>
        <v>51657774.782039531</v>
      </c>
      <c r="O45" s="183">
        <f>'NSP Inputs'!O50</f>
        <v>51657774.782039531</v>
      </c>
      <c r="P45" s="183">
        <f>'NSP Inputs'!P50</f>
        <v>51657774.782039531</v>
      </c>
      <c r="Q45" s="183">
        <f>'NSP Inputs'!Q50</f>
        <v>51657774.782039531</v>
      </c>
      <c r="R45" s="183">
        <f>'NSP Inputs'!R50</f>
        <v>51657774.782039531</v>
      </c>
      <c r="S45" s="183">
        <f>'NSP Inputs'!S50</f>
        <v>51657774.782039531</v>
      </c>
      <c r="T45" s="183">
        <f>'NSP Inputs'!T50</f>
        <v>51657774.782039531</v>
      </c>
      <c r="U45" s="183">
        <f>'NSP Inputs'!U50</f>
        <v>51657774.782039531</v>
      </c>
      <c r="V45" s="183">
        <f>'NSP Inputs'!V50</f>
        <v>51657774.782039531</v>
      </c>
      <c r="W45" s="183">
        <f>'NSP Inputs'!W50</f>
        <v>51657774.782039531</v>
      </c>
      <c r="X45" s="183">
        <f>'NSP Inputs'!X50</f>
        <v>51657774.782039531</v>
      </c>
      <c r="Y45" s="183">
        <f>'NSP Inputs'!Y50</f>
        <v>51657774.782039531</v>
      </c>
      <c r="Z45" s="183">
        <f>'NSP Inputs'!Z50</f>
        <v>51657774.782039531</v>
      </c>
      <c r="AA45" s="183">
        <f>'NSP Inputs'!AA50</f>
        <v>51657774.782039531</v>
      </c>
      <c r="AB45" s="183">
        <f>'NSP Inputs'!AB50</f>
        <v>51657774.782039531</v>
      </c>
      <c r="AC45" s="183">
        <f>'NSP Inputs'!AC50</f>
        <v>51657774.782039531</v>
      </c>
      <c r="AD45" s="183">
        <f>'NSP Inputs'!AD50</f>
        <v>51657774.782039531</v>
      </c>
      <c r="AE45" s="183">
        <f>'NSP Inputs'!AE50</f>
        <v>51657774.782039531</v>
      </c>
      <c r="AF45" s="183">
        <f>'NSP Inputs'!AF50</f>
        <v>51657774.782039531</v>
      </c>
      <c r="AG45" s="183">
        <f>'NSP Inputs'!AG50</f>
        <v>51657774.782039531</v>
      </c>
      <c r="AH45" s="183">
        <f>'NSP Inputs'!AH50</f>
        <v>51657774.782039531</v>
      </c>
      <c r="AI45" s="183">
        <f>'NSP Inputs'!AI50</f>
        <v>51657774.782039531</v>
      </c>
      <c r="AJ45" s="183">
        <f>'NSP Inputs'!AJ50</f>
        <v>51657774.782039531</v>
      </c>
      <c r="AK45" s="183">
        <f>'NSP Inputs'!AK50</f>
        <v>51657774.782039531</v>
      </c>
      <c r="AL45" s="183">
        <f>'NSP Inputs'!AL50</f>
        <v>51657774.782039531</v>
      </c>
      <c r="AM45" s="183">
        <f>'NSP Inputs'!AM50</f>
        <v>51657774.782039531</v>
      </c>
      <c r="AN45" s="183">
        <f>'NSP Inputs'!AN50</f>
        <v>51657774.782039531</v>
      </c>
      <c r="AO45" s="183">
        <f>'NSP Inputs'!AO50</f>
        <v>51657774.782039531</v>
      </c>
      <c r="AP45" s="183">
        <f>'NSP Inputs'!AP50</f>
        <v>51657774.782039531</v>
      </c>
      <c r="AQ45" s="183">
        <f>'NSP Inputs'!AQ50</f>
        <v>51657774.782039531</v>
      </c>
      <c r="AR45" s="183">
        <f>'NSP Inputs'!AR50</f>
        <v>51657774.782039531</v>
      </c>
      <c r="AS45" s="183">
        <f>'NSP Inputs'!AS50</f>
        <v>51657774.782039531</v>
      </c>
      <c r="AT45" s="183">
        <f>'NSP Inputs'!AT50</f>
        <v>51657774.782039531</v>
      </c>
      <c r="AU45" s="183">
        <f>'NSP Inputs'!AU50</f>
        <v>51657774.782039531</v>
      </c>
      <c r="AV45" s="183">
        <f>'NSP Inputs'!AV50</f>
        <v>51657774.782039531</v>
      </c>
      <c r="AW45" s="183">
        <f>'NSP Inputs'!AW50</f>
        <v>51657774.782039531</v>
      </c>
      <c r="AX45" s="183">
        <f>'NSP Inputs'!AX50</f>
        <v>51657774.782039531</v>
      </c>
      <c r="AY45" s="183">
        <f>'NSP Inputs'!AY50</f>
        <v>51657774.782039531</v>
      </c>
      <c r="AZ45" s="183">
        <f>'NSP Inputs'!AZ50</f>
        <v>51657774.782039531</v>
      </c>
      <c r="BA45" s="183">
        <f>'NSP Inputs'!BA50</f>
        <v>51657774.782039531</v>
      </c>
      <c r="BB45" s="183">
        <f>'NSP Inputs'!BB50</f>
        <v>51657774.782039531</v>
      </c>
      <c r="BC45" s="183">
        <f>'NSP Inputs'!BC50</f>
        <v>51657774.782039531</v>
      </c>
      <c r="BD45" s="183">
        <f>'NSP Inputs'!BD50</f>
        <v>51657774.782039531</v>
      </c>
      <c r="BE45" s="183">
        <f>'NSP Inputs'!BE50</f>
        <v>51657774.782039531</v>
      </c>
      <c r="BF45" s="183">
        <f>'NSP Inputs'!BF50</f>
        <v>51657774.782039531</v>
      </c>
      <c r="BG45" s="183">
        <f>'NSP Inputs'!BG50</f>
        <v>51657774.782039531</v>
      </c>
      <c r="BH45" s="183">
        <f>'NSP Inputs'!BH50</f>
        <v>51657774.782039531</v>
      </c>
      <c r="BI45" s="183">
        <f>'NSP Inputs'!BI50</f>
        <v>51657774.782039531</v>
      </c>
      <c r="BJ45" s="183">
        <f>'NSP Inputs'!BJ50</f>
        <v>51657774.782039531</v>
      </c>
      <c r="BK45" s="183">
        <f>'NSP Inputs'!BK50</f>
        <v>51657774.782039531</v>
      </c>
      <c r="BL45" s="183">
        <f>'NSP Inputs'!BL50</f>
        <v>51657774.782039531</v>
      </c>
      <c r="BM45" s="183">
        <f>'NSP Inputs'!BM50</f>
        <v>51657774.782039531</v>
      </c>
      <c r="BN45" s="183">
        <f>'NSP Inputs'!BN50</f>
        <v>51657774.782039531</v>
      </c>
      <c r="BO45" s="183">
        <f>'NSP Inputs'!BO50</f>
        <v>51657774.782039531</v>
      </c>
      <c r="BP45" s="183">
        <f>'NSP Inputs'!BP50</f>
        <v>51657774.782039531</v>
      </c>
      <c r="BQ45" s="183">
        <f>'NSP Inputs'!BQ50</f>
        <v>51657774.782039531</v>
      </c>
      <c r="BR45" s="183">
        <f>'NSP Inputs'!BR50</f>
        <v>51657774.782039531</v>
      </c>
      <c r="BS45" s="183">
        <f>'NSP Inputs'!BS50</f>
        <v>51657774.782039531</v>
      </c>
      <c r="BT45" s="183">
        <f>'NSP Inputs'!BT50</f>
        <v>51657774.782039531</v>
      </c>
      <c r="BU45" s="183">
        <f>'NSP Inputs'!BU50</f>
        <v>51657774.782039531</v>
      </c>
      <c r="BV45" s="183">
        <f>'NSP Inputs'!BV50</f>
        <v>51657774.782039531</v>
      </c>
      <c r="BW45" s="183">
        <f>'NSP Inputs'!BW50</f>
        <v>51657774.782039531</v>
      </c>
      <c r="BX45" s="183">
        <f>'NSP Inputs'!BX50</f>
        <v>51657774.782039531</v>
      </c>
      <c r="BY45" s="183">
        <f>'NSP Inputs'!BY50</f>
        <v>51657774.782039531</v>
      </c>
      <c r="BZ45" s="183">
        <f>'NSP Inputs'!BZ50</f>
        <v>51657774.782039531</v>
      </c>
      <c r="CA45" s="183">
        <f>'NSP Inputs'!CA50</f>
        <v>51657774.782039531</v>
      </c>
      <c r="CB45" s="183">
        <f>'NSP Inputs'!CB50</f>
        <v>51657774.782039531</v>
      </c>
    </row>
    <row r="46" spans="1:80" s="15" customFormat="1" ht="12" customHeight="1" collapsed="1">
      <c r="A46"/>
      <c r="B46" s="20" t="s">
        <v>244</v>
      </c>
      <c r="C46" s="16"/>
      <c r="E46" s="46"/>
      <c r="J46" s="17"/>
      <c r="K46" s="17"/>
      <c r="L46" s="17"/>
      <c r="M46" s="17"/>
      <c r="N46" s="17"/>
      <c r="O46" s="17"/>
      <c r="P46" s="17"/>
      <c r="Q46" s="17"/>
      <c r="R46" s="17"/>
      <c r="S46" s="17"/>
      <c r="T46" s="17"/>
      <c r="U46" s="17"/>
      <c r="V46" s="17"/>
      <c r="W46" s="17"/>
      <c r="X46" s="17"/>
      <c r="Z46" s="18"/>
    </row>
    <row r="47" spans="1:80">
      <c r="B47" t="s">
        <v>245</v>
      </c>
    </row>
    <row r="48" spans="1:80">
      <c r="B48" s="113" t="s">
        <v>244</v>
      </c>
      <c r="H48" s="4">
        <f t="shared" ref="H48:AM48" si="86">SUM(H52:H53)</f>
        <v>36322069.248995759</v>
      </c>
      <c r="I48" s="4">
        <f t="shared" si="86"/>
        <v>33953590.157966323</v>
      </c>
      <c r="J48" s="4">
        <f t="shared" si="86"/>
        <v>32327443.370579604</v>
      </c>
      <c r="K48" s="4">
        <f t="shared" si="86"/>
        <v>30759170.091544814</v>
      </c>
      <c r="L48" s="4">
        <f t="shared" si="86"/>
        <v>27596484.190358587</v>
      </c>
      <c r="M48" s="4">
        <f t="shared" si="86"/>
        <v>23781154.773373701</v>
      </c>
      <c r="N48" s="4">
        <f t="shared" si="86"/>
        <v>24005424.46670188</v>
      </c>
      <c r="O48" s="4">
        <f t="shared" si="86"/>
        <v>24522465.629748084</v>
      </c>
      <c r="P48" s="4">
        <f t="shared" si="86"/>
        <v>25048707.368101515</v>
      </c>
      <c r="Q48" s="4">
        <f t="shared" si="86"/>
        <v>25679998.857872441</v>
      </c>
      <c r="R48" s="4">
        <f t="shared" si="86"/>
        <v>24617508.295593232</v>
      </c>
      <c r="S48" s="4">
        <f t="shared" si="86"/>
        <v>23014423.906554207</v>
      </c>
      <c r="T48" s="4">
        <f t="shared" si="86"/>
        <v>21480839.194573853</v>
      </c>
      <c r="U48" s="4">
        <f t="shared" si="86"/>
        <v>19463715.825847775</v>
      </c>
      <c r="V48" s="4">
        <f t="shared" si="86"/>
        <v>18085395.989592146</v>
      </c>
      <c r="W48" s="4">
        <f t="shared" si="86"/>
        <v>16492213.601918707</v>
      </c>
      <c r="X48" s="4">
        <f t="shared" si="86"/>
        <v>16507857.514278324</v>
      </c>
      <c r="Y48" s="4">
        <f t="shared" si="86"/>
        <v>16494590.803343724</v>
      </c>
      <c r="Z48" s="4">
        <f t="shared" si="86"/>
        <v>16452851.039442418</v>
      </c>
      <c r="AA48" s="4">
        <f t="shared" si="86"/>
        <v>16383062.001691172</v>
      </c>
      <c r="AB48" s="4">
        <f t="shared" si="86"/>
        <v>16285633.994256759</v>
      </c>
      <c r="AC48" s="4">
        <f t="shared" si="86"/>
        <v>16160964.15442499</v>
      </c>
      <c r="AD48" s="4">
        <f t="shared" si="86"/>
        <v>16009436.752679963</v>
      </c>
      <c r="AE48" s="4">
        <f t="shared" si="86"/>
        <v>15831423.484990424</v>
      </c>
      <c r="AF48" s="4">
        <f t="shared" si="86"/>
        <v>15657860.54899312</v>
      </c>
      <c r="AG48" s="4">
        <f t="shared" si="86"/>
        <v>15488636.686395753</v>
      </c>
      <c r="AH48" s="4">
        <f t="shared" si="86"/>
        <v>15323643.42036332</v>
      </c>
      <c r="AI48" s="4">
        <f t="shared" si="86"/>
        <v>15162774.985981697</v>
      </c>
      <c r="AJ48" s="4">
        <f t="shared" si="86"/>
        <v>15005928.262459615</v>
      </c>
      <c r="AK48" s="4">
        <f t="shared" si="86"/>
        <v>14853002.707025584</v>
      </c>
      <c r="AL48" s="4">
        <f t="shared" si="86"/>
        <v>14703900.290477403</v>
      </c>
      <c r="AM48" s="4">
        <f t="shared" si="86"/>
        <v>14558525.434342926</v>
      </c>
      <c r="AN48" s="4">
        <f t="shared" ref="AN48:BS48" si="87">SUM(AN52:AN53)</f>
        <v>14416784.949611815</v>
      </c>
      <c r="AO48" s="4">
        <f t="shared" si="87"/>
        <v>14278587.976998979</v>
      </c>
      <c r="AP48" s="4">
        <f t="shared" si="87"/>
        <v>14143845.928701466</v>
      </c>
      <c r="AQ48" s="4">
        <f t="shared" si="87"/>
        <v>14021796.357237689</v>
      </c>
      <c r="AR48" s="4">
        <f t="shared" si="87"/>
        <v>13903031.123201163</v>
      </c>
      <c r="AS48" s="4">
        <f t="shared" si="87"/>
        <v>13778144.192529909</v>
      </c>
      <c r="AT48" s="4">
        <f t="shared" si="87"/>
        <v>13656379.435125437</v>
      </c>
      <c r="AU48" s="4">
        <f t="shared" si="87"/>
        <v>13537658.796656074</v>
      </c>
      <c r="AV48" s="4">
        <f t="shared" si="87"/>
        <v>13421906.174148448</v>
      </c>
      <c r="AW48" s="4">
        <f t="shared" si="87"/>
        <v>13309047.367203511</v>
      </c>
      <c r="AX48" s="4">
        <f t="shared" si="87"/>
        <v>13199010.030432198</v>
      </c>
      <c r="AY48" s="4">
        <f t="shared" si="87"/>
        <v>13091723.627080169</v>
      </c>
      <c r="AZ48" s="4">
        <f t="shared" si="87"/>
        <v>12987119.38381194</v>
      </c>
      <c r="BA48" s="4">
        <f t="shared" si="87"/>
        <v>12885130.246625416</v>
      </c>
      <c r="BB48" s="4">
        <f t="shared" si="87"/>
        <v>12778193.621417549</v>
      </c>
      <c r="BC48" s="4">
        <f t="shared" si="87"/>
        <v>12670080.120562345</v>
      </c>
      <c r="BD48" s="4">
        <f t="shared" si="87"/>
        <v>12566883.068660481</v>
      </c>
      <c r="BE48" s="4">
        <f t="shared" si="87"/>
        <v>12465913.771648459</v>
      </c>
      <c r="BF48" s="4">
        <f t="shared" si="87"/>
        <v>12376051.582103975</v>
      </c>
      <c r="BG48" s="4">
        <f t="shared" si="87"/>
        <v>12288435.947298102</v>
      </c>
      <c r="BH48" s="4">
        <f t="shared" si="87"/>
        <v>12203010.703362375</v>
      </c>
      <c r="BI48" s="4">
        <f t="shared" si="87"/>
        <v>12119721.090525044</v>
      </c>
      <c r="BJ48" s="4">
        <f t="shared" si="87"/>
        <v>12038513.718008645</v>
      </c>
      <c r="BK48" s="4">
        <f t="shared" si="87"/>
        <v>11959336.529805157</v>
      </c>
      <c r="BL48" s="4">
        <f t="shared" si="87"/>
        <v>11882138.771306755</v>
      </c>
      <c r="BM48" s="4">
        <f t="shared" si="87"/>
        <v>11806870.956770813</v>
      </c>
      <c r="BN48" s="4">
        <f t="shared" si="87"/>
        <v>11733484.837598272</v>
      </c>
      <c r="BO48" s="4">
        <f t="shared" si="87"/>
        <v>11661933.371405039</v>
      </c>
      <c r="BP48" s="4">
        <f t="shared" si="87"/>
        <v>11592170.69186664</v>
      </c>
      <c r="BQ48" s="4">
        <f t="shared" si="87"/>
        <v>11524152.079316702</v>
      </c>
      <c r="BR48" s="4">
        <f t="shared" si="87"/>
        <v>11457833.932080511</v>
      </c>
      <c r="BS48" s="4">
        <f t="shared" si="87"/>
        <v>11393173.738525225</v>
      </c>
      <c r="BT48" s="4">
        <f t="shared" ref="BT48:CB48" si="88">SUM(BT52:BT53)</f>
        <v>11330130.049808821</v>
      </c>
      <c r="BU48" s="4">
        <f t="shared" si="88"/>
        <v>11268662.453310329</v>
      </c>
      <c r="BV48" s="4">
        <f t="shared" si="88"/>
        <v>11208731.546724297</v>
      </c>
      <c r="BW48" s="4">
        <f t="shared" si="88"/>
        <v>11150298.91280292</v>
      </c>
      <c r="BX48" s="4">
        <f t="shared" si="88"/>
        <v>11093327.094729573</v>
      </c>
      <c r="BY48" s="4">
        <f t="shared" si="88"/>
        <v>11037779.57210806</v>
      </c>
      <c r="BZ48" s="4">
        <f t="shared" si="88"/>
        <v>10983620.737552086</v>
      </c>
      <c r="CA48" s="4">
        <f t="shared" si="88"/>
        <v>10930815.873860009</v>
      </c>
      <c r="CB48" s="4">
        <f t="shared" si="88"/>
        <v>10879331.131760236</v>
      </c>
    </row>
    <row r="49" spans="1:80" outlineLevel="1">
      <c r="B49" s="113" t="s">
        <v>144</v>
      </c>
      <c r="G49" s="188">
        <f>'NSP Inputs'!C53</f>
        <v>9</v>
      </c>
    </row>
    <row r="50" spans="1:80" outlineLevel="1">
      <c r="B50" s="113" t="s">
        <v>146</v>
      </c>
      <c r="C50" s="183">
        <f>'NSP Inputs'!C54</f>
        <v>148765863.15662089</v>
      </c>
      <c r="D50" s="3">
        <f>C54</f>
        <v>171534355.28918105</v>
      </c>
      <c r="E50" s="3">
        <f t="shared" ref="E50:G50" si="89">D54</f>
        <v>186629755.05055809</v>
      </c>
      <c r="F50" s="3">
        <f t="shared" si="89"/>
        <v>205317910.2924318</v>
      </c>
      <c r="G50" s="3">
        <f t="shared" si="89"/>
        <v>217657495.68238944</v>
      </c>
      <c r="H50" s="3">
        <f>G54</f>
        <v>230205841.74025178</v>
      </c>
      <c r="I50" s="3">
        <f>H54</f>
        <v>209663774.33414117</v>
      </c>
      <c r="J50" s="3">
        <f t="shared" ref="J50:BU50" si="90">I54</f>
        <v>191559271.77559015</v>
      </c>
      <c r="K50" s="3">
        <f t="shared" si="90"/>
        <v>175150692.6185213</v>
      </c>
      <c r="L50" s="3">
        <f t="shared" si="90"/>
        <v>160380861.12072366</v>
      </c>
      <c r="M50" s="3">
        <f t="shared" si="90"/>
        <v>148844894.64815104</v>
      </c>
      <c r="N50" s="3">
        <f t="shared" si="90"/>
        <v>141196148.50784248</v>
      </c>
      <c r="O50" s="3">
        <f t="shared" si="90"/>
        <v>133395742.49863769</v>
      </c>
      <c r="P50" s="3">
        <f t="shared" si="90"/>
        <v>125151631.24906299</v>
      </c>
      <c r="Q50" s="3">
        <f t="shared" si="90"/>
        <v>116455347.54303789</v>
      </c>
      <c r="R50" s="3">
        <f t="shared" si="90"/>
        <v>107202582.32196394</v>
      </c>
      <c r="S50" s="3">
        <f t="shared" si="90"/>
        <v>99087865.737638488</v>
      </c>
      <c r="T50" s="3">
        <f t="shared" si="90"/>
        <v>92652547.197566047</v>
      </c>
      <c r="U50" s="3">
        <f t="shared" si="90"/>
        <v>87827890.161240086</v>
      </c>
      <c r="V50" s="3">
        <f t="shared" si="90"/>
        <v>85098204.053323984</v>
      </c>
      <c r="W50" s="3">
        <f t="shared" si="90"/>
        <v>83550272.693461955</v>
      </c>
      <c r="X50" s="3">
        <f t="shared" si="90"/>
        <v>83403872.760276839</v>
      </c>
      <c r="Y50" s="3">
        <f t="shared" si="90"/>
        <v>83054969.227760494</v>
      </c>
      <c r="Z50" s="3">
        <f t="shared" si="90"/>
        <v>82537144.21138142</v>
      </c>
      <c r="AA50" s="3">
        <f t="shared" si="90"/>
        <v>81883425.468976259</v>
      </c>
      <c r="AB50" s="3">
        <f t="shared" si="90"/>
        <v>81126303.111643136</v>
      </c>
      <c r="AC50" s="3">
        <f t="shared" si="90"/>
        <v>80297745.925382212</v>
      </c>
      <c r="AD50" s="3">
        <f t="shared" si="90"/>
        <v>79429217.313499883</v>
      </c>
      <c r="AE50" s="3">
        <f t="shared" si="90"/>
        <v>78551690.869545743</v>
      </c>
      <c r="AF50" s="3">
        <f t="shared" si="90"/>
        <v>77695665.590309739</v>
      </c>
      <c r="AG50" s="3">
        <f t="shared" si="90"/>
        <v>76860603.946673885</v>
      </c>
      <c r="AH50" s="3">
        <f t="shared" si="90"/>
        <v>76045981.847748205</v>
      </c>
      <c r="AI50" s="3">
        <f t="shared" si="90"/>
        <v>75251288.304914936</v>
      </c>
      <c r="AJ50" s="3">
        <f t="shared" si="90"/>
        <v>74476025.104271755</v>
      </c>
      <c r="AK50" s="3">
        <f t="shared" si="90"/>
        <v>73719706.487263918</v>
      </c>
      <c r="AL50" s="3">
        <f t="shared" si="90"/>
        <v>72981858.839300543</v>
      </c>
      <c r="AM50" s="3">
        <f t="shared" si="90"/>
        <v>72262020.386155516</v>
      </c>
      <c r="AN50" s="3">
        <f t="shared" si="90"/>
        <v>71559740.897958398</v>
      </c>
      <c r="AO50" s="3">
        <f t="shared" si="90"/>
        <v>70874581.400585473</v>
      </c>
      <c r="AP50" s="3">
        <f t="shared" si="90"/>
        <v>70206113.894266129</v>
      </c>
      <c r="AQ50" s="3">
        <f t="shared" si="90"/>
        <v>69553921.07922405</v>
      </c>
      <c r="AR50" s="3">
        <f t="shared" si="90"/>
        <v>68908272.162550986</v>
      </c>
      <c r="AS50" s="3">
        <f t="shared" si="90"/>
        <v>68268770.448647052</v>
      </c>
      <c r="AT50" s="3">
        <f t="shared" si="90"/>
        <v>67644353.084928662</v>
      </c>
      <c r="AU50" s="3">
        <f t="shared" si="90"/>
        <v>67034642.962641194</v>
      </c>
      <c r="AV50" s="3">
        <f t="shared" si="90"/>
        <v>66439272.400748864</v>
      </c>
      <c r="AW50" s="3">
        <f t="shared" si="90"/>
        <v>65857882.91024179</v>
      </c>
      <c r="AX50" s="3">
        <f t="shared" si="90"/>
        <v>65290124.964335345</v>
      </c>
      <c r="AY50" s="3">
        <f t="shared" si="90"/>
        <v>64735657.774414524</v>
      </c>
      <c r="AZ50" s="3">
        <f t="shared" si="90"/>
        <v>64194149.071579665</v>
      </c>
      <c r="BA50" s="3">
        <f t="shared" si="90"/>
        <v>63665274.893653646</v>
      </c>
      <c r="BB50" s="3">
        <f t="shared" si="90"/>
        <v>63148719.377513714</v>
      </c>
      <c r="BC50" s="3">
        <f t="shared" si="90"/>
        <v>62651671.773066238</v>
      </c>
      <c r="BD50" s="3">
        <f t="shared" si="90"/>
        <v>62177494.673796445</v>
      </c>
      <c r="BE50" s="3">
        <f t="shared" si="90"/>
        <v>61723402.705642924</v>
      </c>
      <c r="BF50" s="3">
        <f t="shared" si="90"/>
        <v>61289245.911735483</v>
      </c>
      <c r="BG50" s="3">
        <f t="shared" si="90"/>
        <v>60865943.037675731</v>
      </c>
      <c r="BH50" s="3">
        <f t="shared" si="90"/>
        <v>60453222.735467471</v>
      </c>
      <c r="BI50" s="3">
        <f t="shared" si="90"/>
        <v>60050820.440814421</v>
      </c>
      <c r="BJ50" s="3">
        <f t="shared" si="90"/>
        <v>59658478.203527689</v>
      </c>
      <c r="BK50" s="3">
        <f t="shared" si="90"/>
        <v>59275944.522173129</v>
      </c>
      <c r="BL50" s="3">
        <f t="shared" si="90"/>
        <v>58902974.182852432</v>
      </c>
      <c r="BM50" s="3">
        <f t="shared" si="90"/>
        <v>58539328.10201475</v>
      </c>
      <c r="BN50" s="3">
        <f t="shared" si="90"/>
        <v>58184773.173198007</v>
      </c>
      <c r="BO50" s="3">
        <f t="shared" si="90"/>
        <v>57839082.117601685</v>
      </c>
      <c r="BP50" s="3">
        <f t="shared" si="90"/>
        <v>57502033.338395283</v>
      </c>
      <c r="BQ50" s="3">
        <f t="shared" si="90"/>
        <v>57173410.778669029</v>
      </c>
      <c r="BR50" s="3">
        <f t="shared" si="90"/>
        <v>56853003.782935932</v>
      </c>
      <c r="BS50" s="3">
        <f t="shared" si="90"/>
        <v>56540606.96209617</v>
      </c>
      <c r="BT50" s="3">
        <f t="shared" si="90"/>
        <v>56236020.061777398</v>
      </c>
      <c r="BU50" s="3">
        <f t="shared" si="90"/>
        <v>55939047.83396659</v>
      </c>
      <c r="BV50" s="3">
        <f t="shared" ref="BV50:CB50" si="91">BU54</f>
        <v>55649499.911851063</v>
      </c>
      <c r="BW50" s="3">
        <f t="shared" si="91"/>
        <v>55367190.687788419</v>
      </c>
      <c r="BX50" s="3">
        <f t="shared" si="91"/>
        <v>55091939.19432734</v>
      </c>
      <c r="BY50" s="3">
        <f t="shared" si="91"/>
        <v>54823568.988202788</v>
      </c>
      <c r="BZ50" s="3">
        <f t="shared" si="91"/>
        <v>54561908.037231348</v>
      </c>
      <c r="CA50" s="3">
        <f t="shared" si="91"/>
        <v>54306788.610034198</v>
      </c>
      <c r="CB50" s="3">
        <f t="shared" si="91"/>
        <v>54058047.168516979</v>
      </c>
    </row>
    <row r="51" spans="1:80" outlineLevel="1">
      <c r="B51" s="113" t="s">
        <v>246</v>
      </c>
      <c r="C51" s="163">
        <f t="shared" ref="C51:H51" si="92">C11</f>
        <v>40470435.005591713</v>
      </c>
      <c r="D51" s="163">
        <f t="shared" si="92"/>
        <v>36188229.555848427</v>
      </c>
      <c r="E51" s="163">
        <f t="shared" si="92"/>
        <v>43406300.634194925</v>
      </c>
      <c r="F51" s="163">
        <f t="shared" si="92"/>
        <v>41057550.383087993</v>
      </c>
      <c r="G51" s="163">
        <f t="shared" si="92"/>
        <v>45026034.268729143</v>
      </c>
      <c r="H51" s="3">
        <f t="shared" si="92"/>
        <v>15780001.842885138</v>
      </c>
      <c r="I51" s="3">
        <f t="shared" ref="I51:BT51" si="93">I11</f>
        <v>15849087.5994153</v>
      </c>
      <c r="J51" s="3">
        <f t="shared" si="93"/>
        <v>15918864.213510761</v>
      </c>
      <c r="K51" s="3">
        <f t="shared" si="93"/>
        <v>15989338.59374718</v>
      </c>
      <c r="L51" s="3">
        <f t="shared" si="93"/>
        <v>16060517.717785958</v>
      </c>
      <c r="M51" s="3">
        <f t="shared" si="93"/>
        <v>16132408.633065129</v>
      </c>
      <c r="N51" s="3">
        <f t="shared" si="93"/>
        <v>16205018.45749709</v>
      </c>
      <c r="O51" s="3">
        <f t="shared" si="93"/>
        <v>16278354.38017337</v>
      </c>
      <c r="P51" s="3">
        <f t="shared" si="93"/>
        <v>16352423.662076412</v>
      </c>
      <c r="Q51" s="3">
        <f t="shared" si="93"/>
        <v>16427233.636798484</v>
      </c>
      <c r="R51" s="3">
        <f t="shared" si="93"/>
        <v>16502791.711267781</v>
      </c>
      <c r="S51" s="3">
        <f t="shared" si="93"/>
        <v>16579105.366481768</v>
      </c>
      <c r="T51" s="3">
        <f t="shared" si="93"/>
        <v>16656182.158247894</v>
      </c>
      <c r="U51" s="3">
        <f t="shared" si="93"/>
        <v>16734029.71793168</v>
      </c>
      <c r="V51" s="3">
        <f t="shared" si="93"/>
        <v>16537464.629730117</v>
      </c>
      <c r="W51" s="3">
        <f t="shared" si="93"/>
        <v>16345813.668733589</v>
      </c>
      <c r="X51" s="3">
        <f t="shared" si="93"/>
        <v>16158953.981761977</v>
      </c>
      <c r="Y51" s="3">
        <f t="shared" si="93"/>
        <v>15976765.786964655</v>
      </c>
      <c r="Z51" s="3">
        <f t="shared" si="93"/>
        <v>15799132.297037264</v>
      </c>
      <c r="AA51" s="3">
        <f t="shared" si="93"/>
        <v>15625939.644358059</v>
      </c>
      <c r="AB51" s="3">
        <f t="shared" si="93"/>
        <v>15457076.807995837</v>
      </c>
      <c r="AC51" s="3">
        <f t="shared" si="93"/>
        <v>15292435.542542668</v>
      </c>
      <c r="AD51" s="3">
        <f t="shared" si="93"/>
        <v>15131910.308725826</v>
      </c>
      <c r="AE51" s="3">
        <f t="shared" si="93"/>
        <v>14975398.205754409</v>
      </c>
      <c r="AF51" s="3">
        <f t="shared" si="93"/>
        <v>14822798.905357275</v>
      </c>
      <c r="AG51" s="3">
        <f t="shared" si="93"/>
        <v>14674014.587470071</v>
      </c>
      <c r="AH51" s="3">
        <f t="shared" si="93"/>
        <v>14528949.877530048</v>
      </c>
      <c r="AI51" s="3">
        <f t="shared" si="93"/>
        <v>14387511.785338523</v>
      </c>
      <c r="AJ51" s="3">
        <f t="shared" si="93"/>
        <v>14249609.645451786</v>
      </c>
      <c r="AK51" s="3">
        <f t="shared" si="93"/>
        <v>14115155.059062218</v>
      </c>
      <c r="AL51" s="3">
        <f t="shared" si="93"/>
        <v>13984061.837332388</v>
      </c>
      <c r="AM51" s="3">
        <f t="shared" si="93"/>
        <v>13856245.946145806</v>
      </c>
      <c r="AN51" s="3">
        <f t="shared" si="93"/>
        <v>13731625.452238888</v>
      </c>
      <c r="AO51" s="3">
        <f t="shared" si="93"/>
        <v>13610120.470679644</v>
      </c>
      <c r="AP51" s="3">
        <f t="shared" si="93"/>
        <v>13491653.113659378</v>
      </c>
      <c r="AQ51" s="3">
        <f t="shared" si="93"/>
        <v>13376147.440564621</v>
      </c>
      <c r="AR51" s="3">
        <f t="shared" si="93"/>
        <v>13263529.409297232</v>
      </c>
      <c r="AS51" s="3">
        <f t="shared" si="93"/>
        <v>13153726.82881153</v>
      </c>
      <c r="AT51" s="3">
        <f t="shared" si="93"/>
        <v>13046669.312837968</v>
      </c>
      <c r="AU51" s="3">
        <f t="shared" si="93"/>
        <v>12942288.234763745</v>
      </c>
      <c r="AV51" s="3">
        <f t="shared" si="93"/>
        <v>12840516.683641378</v>
      </c>
      <c r="AW51" s="3">
        <f t="shared" si="93"/>
        <v>12741289.421297073</v>
      </c>
      <c r="AX51" s="3">
        <f t="shared" si="93"/>
        <v>12644542.840511372</v>
      </c>
      <c r="AY51" s="3">
        <f t="shared" si="93"/>
        <v>12550214.924245317</v>
      </c>
      <c r="AZ51" s="3">
        <f t="shared" si="93"/>
        <v>12458245.205885909</v>
      </c>
      <c r="BA51" s="3">
        <f t="shared" si="93"/>
        <v>12368574.73048549</v>
      </c>
      <c r="BB51" s="3">
        <f t="shared" si="93"/>
        <v>12281146.016970078</v>
      </c>
      <c r="BC51" s="3">
        <f t="shared" si="93"/>
        <v>12195903.021292554</v>
      </c>
      <c r="BD51" s="3">
        <f t="shared" si="93"/>
        <v>12112791.100506967</v>
      </c>
      <c r="BE51" s="3">
        <f t="shared" si="93"/>
        <v>12031756.97774102</v>
      </c>
      <c r="BF51" s="3">
        <f t="shared" si="93"/>
        <v>11952748.708044222</v>
      </c>
      <c r="BG51" s="3">
        <f t="shared" si="93"/>
        <v>11875715.645089841</v>
      </c>
      <c r="BH51" s="3">
        <f t="shared" si="93"/>
        <v>11800608.408709323</v>
      </c>
      <c r="BI51" s="3">
        <f t="shared" si="93"/>
        <v>11727378.853238318</v>
      </c>
      <c r="BJ51" s="3">
        <f t="shared" si="93"/>
        <v>11655980.036654087</v>
      </c>
      <c r="BK51" s="3">
        <f t="shared" si="93"/>
        <v>11586366.190484462</v>
      </c>
      <c r="BL51" s="3">
        <f t="shared" si="93"/>
        <v>11518492.690469077</v>
      </c>
      <c r="BM51" s="3">
        <f t="shared" si="93"/>
        <v>11452316.027954077</v>
      </c>
      <c r="BN51" s="3">
        <f t="shared" si="93"/>
        <v>11387793.782001952</v>
      </c>
      <c r="BO51" s="3">
        <f t="shared" si="93"/>
        <v>11324884.592198631</v>
      </c>
      <c r="BP51" s="3">
        <f t="shared" si="93"/>
        <v>11263548.132140391</v>
      </c>
      <c r="BQ51" s="3">
        <f t="shared" si="93"/>
        <v>11203745.08358361</v>
      </c>
      <c r="BR51" s="3">
        <f t="shared" si="93"/>
        <v>11145437.111240745</v>
      </c>
      <c r="BS51" s="3">
        <f t="shared" si="93"/>
        <v>11088586.838206455</v>
      </c>
      <c r="BT51" s="3">
        <f t="shared" si="93"/>
        <v>11033157.821998021</v>
      </c>
      <c r="BU51" s="3">
        <f t="shared" ref="BU51:CB51" si="94">BU11</f>
        <v>10979114.531194797</v>
      </c>
      <c r="BV51" s="3">
        <f t="shared" si="94"/>
        <v>10926422.322661653</v>
      </c>
      <c r="BW51" s="3">
        <f t="shared" si="94"/>
        <v>10875047.41934184</v>
      </c>
      <c r="BX51" s="3">
        <f t="shared" si="94"/>
        <v>10824956.888605021</v>
      </c>
      <c r="BY51" s="3">
        <f t="shared" si="94"/>
        <v>10776118.621136623</v>
      </c>
      <c r="BZ51" s="3">
        <f t="shared" si="94"/>
        <v>10728501.310354935</v>
      </c>
      <c r="CA51" s="3">
        <f t="shared" si="94"/>
        <v>10682074.432342788</v>
      </c>
      <c r="CB51" s="3">
        <f t="shared" si="94"/>
        <v>10636808.226280946</v>
      </c>
    </row>
    <row r="52" spans="1:80" outlineLevel="1">
      <c r="B52" s="113" t="s">
        <v>247</v>
      </c>
      <c r="C52" s="183">
        <f>'NSP Inputs'!C56</f>
        <v>17701942.873031564</v>
      </c>
      <c r="D52" s="183">
        <f>'NSP Inputs'!D56</f>
        <v>21092829.794471379</v>
      </c>
      <c r="E52" s="183">
        <f>'NSP Inputs'!E56</f>
        <v>24718145.392321192</v>
      </c>
      <c r="F52" s="183">
        <f>'NSP Inputs'!F56</f>
        <v>28717964.993130364</v>
      </c>
      <c r="G52" s="183">
        <f>'NSP Inputs'!G56</f>
        <v>32477688.210866801</v>
      </c>
      <c r="H52" s="183">
        <f>'NSP Inputs'!H56</f>
        <v>36322069.248995759</v>
      </c>
      <c r="I52" s="183">
        <f>'NSP Inputs'!I56</f>
        <v>32200256.619867973</v>
      </c>
      <c r="J52" s="183">
        <f>'NSP Inputs'!J56</f>
        <v>28813100.099212889</v>
      </c>
      <c r="K52" s="183">
        <f>'NSP Inputs'!K56</f>
        <v>25476064.129788015</v>
      </c>
      <c r="L52" s="183">
        <f>'NSP Inputs'!L56</f>
        <v>20536785.051518768</v>
      </c>
      <c r="M52" s="183">
        <f>'NSP Inputs'!M56</f>
        <v>14936953.665890995</v>
      </c>
      <c r="N52" s="183">
        <f>'NSP Inputs'!N56</f>
        <v>13368733.511100825</v>
      </c>
      <c r="O52" s="183">
        <f>'NSP Inputs'!O56</f>
        <v>12085217.067758467</v>
      </c>
      <c r="P52" s="183">
        <f>'NSP Inputs'!P56</f>
        <v>10802752.763870409</v>
      </c>
      <c r="Q52" s="183">
        <f>'NSP Inputs'!Q56</f>
        <v>9617108.2911884002</v>
      </c>
      <c r="R52" s="183">
        <f>'NSP Inputs'!R56</f>
        <v>8482703.0851410422</v>
      </c>
      <c r="S52" s="183">
        <f>'NSP Inputs'!S56</f>
        <v>6806984.9058961887</v>
      </c>
      <c r="T52" s="183">
        <f>'NSP Inputs'!T56</f>
        <v>5200040.0658079432</v>
      </c>
      <c r="U52" s="183">
        <f>'NSP Inputs'!U56</f>
        <v>3108822.9676928958</v>
      </c>
      <c r="V52" s="183">
        <f>'NSP Inputs'!V56</f>
        <v>1655668.4647544113</v>
      </c>
      <c r="W52" s="183">
        <f>'NSP Inputs'!W56</f>
        <v>17479.855229306027</v>
      </c>
      <c r="X52" s="183">
        <f>'NSP Inputs'!X56</f>
        <v>17479.85522931275</v>
      </c>
      <c r="Y52" s="183">
        <f>'NSP Inputs'!Y56</f>
        <v>17479.85522931275</v>
      </c>
      <c r="Z52" s="183">
        <f>'NSP Inputs'!Z56</f>
        <v>17479.85522931275</v>
      </c>
      <c r="AA52" s="183">
        <f>'NSP Inputs'!AA56</f>
        <v>17479.85522931275</v>
      </c>
      <c r="AB52" s="183">
        <f>'NSP Inputs'!AB56</f>
        <v>17479.85522931275</v>
      </c>
      <c r="AC52" s="183">
        <f>'NSP Inputs'!AC56</f>
        <v>17479.85522931275</v>
      </c>
      <c r="AD52" s="183">
        <f>'NSP Inputs'!AD56</f>
        <v>17479.85522931275</v>
      </c>
      <c r="AE52" s="183">
        <f>'NSP Inputs'!AE56</f>
        <v>17479.85522931275</v>
      </c>
      <c r="AF52" s="183">
        <f>'NSP Inputs'!AF56</f>
        <v>17479.85522931275</v>
      </c>
      <c r="AG52" s="183">
        <f>'NSP Inputs'!AG56</f>
        <v>17479.85522931275</v>
      </c>
      <c r="AH52" s="183">
        <f>'NSP Inputs'!AH56</f>
        <v>17479.85522931275</v>
      </c>
      <c r="AI52" s="183">
        <f>'NSP Inputs'!AI56</f>
        <v>17479.85522931275</v>
      </c>
      <c r="AJ52" s="183">
        <f>'NSP Inputs'!AJ56</f>
        <v>17479.85522931275</v>
      </c>
      <c r="AK52" s="183">
        <f>'NSP Inputs'!AK56</f>
        <v>17479.85522931275</v>
      </c>
      <c r="AL52" s="183">
        <f>'NSP Inputs'!AL56</f>
        <v>17479.85522931275</v>
      </c>
      <c r="AM52" s="183">
        <f>'NSP Inputs'!AM56</f>
        <v>17479.85522931275</v>
      </c>
      <c r="AN52" s="183">
        <f>'NSP Inputs'!AN56</f>
        <v>17479.85522931275</v>
      </c>
      <c r="AO52" s="183">
        <f>'NSP Inputs'!AO56</f>
        <v>17479.85522931275</v>
      </c>
      <c r="AP52" s="183">
        <f>'NSP Inputs'!AP56</f>
        <v>17479.85522931275</v>
      </c>
      <c r="AQ52" s="183">
        <f>'NSP Inputs'!AQ56</f>
        <v>26803.780855613019</v>
      </c>
      <c r="AR52" s="183">
        <f>'NSP Inputs'!AR56</f>
        <v>36127.706481912246</v>
      </c>
      <c r="AS52" s="183">
        <f>'NSP Inputs'!AS56</f>
        <v>36127.706481912246</v>
      </c>
      <c r="AT52" s="183">
        <f>'NSP Inputs'!AT56</f>
        <v>36127.706481912246</v>
      </c>
      <c r="AU52" s="183">
        <f>'NSP Inputs'!AU56</f>
        <v>36127.706481912246</v>
      </c>
      <c r="AV52" s="183">
        <f>'NSP Inputs'!AV56</f>
        <v>36127.706481912246</v>
      </c>
      <c r="AW52" s="183">
        <f>'NSP Inputs'!AW56</f>
        <v>36127.706481912246</v>
      </c>
      <c r="AX52" s="183">
        <f>'NSP Inputs'!AX56</f>
        <v>36127.706481912246</v>
      </c>
      <c r="AY52" s="183">
        <f>'NSP Inputs'!AY56</f>
        <v>36127.706481912246</v>
      </c>
      <c r="AZ52" s="183">
        <f>'NSP Inputs'!AZ56</f>
        <v>36127.706481912246</v>
      </c>
      <c r="BA52" s="183">
        <f>'NSP Inputs'!BA56</f>
        <v>36127.706481912246</v>
      </c>
      <c r="BB52" s="183">
        <f>'NSP Inputs'!BB56</f>
        <v>28630.490030905836</v>
      </c>
      <c r="BC52" s="183">
        <f>'NSP Inputs'!BC56</f>
        <v>17470.412713638943</v>
      </c>
      <c r="BD52" s="183">
        <f>'NSP Inputs'!BD56</f>
        <v>8802.9487612650446</v>
      </c>
      <c r="BE52" s="183">
        <f>'NSP Inputs'!BE56</f>
        <v>1.6653345369377348E-10</v>
      </c>
      <c r="BF52" s="183">
        <f>'NSP Inputs'!BF56</f>
        <v>0</v>
      </c>
      <c r="BG52" s="183">
        <f>'NSP Inputs'!BG56</f>
        <v>0</v>
      </c>
      <c r="BH52" s="183">
        <f>'NSP Inputs'!BH56</f>
        <v>0</v>
      </c>
      <c r="BI52" s="183">
        <f>'NSP Inputs'!BI56</f>
        <v>0</v>
      </c>
      <c r="BJ52" s="183">
        <f>'NSP Inputs'!BJ56</f>
        <v>0</v>
      </c>
      <c r="BK52" s="183">
        <f>'NSP Inputs'!BK56</f>
        <v>0</v>
      </c>
      <c r="BL52" s="183">
        <f>'NSP Inputs'!BL56</f>
        <v>0</v>
      </c>
      <c r="BM52" s="183">
        <f>'NSP Inputs'!BM56</f>
        <v>0</v>
      </c>
      <c r="BN52" s="183">
        <f>'NSP Inputs'!BN56</f>
        <v>0</v>
      </c>
      <c r="BO52" s="183">
        <f>'NSP Inputs'!BO56</f>
        <v>0</v>
      </c>
      <c r="BP52" s="183">
        <f>'NSP Inputs'!BP56</f>
        <v>0</v>
      </c>
      <c r="BQ52" s="183">
        <f>'NSP Inputs'!BQ56</f>
        <v>0</v>
      </c>
      <c r="BR52" s="183">
        <f>'NSP Inputs'!BR56</f>
        <v>0</v>
      </c>
      <c r="BS52" s="183">
        <f>'NSP Inputs'!BS56</f>
        <v>0</v>
      </c>
      <c r="BT52" s="183">
        <f>'NSP Inputs'!BT56</f>
        <v>0</v>
      </c>
      <c r="BU52" s="183">
        <f>'NSP Inputs'!BU56</f>
        <v>0</v>
      </c>
      <c r="BV52" s="183">
        <f>'NSP Inputs'!BV56</f>
        <v>0</v>
      </c>
      <c r="BW52" s="183">
        <f>'NSP Inputs'!BW56</f>
        <v>0</v>
      </c>
      <c r="BX52" s="183">
        <f>'NSP Inputs'!BX56</f>
        <v>0</v>
      </c>
      <c r="BY52" s="183">
        <f>'NSP Inputs'!BY56</f>
        <v>0</v>
      </c>
      <c r="BZ52" s="183">
        <f>'NSP Inputs'!BZ56</f>
        <v>0</v>
      </c>
      <c r="CA52" s="183">
        <f>'NSP Inputs'!CA56</f>
        <v>0</v>
      </c>
      <c r="CB52" s="183">
        <f>'NSP Inputs'!CB56</f>
        <v>0</v>
      </c>
    </row>
    <row r="53" spans="1:80" outlineLevel="1">
      <c r="B53" s="113" t="s">
        <v>248</v>
      </c>
      <c r="C53" s="135"/>
      <c r="D53" s="135"/>
      <c r="E53" s="135"/>
      <c r="F53" s="135"/>
      <c r="G53" s="135"/>
      <c r="H53" s="168">
        <f>SUM(H58:H130)</f>
        <v>0</v>
      </c>
      <c r="I53" s="168">
        <f t="shared" ref="I53:BT53" si="95">SUM(I58:I130)</f>
        <v>1753333.5380983488</v>
      </c>
      <c r="J53" s="168">
        <f t="shared" si="95"/>
        <v>3514343.2713667154</v>
      </c>
      <c r="K53" s="168">
        <f t="shared" si="95"/>
        <v>5283105.9617568003</v>
      </c>
      <c r="L53" s="168">
        <f t="shared" si="95"/>
        <v>7059699.1388398204</v>
      </c>
      <c r="M53" s="168">
        <f t="shared" si="95"/>
        <v>8844201.1074827053</v>
      </c>
      <c r="N53" s="168">
        <f t="shared" si="95"/>
        <v>10636690.955601053</v>
      </c>
      <c r="O53" s="168">
        <f t="shared" si="95"/>
        <v>12437248.561989618</v>
      </c>
      <c r="P53" s="168">
        <f t="shared" si="95"/>
        <v>14245954.604231104</v>
      </c>
      <c r="Q53" s="168">
        <f t="shared" si="95"/>
        <v>16062890.566684039</v>
      </c>
      <c r="R53" s="168">
        <f t="shared" si="95"/>
        <v>16134805.210452188</v>
      </c>
      <c r="S53" s="168">
        <f t="shared" si="95"/>
        <v>16207439.000658019</v>
      </c>
      <c r="T53" s="168">
        <f t="shared" si="95"/>
        <v>16280799.128765909</v>
      </c>
      <c r="U53" s="168">
        <f t="shared" si="95"/>
        <v>16354892.858154878</v>
      </c>
      <c r="V53" s="168">
        <f t="shared" si="95"/>
        <v>16429727.524837736</v>
      </c>
      <c r="W53" s="168">
        <f t="shared" si="95"/>
        <v>16474733.746689402</v>
      </c>
      <c r="X53" s="168">
        <f t="shared" si="95"/>
        <v>16490377.659049012</v>
      </c>
      <c r="Y53" s="168">
        <f t="shared" si="95"/>
        <v>16477110.948114412</v>
      </c>
      <c r="Z53" s="168">
        <f t="shared" si="95"/>
        <v>16435371.184213106</v>
      </c>
      <c r="AA53" s="168">
        <f t="shared" si="95"/>
        <v>16365582.146461859</v>
      </c>
      <c r="AB53" s="168">
        <f t="shared" si="95"/>
        <v>16268154.139027447</v>
      </c>
      <c r="AC53" s="168">
        <f t="shared" si="95"/>
        <v>16143484.299195677</v>
      </c>
      <c r="AD53" s="168">
        <f t="shared" si="95"/>
        <v>15991956.89745065</v>
      </c>
      <c r="AE53" s="168">
        <f t="shared" si="95"/>
        <v>15813943.629761111</v>
      </c>
      <c r="AF53" s="168">
        <f t="shared" si="95"/>
        <v>15640380.693763807</v>
      </c>
      <c r="AG53" s="168">
        <f t="shared" si="95"/>
        <v>15471156.831166441</v>
      </c>
      <c r="AH53" s="168">
        <f t="shared" si="95"/>
        <v>15306163.565134007</v>
      </c>
      <c r="AI53" s="168">
        <f t="shared" si="95"/>
        <v>15145295.130752385</v>
      </c>
      <c r="AJ53" s="168">
        <f t="shared" si="95"/>
        <v>14988448.407230303</v>
      </c>
      <c r="AK53" s="168">
        <f t="shared" si="95"/>
        <v>14835522.851796271</v>
      </c>
      <c r="AL53" s="168">
        <f t="shared" si="95"/>
        <v>14686420.43524809</v>
      </c>
      <c r="AM53" s="168">
        <f t="shared" si="95"/>
        <v>14541045.579113614</v>
      </c>
      <c r="AN53" s="168">
        <f t="shared" si="95"/>
        <v>14399305.094382502</v>
      </c>
      <c r="AO53" s="168">
        <f t="shared" si="95"/>
        <v>14261108.121769667</v>
      </c>
      <c r="AP53" s="168">
        <f t="shared" si="95"/>
        <v>14126366.073472153</v>
      </c>
      <c r="AQ53" s="168">
        <f t="shared" si="95"/>
        <v>13994992.576382076</v>
      </c>
      <c r="AR53" s="168">
        <f t="shared" si="95"/>
        <v>13866903.41671925</v>
      </c>
      <c r="AS53" s="168">
        <f t="shared" si="95"/>
        <v>13742016.486047996</v>
      </c>
      <c r="AT53" s="168">
        <f t="shared" si="95"/>
        <v>13620251.728643524</v>
      </c>
      <c r="AU53" s="168">
        <f t="shared" si="95"/>
        <v>13501531.090174161</v>
      </c>
      <c r="AV53" s="168">
        <f t="shared" si="95"/>
        <v>13385778.467666535</v>
      </c>
      <c r="AW53" s="168">
        <f t="shared" si="95"/>
        <v>13272919.660721598</v>
      </c>
      <c r="AX53" s="168">
        <f t="shared" si="95"/>
        <v>13162882.323950285</v>
      </c>
      <c r="AY53" s="168">
        <f t="shared" si="95"/>
        <v>13055595.920598255</v>
      </c>
      <c r="AZ53" s="168">
        <f t="shared" si="95"/>
        <v>12950991.677330026</v>
      </c>
      <c r="BA53" s="168">
        <f t="shared" si="95"/>
        <v>12849002.540143503</v>
      </c>
      <c r="BB53" s="168">
        <f t="shared" si="95"/>
        <v>12749563.131386643</v>
      </c>
      <c r="BC53" s="168">
        <f t="shared" si="95"/>
        <v>12652609.707848705</v>
      </c>
      <c r="BD53" s="168">
        <f t="shared" si="95"/>
        <v>12558080.119899215</v>
      </c>
      <c r="BE53" s="168">
        <f t="shared" si="95"/>
        <v>12465913.771648459</v>
      </c>
      <c r="BF53" s="168">
        <f t="shared" si="95"/>
        <v>12376051.582103975</v>
      </c>
      <c r="BG53" s="168">
        <f t="shared" si="95"/>
        <v>12288435.947298102</v>
      </c>
      <c r="BH53" s="168">
        <f t="shared" si="95"/>
        <v>12203010.703362375</v>
      </c>
      <c r="BI53" s="168">
        <f t="shared" si="95"/>
        <v>12119721.090525044</v>
      </c>
      <c r="BJ53" s="168">
        <f t="shared" si="95"/>
        <v>12038513.718008645</v>
      </c>
      <c r="BK53" s="168">
        <f t="shared" si="95"/>
        <v>11959336.529805157</v>
      </c>
      <c r="BL53" s="168">
        <f t="shared" si="95"/>
        <v>11882138.771306755</v>
      </c>
      <c r="BM53" s="168">
        <f t="shared" si="95"/>
        <v>11806870.956770813</v>
      </c>
      <c r="BN53" s="168">
        <f t="shared" si="95"/>
        <v>11733484.837598272</v>
      </c>
      <c r="BO53" s="168">
        <f t="shared" si="95"/>
        <v>11661933.371405039</v>
      </c>
      <c r="BP53" s="168">
        <f t="shared" si="95"/>
        <v>11592170.69186664</v>
      </c>
      <c r="BQ53" s="168">
        <f t="shared" si="95"/>
        <v>11524152.079316702</v>
      </c>
      <c r="BR53" s="168">
        <f t="shared" si="95"/>
        <v>11457833.932080511</v>
      </c>
      <c r="BS53" s="168">
        <f t="shared" si="95"/>
        <v>11393173.738525225</v>
      </c>
      <c r="BT53" s="168">
        <f t="shared" si="95"/>
        <v>11330130.049808821</v>
      </c>
      <c r="BU53" s="168">
        <f t="shared" ref="BU53:CB53" si="96">SUM(BU58:BU130)</f>
        <v>11268662.453310329</v>
      </c>
      <c r="BV53" s="168">
        <f t="shared" si="96"/>
        <v>11208731.546724297</v>
      </c>
      <c r="BW53" s="168">
        <f t="shared" si="96"/>
        <v>11150298.91280292</v>
      </c>
      <c r="BX53" s="168">
        <f t="shared" si="96"/>
        <v>11093327.094729573</v>
      </c>
      <c r="BY53" s="168">
        <f t="shared" si="96"/>
        <v>11037779.57210806</v>
      </c>
      <c r="BZ53" s="168">
        <f t="shared" si="96"/>
        <v>10983620.737552086</v>
      </c>
      <c r="CA53" s="168">
        <f t="shared" si="96"/>
        <v>10930815.873860009</v>
      </c>
      <c r="CB53" s="168">
        <f t="shared" si="96"/>
        <v>10879331.131760236</v>
      </c>
    </row>
    <row r="54" spans="1:80" outlineLevel="1">
      <c r="B54" s="113" t="s">
        <v>249</v>
      </c>
      <c r="C54" s="4">
        <f>C50+C51-C52</f>
        <v>171534355.28918105</v>
      </c>
      <c r="D54" s="4">
        <f>D50+D51-D52</f>
        <v>186629755.05055809</v>
      </c>
      <c r="E54" s="4">
        <f>E50+E51-E52</f>
        <v>205317910.2924318</v>
      </c>
      <c r="F54" s="4">
        <f>F50+F51-F52</f>
        <v>217657495.68238944</v>
      </c>
      <c r="G54" s="4">
        <f>G50+G51-(G52+G53)</f>
        <v>230205841.74025178</v>
      </c>
      <c r="H54" s="4">
        <f>H50+H51-(H52+H53)</f>
        <v>209663774.33414117</v>
      </c>
      <c r="I54" s="4">
        <f t="shared" ref="I54:BT54" si="97">I50+I51-(I52+I53)</f>
        <v>191559271.77559015</v>
      </c>
      <c r="J54" s="4">
        <f t="shared" si="97"/>
        <v>175150692.6185213</v>
      </c>
      <c r="K54" s="4">
        <f t="shared" si="97"/>
        <v>160380861.12072366</v>
      </c>
      <c r="L54" s="4">
        <f t="shared" si="97"/>
        <v>148844894.64815104</v>
      </c>
      <c r="M54" s="4">
        <f t="shared" si="97"/>
        <v>141196148.50784248</v>
      </c>
      <c r="N54" s="4">
        <f t="shared" si="97"/>
        <v>133395742.49863769</v>
      </c>
      <c r="O54" s="4">
        <f t="shared" si="97"/>
        <v>125151631.24906299</v>
      </c>
      <c r="P54" s="4">
        <f t="shared" si="97"/>
        <v>116455347.54303789</v>
      </c>
      <c r="Q54" s="4">
        <f t="shared" si="97"/>
        <v>107202582.32196394</v>
      </c>
      <c r="R54" s="4">
        <f t="shared" si="97"/>
        <v>99087865.737638488</v>
      </c>
      <c r="S54" s="4">
        <f t="shared" si="97"/>
        <v>92652547.197566047</v>
      </c>
      <c r="T54" s="4">
        <f t="shared" si="97"/>
        <v>87827890.161240086</v>
      </c>
      <c r="U54" s="4">
        <f t="shared" si="97"/>
        <v>85098204.053323984</v>
      </c>
      <c r="V54" s="4">
        <f t="shared" si="97"/>
        <v>83550272.693461955</v>
      </c>
      <c r="W54" s="4">
        <f t="shared" si="97"/>
        <v>83403872.760276839</v>
      </c>
      <c r="X54" s="4">
        <f t="shared" si="97"/>
        <v>83054969.227760494</v>
      </c>
      <c r="Y54" s="4">
        <f t="shared" si="97"/>
        <v>82537144.21138142</v>
      </c>
      <c r="Z54" s="4">
        <f t="shared" si="97"/>
        <v>81883425.468976259</v>
      </c>
      <c r="AA54" s="4">
        <f t="shared" si="97"/>
        <v>81126303.111643136</v>
      </c>
      <c r="AB54" s="4">
        <f t="shared" si="97"/>
        <v>80297745.925382212</v>
      </c>
      <c r="AC54" s="4">
        <f t="shared" si="97"/>
        <v>79429217.313499883</v>
      </c>
      <c r="AD54" s="4">
        <f t="shared" si="97"/>
        <v>78551690.869545743</v>
      </c>
      <c r="AE54" s="4">
        <f t="shared" si="97"/>
        <v>77695665.590309739</v>
      </c>
      <c r="AF54" s="4">
        <f t="shared" si="97"/>
        <v>76860603.946673885</v>
      </c>
      <c r="AG54" s="4">
        <f t="shared" si="97"/>
        <v>76045981.847748205</v>
      </c>
      <c r="AH54" s="4">
        <f t="shared" si="97"/>
        <v>75251288.304914936</v>
      </c>
      <c r="AI54" s="4">
        <f t="shared" si="97"/>
        <v>74476025.104271755</v>
      </c>
      <c r="AJ54" s="4">
        <f t="shared" si="97"/>
        <v>73719706.487263918</v>
      </c>
      <c r="AK54" s="4">
        <f t="shared" si="97"/>
        <v>72981858.839300543</v>
      </c>
      <c r="AL54" s="4">
        <f t="shared" si="97"/>
        <v>72262020.386155516</v>
      </c>
      <c r="AM54" s="4">
        <f t="shared" si="97"/>
        <v>71559740.897958398</v>
      </c>
      <c r="AN54" s="4">
        <f t="shared" si="97"/>
        <v>70874581.400585473</v>
      </c>
      <c r="AO54" s="4">
        <f t="shared" si="97"/>
        <v>70206113.894266129</v>
      </c>
      <c r="AP54" s="4">
        <f t="shared" si="97"/>
        <v>69553921.07922405</v>
      </c>
      <c r="AQ54" s="4">
        <f t="shared" si="97"/>
        <v>68908272.162550986</v>
      </c>
      <c r="AR54" s="4">
        <f t="shared" si="97"/>
        <v>68268770.448647052</v>
      </c>
      <c r="AS54" s="4">
        <f t="shared" si="97"/>
        <v>67644353.084928662</v>
      </c>
      <c r="AT54" s="4">
        <f t="shared" si="97"/>
        <v>67034642.962641194</v>
      </c>
      <c r="AU54" s="4">
        <f t="shared" si="97"/>
        <v>66439272.400748864</v>
      </c>
      <c r="AV54" s="4">
        <f t="shared" si="97"/>
        <v>65857882.91024179</v>
      </c>
      <c r="AW54" s="4">
        <f t="shared" si="97"/>
        <v>65290124.964335345</v>
      </c>
      <c r="AX54" s="4">
        <f t="shared" si="97"/>
        <v>64735657.774414524</v>
      </c>
      <c r="AY54" s="4">
        <f t="shared" si="97"/>
        <v>64194149.071579665</v>
      </c>
      <c r="AZ54" s="4">
        <f t="shared" si="97"/>
        <v>63665274.893653646</v>
      </c>
      <c r="BA54" s="4">
        <f t="shared" si="97"/>
        <v>63148719.377513714</v>
      </c>
      <c r="BB54" s="4">
        <f t="shared" si="97"/>
        <v>62651671.773066238</v>
      </c>
      <c r="BC54" s="4">
        <f t="shared" si="97"/>
        <v>62177494.673796445</v>
      </c>
      <c r="BD54" s="4">
        <f t="shared" si="97"/>
        <v>61723402.705642924</v>
      </c>
      <c r="BE54" s="4">
        <f t="shared" si="97"/>
        <v>61289245.911735483</v>
      </c>
      <c r="BF54" s="4">
        <f t="shared" si="97"/>
        <v>60865943.037675731</v>
      </c>
      <c r="BG54" s="4">
        <f t="shared" si="97"/>
        <v>60453222.735467471</v>
      </c>
      <c r="BH54" s="4">
        <f t="shared" si="97"/>
        <v>60050820.440814421</v>
      </c>
      <c r="BI54" s="4">
        <f t="shared" si="97"/>
        <v>59658478.203527689</v>
      </c>
      <c r="BJ54" s="4">
        <f t="shared" si="97"/>
        <v>59275944.522173129</v>
      </c>
      <c r="BK54" s="4">
        <f t="shared" si="97"/>
        <v>58902974.182852432</v>
      </c>
      <c r="BL54" s="4">
        <f t="shared" si="97"/>
        <v>58539328.10201475</v>
      </c>
      <c r="BM54" s="4">
        <f t="shared" si="97"/>
        <v>58184773.173198007</v>
      </c>
      <c r="BN54" s="4">
        <f t="shared" si="97"/>
        <v>57839082.117601685</v>
      </c>
      <c r="BO54" s="4">
        <f t="shared" si="97"/>
        <v>57502033.338395283</v>
      </c>
      <c r="BP54" s="4">
        <f t="shared" si="97"/>
        <v>57173410.778669029</v>
      </c>
      <c r="BQ54" s="4">
        <f t="shared" si="97"/>
        <v>56853003.782935932</v>
      </c>
      <c r="BR54" s="4">
        <f t="shared" si="97"/>
        <v>56540606.96209617</v>
      </c>
      <c r="BS54" s="4">
        <f t="shared" si="97"/>
        <v>56236020.061777398</v>
      </c>
      <c r="BT54" s="4">
        <f t="shared" si="97"/>
        <v>55939047.83396659</v>
      </c>
      <c r="BU54" s="4">
        <f t="shared" ref="BU54:CB54" si="98">BU50+BU51-(BU52+BU53)</f>
        <v>55649499.911851063</v>
      </c>
      <c r="BV54" s="4">
        <f t="shared" si="98"/>
        <v>55367190.687788419</v>
      </c>
      <c r="BW54" s="4">
        <f t="shared" si="98"/>
        <v>55091939.19432734</v>
      </c>
      <c r="BX54" s="4">
        <f t="shared" si="98"/>
        <v>54823568.988202788</v>
      </c>
      <c r="BY54" s="4">
        <f t="shared" si="98"/>
        <v>54561908.037231348</v>
      </c>
      <c r="BZ54" s="4">
        <f t="shared" si="98"/>
        <v>54306788.610034198</v>
      </c>
      <c r="CA54" s="4">
        <f t="shared" si="98"/>
        <v>54058047.168516979</v>
      </c>
      <c r="CB54" s="4">
        <f t="shared" si="98"/>
        <v>53815524.263037682</v>
      </c>
    </row>
    <row r="55" spans="1:80" s="71" customFormat="1" outlineLevel="1">
      <c r="A55"/>
      <c r="B55" s="71" t="s">
        <v>250</v>
      </c>
      <c r="C55" s="169" t="str">
        <f>IF(ROUND(SUM(C50,C51:G51)-SUM(C52:CB52),3)=0,"OK","ERROR")</f>
        <v>OK</v>
      </c>
      <c r="E55" s="69"/>
      <c r="J55" s="72"/>
      <c r="K55" s="73"/>
      <c r="L55" s="73"/>
      <c r="M55" s="73"/>
      <c r="N55" s="73"/>
      <c r="O55" s="73"/>
      <c r="P55" s="73"/>
      <c r="Q55" s="73"/>
      <c r="R55" s="73"/>
      <c r="T55" s="73"/>
    </row>
    <row r="56" spans="1:80" outlineLevel="1">
      <c r="B56" s="113" t="s">
        <v>224</v>
      </c>
      <c r="H56" s="48">
        <v>1</v>
      </c>
      <c r="I56" s="48">
        <v>2</v>
      </c>
      <c r="J56" s="48">
        <v>3</v>
      </c>
      <c r="K56" s="48">
        <v>4</v>
      </c>
      <c r="L56" s="48">
        <v>5</v>
      </c>
      <c r="M56" s="48">
        <v>6</v>
      </c>
      <c r="N56" s="48">
        <v>7</v>
      </c>
      <c r="O56" s="48">
        <v>8</v>
      </c>
      <c r="P56" s="48">
        <v>9</v>
      </c>
      <c r="Q56" s="48">
        <v>10</v>
      </c>
      <c r="R56" s="48">
        <v>11</v>
      </c>
      <c r="S56" s="48">
        <v>12</v>
      </c>
      <c r="T56" s="48">
        <v>13</v>
      </c>
      <c r="U56" s="48">
        <v>14</v>
      </c>
      <c r="V56" s="48">
        <v>15</v>
      </c>
      <c r="W56" s="48">
        <v>16</v>
      </c>
      <c r="X56" s="48">
        <v>17</v>
      </c>
      <c r="Y56" s="48">
        <v>18</v>
      </c>
      <c r="Z56" s="48">
        <v>19</v>
      </c>
      <c r="AA56" s="48">
        <v>20</v>
      </c>
      <c r="AB56" s="48">
        <v>21</v>
      </c>
      <c r="AC56" s="48">
        <v>22</v>
      </c>
      <c r="AD56" s="48">
        <v>23</v>
      </c>
      <c r="AE56" s="48">
        <v>24</v>
      </c>
      <c r="AF56" s="48">
        <v>25</v>
      </c>
      <c r="AG56" s="48">
        <v>26</v>
      </c>
      <c r="AH56" s="48">
        <v>27</v>
      </c>
      <c r="AI56" s="48">
        <v>28</v>
      </c>
      <c r="AJ56" s="48">
        <v>29</v>
      </c>
      <c r="AK56" s="48">
        <v>30</v>
      </c>
      <c r="AL56" s="48">
        <v>31</v>
      </c>
      <c r="AM56" s="48">
        <v>32</v>
      </c>
      <c r="AN56" s="48">
        <v>33</v>
      </c>
      <c r="AO56" s="48">
        <v>34</v>
      </c>
      <c r="AP56" s="48">
        <v>35</v>
      </c>
      <c r="AQ56" s="48">
        <v>36</v>
      </c>
      <c r="AR56" s="48">
        <v>37</v>
      </c>
      <c r="AS56" s="48">
        <v>38</v>
      </c>
      <c r="AT56" s="48">
        <v>39</v>
      </c>
      <c r="AU56" s="48">
        <v>40</v>
      </c>
      <c r="AV56" s="48">
        <v>41</v>
      </c>
      <c r="AW56" s="48">
        <v>42</v>
      </c>
      <c r="AX56" s="48">
        <v>43</v>
      </c>
      <c r="AY56" s="48">
        <v>44</v>
      </c>
      <c r="AZ56" s="48">
        <v>45</v>
      </c>
      <c r="BA56" s="48">
        <v>46</v>
      </c>
      <c r="BB56" s="48">
        <v>47</v>
      </c>
      <c r="BC56" s="48">
        <v>48</v>
      </c>
      <c r="BD56" s="48">
        <v>49</v>
      </c>
      <c r="BE56" s="48">
        <v>50</v>
      </c>
      <c r="BF56" s="48">
        <v>51</v>
      </c>
      <c r="BG56" s="48">
        <v>52</v>
      </c>
      <c r="BH56" s="48">
        <v>53</v>
      </c>
      <c r="BI56" s="48">
        <v>54</v>
      </c>
      <c r="BJ56" s="48">
        <v>55</v>
      </c>
      <c r="BK56" s="48">
        <v>56</v>
      </c>
      <c r="BL56" s="48">
        <v>57</v>
      </c>
      <c r="BM56" s="48">
        <v>58</v>
      </c>
      <c r="BN56" s="48">
        <v>59</v>
      </c>
      <c r="BO56" s="48">
        <v>60</v>
      </c>
      <c r="BP56" s="48">
        <v>61</v>
      </c>
      <c r="BQ56" s="48">
        <v>62</v>
      </c>
      <c r="BR56" s="48">
        <v>63</v>
      </c>
      <c r="BS56" s="48">
        <v>64</v>
      </c>
      <c r="BT56" s="48">
        <v>65</v>
      </c>
      <c r="BU56" s="48">
        <v>66</v>
      </c>
      <c r="BV56" s="48">
        <v>67</v>
      </c>
      <c r="BW56" s="48">
        <v>68</v>
      </c>
      <c r="BX56" s="48">
        <v>69</v>
      </c>
      <c r="BY56" s="48">
        <v>70</v>
      </c>
      <c r="BZ56" s="48">
        <v>71</v>
      </c>
      <c r="CA56" s="48">
        <v>72</v>
      </c>
      <c r="CB56" s="48">
        <v>73</v>
      </c>
    </row>
    <row r="57" spans="1:80" outlineLevel="1">
      <c r="B57" s="113" t="s">
        <v>251</v>
      </c>
      <c r="D57" s="2"/>
      <c r="E57" s="2" t="s">
        <v>13</v>
      </c>
      <c r="F57" s="2" t="s">
        <v>252</v>
      </c>
      <c r="G57" s="2" t="s">
        <v>253</v>
      </c>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row>
    <row r="58" spans="1:80" outlineLevel="1">
      <c r="B58" s="6">
        <v>2028</v>
      </c>
      <c r="E58">
        <v>1</v>
      </c>
      <c r="F58" s="154">
        <f>$G$49</f>
        <v>9</v>
      </c>
      <c r="G58" s="1">
        <f t="array" ref="G58:G130">TRANSPOSE(AllOtherCapex)</f>
        <v>15780001.842885138</v>
      </c>
      <c r="H58" s="41">
        <f t="shared" ref="H58:AM58" si="99">IFERROR(IF($B58&gt;=H$2,0,$G58/$F58*((G$56-$E58)&lt;$F58)),0)</f>
        <v>0</v>
      </c>
      <c r="I58" s="41">
        <f t="shared" si="99"/>
        <v>1753333.5380983488</v>
      </c>
      <c r="J58" s="41">
        <f t="shared" si="99"/>
        <v>1753333.5380983488</v>
      </c>
      <c r="K58" s="41">
        <f t="shared" si="99"/>
        <v>1753333.5380983488</v>
      </c>
      <c r="L58" s="41">
        <f t="shared" si="99"/>
        <v>1753333.5380983488</v>
      </c>
      <c r="M58" s="41">
        <f t="shared" si="99"/>
        <v>1753333.5380983488</v>
      </c>
      <c r="N58" s="41">
        <f t="shared" si="99"/>
        <v>1753333.5380983488</v>
      </c>
      <c r="O58" s="41">
        <f t="shared" si="99"/>
        <v>1753333.5380983488</v>
      </c>
      <c r="P58" s="41">
        <f t="shared" si="99"/>
        <v>1753333.5380983488</v>
      </c>
      <c r="Q58" s="41">
        <f t="shared" si="99"/>
        <v>1753333.5380983488</v>
      </c>
      <c r="R58" s="41">
        <f t="shared" si="99"/>
        <v>0</v>
      </c>
      <c r="S58" s="41">
        <f t="shared" si="99"/>
        <v>0</v>
      </c>
      <c r="T58" s="41">
        <f t="shared" si="99"/>
        <v>0</v>
      </c>
      <c r="U58" s="41">
        <f t="shared" si="99"/>
        <v>0</v>
      </c>
      <c r="V58" s="41">
        <f t="shared" si="99"/>
        <v>0</v>
      </c>
      <c r="W58" s="41">
        <f t="shared" si="99"/>
        <v>0</v>
      </c>
      <c r="X58" s="41">
        <f t="shared" si="99"/>
        <v>0</v>
      </c>
      <c r="Y58" s="41">
        <f t="shared" si="99"/>
        <v>0</v>
      </c>
      <c r="Z58" s="41">
        <f t="shared" si="99"/>
        <v>0</v>
      </c>
      <c r="AA58" s="41">
        <f t="shared" si="99"/>
        <v>0</v>
      </c>
      <c r="AB58" s="41">
        <f t="shared" si="99"/>
        <v>0</v>
      </c>
      <c r="AC58" s="41">
        <f t="shared" si="99"/>
        <v>0</v>
      </c>
      <c r="AD58" s="41">
        <f t="shared" si="99"/>
        <v>0</v>
      </c>
      <c r="AE58" s="41">
        <f t="shared" si="99"/>
        <v>0</v>
      </c>
      <c r="AF58" s="41">
        <f t="shared" si="99"/>
        <v>0</v>
      </c>
      <c r="AG58" s="41">
        <f t="shared" si="99"/>
        <v>0</v>
      </c>
      <c r="AH58" s="41">
        <f t="shared" si="99"/>
        <v>0</v>
      </c>
      <c r="AI58" s="41">
        <f t="shared" si="99"/>
        <v>0</v>
      </c>
      <c r="AJ58" s="41">
        <f t="shared" si="99"/>
        <v>0</v>
      </c>
      <c r="AK58" s="41">
        <f t="shared" si="99"/>
        <v>0</v>
      </c>
      <c r="AL58" s="41">
        <f t="shared" si="99"/>
        <v>0</v>
      </c>
      <c r="AM58" s="41">
        <f t="shared" si="99"/>
        <v>0</v>
      </c>
      <c r="AN58" s="41">
        <f t="shared" ref="AN58:BS58" si="100">IFERROR(IF($B58&gt;=AN$2,0,$G58/$F58*((AM$56-$E58)&lt;$F58)),0)</f>
        <v>0</v>
      </c>
      <c r="AO58" s="41">
        <f t="shared" si="100"/>
        <v>0</v>
      </c>
      <c r="AP58" s="41">
        <f t="shared" si="100"/>
        <v>0</v>
      </c>
      <c r="AQ58" s="41">
        <f t="shared" si="100"/>
        <v>0</v>
      </c>
      <c r="AR58" s="41">
        <f t="shared" si="100"/>
        <v>0</v>
      </c>
      <c r="AS58" s="41">
        <f t="shared" si="100"/>
        <v>0</v>
      </c>
      <c r="AT58" s="41">
        <f t="shared" si="100"/>
        <v>0</v>
      </c>
      <c r="AU58" s="41">
        <f t="shared" si="100"/>
        <v>0</v>
      </c>
      <c r="AV58" s="41">
        <f t="shared" si="100"/>
        <v>0</v>
      </c>
      <c r="AW58" s="41">
        <f t="shared" si="100"/>
        <v>0</v>
      </c>
      <c r="AX58" s="41">
        <f t="shared" si="100"/>
        <v>0</v>
      </c>
      <c r="AY58" s="41">
        <f t="shared" si="100"/>
        <v>0</v>
      </c>
      <c r="AZ58" s="41">
        <f t="shared" si="100"/>
        <v>0</v>
      </c>
      <c r="BA58" s="41">
        <f t="shared" si="100"/>
        <v>0</v>
      </c>
      <c r="BB58" s="41">
        <f t="shared" si="100"/>
        <v>0</v>
      </c>
      <c r="BC58" s="41">
        <f t="shared" si="100"/>
        <v>0</v>
      </c>
      <c r="BD58" s="41">
        <f t="shared" si="100"/>
        <v>0</v>
      </c>
      <c r="BE58" s="41">
        <f t="shared" si="100"/>
        <v>0</v>
      </c>
      <c r="BF58" s="41">
        <f t="shared" si="100"/>
        <v>0</v>
      </c>
      <c r="BG58" s="41">
        <f t="shared" si="100"/>
        <v>0</v>
      </c>
      <c r="BH58" s="41">
        <f t="shared" si="100"/>
        <v>0</v>
      </c>
      <c r="BI58" s="41">
        <f t="shared" si="100"/>
        <v>0</v>
      </c>
      <c r="BJ58" s="41">
        <f t="shared" si="100"/>
        <v>0</v>
      </c>
      <c r="BK58" s="41">
        <f t="shared" si="100"/>
        <v>0</v>
      </c>
      <c r="BL58" s="41">
        <f t="shared" si="100"/>
        <v>0</v>
      </c>
      <c r="BM58" s="41">
        <f t="shared" si="100"/>
        <v>0</v>
      </c>
      <c r="BN58" s="41">
        <f t="shared" si="100"/>
        <v>0</v>
      </c>
      <c r="BO58" s="41">
        <f t="shared" si="100"/>
        <v>0</v>
      </c>
      <c r="BP58" s="41">
        <f t="shared" si="100"/>
        <v>0</v>
      </c>
      <c r="BQ58" s="41">
        <f t="shared" si="100"/>
        <v>0</v>
      </c>
      <c r="BR58" s="41">
        <f t="shared" si="100"/>
        <v>0</v>
      </c>
      <c r="BS58" s="41">
        <f t="shared" si="100"/>
        <v>0</v>
      </c>
      <c r="BT58" s="41">
        <f t="shared" ref="BT58:CB58" si="101">IFERROR(IF($B58&gt;=BT$2,0,$G58/$F58*((BS$56-$E58)&lt;$F58)),0)</f>
        <v>0</v>
      </c>
      <c r="BU58" s="41">
        <f t="shared" si="101"/>
        <v>0</v>
      </c>
      <c r="BV58" s="41">
        <f t="shared" si="101"/>
        <v>0</v>
      </c>
      <c r="BW58" s="41">
        <f t="shared" si="101"/>
        <v>0</v>
      </c>
      <c r="BX58" s="41">
        <f t="shared" si="101"/>
        <v>0</v>
      </c>
      <c r="BY58" s="41">
        <f t="shared" si="101"/>
        <v>0</v>
      </c>
      <c r="BZ58" s="41">
        <f t="shared" si="101"/>
        <v>0</v>
      </c>
      <c r="CA58" s="41">
        <f t="shared" si="101"/>
        <v>0</v>
      </c>
      <c r="CB58" s="41">
        <f t="shared" si="101"/>
        <v>0</v>
      </c>
    </row>
    <row r="59" spans="1:80" outlineLevel="1">
      <c r="B59" s="6">
        <v>2029</v>
      </c>
      <c r="C59" t="s">
        <v>254</v>
      </c>
      <c r="E59">
        <v>2</v>
      </c>
      <c r="F59" s="154">
        <f t="shared" ref="F59:F122" si="102">$G$49</f>
        <v>9</v>
      </c>
      <c r="G59" s="1">
        <v>15849087.5994153</v>
      </c>
      <c r="H59" s="41">
        <f t="shared" ref="H59:AM59" si="103">IFERROR(IF($B59&gt;=H$2,0,$G59/$F59*((G$56-$E59)&lt;$F59)),0)</f>
        <v>0</v>
      </c>
      <c r="I59" s="41">
        <f t="shared" si="103"/>
        <v>0</v>
      </c>
      <c r="J59" s="41">
        <f t="shared" si="103"/>
        <v>1761009.7332683667</v>
      </c>
      <c r="K59" s="41">
        <f t="shared" si="103"/>
        <v>1761009.7332683667</v>
      </c>
      <c r="L59" s="41">
        <f t="shared" si="103"/>
        <v>1761009.7332683667</v>
      </c>
      <c r="M59" s="41">
        <f t="shared" si="103"/>
        <v>1761009.7332683667</v>
      </c>
      <c r="N59" s="41">
        <f t="shared" si="103"/>
        <v>1761009.7332683667</v>
      </c>
      <c r="O59" s="41">
        <f t="shared" si="103"/>
        <v>1761009.7332683667</v>
      </c>
      <c r="P59" s="41">
        <f t="shared" si="103"/>
        <v>1761009.7332683667</v>
      </c>
      <c r="Q59" s="41">
        <f t="shared" si="103"/>
        <v>1761009.7332683667</v>
      </c>
      <c r="R59" s="41">
        <f t="shared" si="103"/>
        <v>1761009.7332683667</v>
      </c>
      <c r="S59" s="41">
        <f t="shared" si="103"/>
        <v>0</v>
      </c>
      <c r="T59" s="41">
        <f t="shared" si="103"/>
        <v>0</v>
      </c>
      <c r="U59" s="41">
        <f t="shared" si="103"/>
        <v>0</v>
      </c>
      <c r="V59" s="41">
        <f t="shared" si="103"/>
        <v>0</v>
      </c>
      <c r="W59" s="41">
        <f t="shared" si="103"/>
        <v>0</v>
      </c>
      <c r="X59" s="41">
        <f t="shared" si="103"/>
        <v>0</v>
      </c>
      <c r="Y59" s="41">
        <f t="shared" si="103"/>
        <v>0</v>
      </c>
      <c r="Z59" s="41">
        <f t="shared" si="103"/>
        <v>0</v>
      </c>
      <c r="AA59" s="41">
        <f t="shared" si="103"/>
        <v>0</v>
      </c>
      <c r="AB59" s="41">
        <f t="shared" si="103"/>
        <v>0</v>
      </c>
      <c r="AC59" s="41">
        <f t="shared" si="103"/>
        <v>0</v>
      </c>
      <c r="AD59" s="41">
        <f t="shared" si="103"/>
        <v>0</v>
      </c>
      <c r="AE59" s="41">
        <f t="shared" si="103"/>
        <v>0</v>
      </c>
      <c r="AF59" s="41">
        <f t="shared" si="103"/>
        <v>0</v>
      </c>
      <c r="AG59" s="41">
        <f t="shared" si="103"/>
        <v>0</v>
      </c>
      <c r="AH59" s="41">
        <f t="shared" si="103"/>
        <v>0</v>
      </c>
      <c r="AI59" s="41">
        <f t="shared" si="103"/>
        <v>0</v>
      </c>
      <c r="AJ59" s="41">
        <f t="shared" si="103"/>
        <v>0</v>
      </c>
      <c r="AK59" s="41">
        <f t="shared" si="103"/>
        <v>0</v>
      </c>
      <c r="AL59" s="41">
        <f t="shared" si="103"/>
        <v>0</v>
      </c>
      <c r="AM59" s="41">
        <f t="shared" si="103"/>
        <v>0</v>
      </c>
      <c r="AN59" s="41">
        <f t="shared" ref="AN59:BS59" si="104">IFERROR(IF($B59&gt;=AN$2,0,$G59/$F59*((AM$56-$E59)&lt;$F59)),0)</f>
        <v>0</v>
      </c>
      <c r="AO59" s="41">
        <f t="shared" si="104"/>
        <v>0</v>
      </c>
      <c r="AP59" s="41">
        <f t="shared" si="104"/>
        <v>0</v>
      </c>
      <c r="AQ59" s="41">
        <f t="shared" si="104"/>
        <v>0</v>
      </c>
      <c r="AR59" s="41">
        <f t="shared" si="104"/>
        <v>0</v>
      </c>
      <c r="AS59" s="41">
        <f t="shared" si="104"/>
        <v>0</v>
      </c>
      <c r="AT59" s="41">
        <f t="shared" si="104"/>
        <v>0</v>
      </c>
      <c r="AU59" s="41">
        <f t="shared" si="104"/>
        <v>0</v>
      </c>
      <c r="AV59" s="41">
        <f t="shared" si="104"/>
        <v>0</v>
      </c>
      <c r="AW59" s="41">
        <f t="shared" si="104"/>
        <v>0</v>
      </c>
      <c r="AX59" s="41">
        <f t="shared" si="104"/>
        <v>0</v>
      </c>
      <c r="AY59" s="41">
        <f t="shared" si="104"/>
        <v>0</v>
      </c>
      <c r="AZ59" s="41">
        <f t="shared" si="104"/>
        <v>0</v>
      </c>
      <c r="BA59" s="41">
        <f t="shared" si="104"/>
        <v>0</v>
      </c>
      <c r="BB59" s="41">
        <f t="shared" si="104"/>
        <v>0</v>
      </c>
      <c r="BC59" s="41">
        <f t="shared" si="104"/>
        <v>0</v>
      </c>
      <c r="BD59" s="41">
        <f t="shared" si="104"/>
        <v>0</v>
      </c>
      <c r="BE59" s="41">
        <f t="shared" si="104"/>
        <v>0</v>
      </c>
      <c r="BF59" s="41">
        <f t="shared" si="104"/>
        <v>0</v>
      </c>
      <c r="BG59" s="41">
        <f t="shared" si="104"/>
        <v>0</v>
      </c>
      <c r="BH59" s="41">
        <f t="shared" si="104"/>
        <v>0</v>
      </c>
      <c r="BI59" s="41">
        <f t="shared" si="104"/>
        <v>0</v>
      </c>
      <c r="BJ59" s="41">
        <f t="shared" si="104"/>
        <v>0</v>
      </c>
      <c r="BK59" s="41">
        <f t="shared" si="104"/>
        <v>0</v>
      </c>
      <c r="BL59" s="41">
        <f t="shared" si="104"/>
        <v>0</v>
      </c>
      <c r="BM59" s="41">
        <f t="shared" si="104"/>
        <v>0</v>
      </c>
      <c r="BN59" s="41">
        <f t="shared" si="104"/>
        <v>0</v>
      </c>
      <c r="BO59" s="41">
        <f t="shared" si="104"/>
        <v>0</v>
      </c>
      <c r="BP59" s="41">
        <f t="shared" si="104"/>
        <v>0</v>
      </c>
      <c r="BQ59" s="41">
        <f t="shared" si="104"/>
        <v>0</v>
      </c>
      <c r="BR59" s="41">
        <f t="shared" si="104"/>
        <v>0</v>
      </c>
      <c r="BS59" s="41">
        <f t="shared" si="104"/>
        <v>0</v>
      </c>
      <c r="BT59" s="41">
        <f t="shared" ref="BT59:CB59" si="105">IFERROR(IF($B59&gt;=BT$2,0,$G59/$F59*((BS$56-$E59)&lt;$F59)),0)</f>
        <v>0</v>
      </c>
      <c r="BU59" s="41">
        <f t="shared" si="105"/>
        <v>0</v>
      </c>
      <c r="BV59" s="41">
        <f t="shared" si="105"/>
        <v>0</v>
      </c>
      <c r="BW59" s="41">
        <f t="shared" si="105"/>
        <v>0</v>
      </c>
      <c r="BX59" s="41">
        <f t="shared" si="105"/>
        <v>0</v>
      </c>
      <c r="BY59" s="41">
        <f t="shared" si="105"/>
        <v>0</v>
      </c>
      <c r="BZ59" s="41">
        <f t="shared" si="105"/>
        <v>0</v>
      </c>
      <c r="CA59" s="41">
        <f t="shared" si="105"/>
        <v>0</v>
      </c>
      <c r="CB59" s="41">
        <f t="shared" si="105"/>
        <v>0</v>
      </c>
    </row>
    <row r="60" spans="1:80" outlineLevel="1">
      <c r="B60" s="6">
        <v>2030</v>
      </c>
      <c r="E60">
        <v>3</v>
      </c>
      <c r="F60" s="154">
        <f t="shared" si="102"/>
        <v>9</v>
      </c>
      <c r="G60" s="1">
        <v>15918864.213510761</v>
      </c>
      <c r="H60" s="41">
        <f t="shared" ref="H60:AM60" si="106">IFERROR(IF($B60&gt;=H$2,0,$G60/$F60*((G$56-$E60)&lt;$F60)),0)</f>
        <v>0</v>
      </c>
      <c r="I60" s="41">
        <f t="shared" si="106"/>
        <v>0</v>
      </c>
      <c r="J60" s="41">
        <f t="shared" si="106"/>
        <v>0</v>
      </c>
      <c r="K60" s="41">
        <f t="shared" si="106"/>
        <v>1768762.6903900846</v>
      </c>
      <c r="L60" s="41">
        <f t="shared" si="106"/>
        <v>1768762.6903900846</v>
      </c>
      <c r="M60" s="41">
        <f t="shared" si="106"/>
        <v>1768762.6903900846</v>
      </c>
      <c r="N60" s="41">
        <f t="shared" si="106"/>
        <v>1768762.6903900846</v>
      </c>
      <c r="O60" s="41">
        <f t="shared" si="106"/>
        <v>1768762.6903900846</v>
      </c>
      <c r="P60" s="41">
        <f t="shared" si="106"/>
        <v>1768762.6903900846</v>
      </c>
      <c r="Q60" s="41">
        <f t="shared" si="106"/>
        <v>1768762.6903900846</v>
      </c>
      <c r="R60" s="41">
        <f t="shared" si="106"/>
        <v>1768762.6903900846</v>
      </c>
      <c r="S60" s="41">
        <f t="shared" si="106"/>
        <v>1768762.6903900846</v>
      </c>
      <c r="T60" s="41">
        <f t="shared" si="106"/>
        <v>0</v>
      </c>
      <c r="U60" s="41">
        <f t="shared" si="106"/>
        <v>0</v>
      </c>
      <c r="V60" s="41">
        <f t="shared" si="106"/>
        <v>0</v>
      </c>
      <c r="W60" s="41">
        <f t="shared" si="106"/>
        <v>0</v>
      </c>
      <c r="X60" s="41">
        <f t="shared" si="106"/>
        <v>0</v>
      </c>
      <c r="Y60" s="41">
        <f t="shared" si="106"/>
        <v>0</v>
      </c>
      <c r="Z60" s="41">
        <f t="shared" si="106"/>
        <v>0</v>
      </c>
      <c r="AA60" s="41">
        <f t="shared" si="106"/>
        <v>0</v>
      </c>
      <c r="AB60" s="41">
        <f t="shared" si="106"/>
        <v>0</v>
      </c>
      <c r="AC60" s="41">
        <f t="shared" si="106"/>
        <v>0</v>
      </c>
      <c r="AD60" s="41">
        <f t="shared" si="106"/>
        <v>0</v>
      </c>
      <c r="AE60" s="41">
        <f t="shared" si="106"/>
        <v>0</v>
      </c>
      <c r="AF60" s="41">
        <f t="shared" si="106"/>
        <v>0</v>
      </c>
      <c r="AG60" s="41">
        <f t="shared" si="106"/>
        <v>0</v>
      </c>
      <c r="AH60" s="41">
        <f t="shared" si="106"/>
        <v>0</v>
      </c>
      <c r="AI60" s="41">
        <f t="shared" si="106"/>
        <v>0</v>
      </c>
      <c r="AJ60" s="41">
        <f t="shared" si="106"/>
        <v>0</v>
      </c>
      <c r="AK60" s="41">
        <f t="shared" si="106"/>
        <v>0</v>
      </c>
      <c r="AL60" s="41">
        <f t="shared" si="106"/>
        <v>0</v>
      </c>
      <c r="AM60" s="41">
        <f t="shared" si="106"/>
        <v>0</v>
      </c>
      <c r="AN60" s="41">
        <f t="shared" ref="AN60:BS60" si="107">IFERROR(IF($B60&gt;=AN$2,0,$G60/$F60*((AM$56-$E60)&lt;$F60)),0)</f>
        <v>0</v>
      </c>
      <c r="AO60" s="41">
        <f t="shared" si="107"/>
        <v>0</v>
      </c>
      <c r="AP60" s="41">
        <f t="shared" si="107"/>
        <v>0</v>
      </c>
      <c r="AQ60" s="41">
        <f t="shared" si="107"/>
        <v>0</v>
      </c>
      <c r="AR60" s="41">
        <f t="shared" si="107"/>
        <v>0</v>
      </c>
      <c r="AS60" s="41">
        <f t="shared" si="107"/>
        <v>0</v>
      </c>
      <c r="AT60" s="41">
        <f t="shared" si="107"/>
        <v>0</v>
      </c>
      <c r="AU60" s="41">
        <f t="shared" si="107"/>
        <v>0</v>
      </c>
      <c r="AV60" s="41">
        <f t="shared" si="107"/>
        <v>0</v>
      </c>
      <c r="AW60" s="41">
        <f t="shared" si="107"/>
        <v>0</v>
      </c>
      <c r="AX60" s="41">
        <f t="shared" si="107"/>
        <v>0</v>
      </c>
      <c r="AY60" s="41">
        <f t="shared" si="107"/>
        <v>0</v>
      </c>
      <c r="AZ60" s="41">
        <f t="shared" si="107"/>
        <v>0</v>
      </c>
      <c r="BA60" s="41">
        <f t="shared" si="107"/>
        <v>0</v>
      </c>
      <c r="BB60" s="41">
        <f t="shared" si="107"/>
        <v>0</v>
      </c>
      <c r="BC60" s="41">
        <f t="shared" si="107"/>
        <v>0</v>
      </c>
      <c r="BD60" s="41">
        <f t="shared" si="107"/>
        <v>0</v>
      </c>
      <c r="BE60" s="41">
        <f t="shared" si="107"/>
        <v>0</v>
      </c>
      <c r="BF60" s="41">
        <f t="shared" si="107"/>
        <v>0</v>
      </c>
      <c r="BG60" s="41">
        <f t="shared" si="107"/>
        <v>0</v>
      </c>
      <c r="BH60" s="41">
        <f t="shared" si="107"/>
        <v>0</v>
      </c>
      <c r="BI60" s="41">
        <f t="shared" si="107"/>
        <v>0</v>
      </c>
      <c r="BJ60" s="41">
        <f t="shared" si="107"/>
        <v>0</v>
      </c>
      <c r="BK60" s="41">
        <f t="shared" si="107"/>
        <v>0</v>
      </c>
      <c r="BL60" s="41">
        <f t="shared" si="107"/>
        <v>0</v>
      </c>
      <c r="BM60" s="41">
        <f t="shared" si="107"/>
        <v>0</v>
      </c>
      <c r="BN60" s="41">
        <f t="shared" si="107"/>
        <v>0</v>
      </c>
      <c r="BO60" s="41">
        <f t="shared" si="107"/>
        <v>0</v>
      </c>
      <c r="BP60" s="41">
        <f t="shared" si="107"/>
        <v>0</v>
      </c>
      <c r="BQ60" s="41">
        <f t="shared" si="107"/>
        <v>0</v>
      </c>
      <c r="BR60" s="41">
        <f t="shared" si="107"/>
        <v>0</v>
      </c>
      <c r="BS60" s="41">
        <f t="shared" si="107"/>
        <v>0</v>
      </c>
      <c r="BT60" s="41">
        <f t="shared" ref="BT60:CB60" si="108">IFERROR(IF($B60&gt;=BT$2,0,$G60/$F60*((BS$56-$E60)&lt;$F60)),0)</f>
        <v>0</v>
      </c>
      <c r="BU60" s="41">
        <f t="shared" si="108"/>
        <v>0</v>
      </c>
      <c r="BV60" s="41">
        <f t="shared" si="108"/>
        <v>0</v>
      </c>
      <c r="BW60" s="41">
        <f t="shared" si="108"/>
        <v>0</v>
      </c>
      <c r="BX60" s="41">
        <f t="shared" si="108"/>
        <v>0</v>
      </c>
      <c r="BY60" s="41">
        <f t="shared" si="108"/>
        <v>0</v>
      </c>
      <c r="BZ60" s="41">
        <f t="shared" si="108"/>
        <v>0</v>
      </c>
      <c r="CA60" s="41">
        <f t="shared" si="108"/>
        <v>0</v>
      </c>
      <c r="CB60" s="41">
        <f t="shared" si="108"/>
        <v>0</v>
      </c>
    </row>
    <row r="61" spans="1:80" outlineLevel="1">
      <c r="B61" s="6">
        <v>2031</v>
      </c>
      <c r="E61">
        <v>4</v>
      </c>
      <c r="F61" s="154">
        <f t="shared" si="102"/>
        <v>9</v>
      </c>
      <c r="G61" s="1">
        <v>15989338.59374718</v>
      </c>
      <c r="H61" s="41">
        <f t="shared" ref="H61:AM61" si="109">IFERROR(IF($B61&gt;=H$2,0,$G61/$F61*((G$56-$E61)&lt;$F61)),0)</f>
        <v>0</v>
      </c>
      <c r="I61" s="41">
        <f t="shared" si="109"/>
        <v>0</v>
      </c>
      <c r="J61" s="41">
        <f t="shared" si="109"/>
        <v>0</v>
      </c>
      <c r="K61" s="41">
        <f t="shared" si="109"/>
        <v>0</v>
      </c>
      <c r="L61" s="41">
        <f t="shared" si="109"/>
        <v>1776593.1770830201</v>
      </c>
      <c r="M61" s="41">
        <f t="shared" si="109"/>
        <v>1776593.1770830201</v>
      </c>
      <c r="N61" s="41">
        <f t="shared" si="109"/>
        <v>1776593.1770830201</v>
      </c>
      <c r="O61" s="41">
        <f t="shared" si="109"/>
        <v>1776593.1770830201</v>
      </c>
      <c r="P61" s="41">
        <f t="shared" si="109"/>
        <v>1776593.1770830201</v>
      </c>
      <c r="Q61" s="41">
        <f t="shared" si="109"/>
        <v>1776593.1770830201</v>
      </c>
      <c r="R61" s="41">
        <f t="shared" si="109"/>
        <v>1776593.1770830201</v>
      </c>
      <c r="S61" s="41">
        <f t="shared" si="109"/>
        <v>1776593.1770830201</v>
      </c>
      <c r="T61" s="41">
        <f t="shared" si="109"/>
        <v>1776593.1770830201</v>
      </c>
      <c r="U61" s="41">
        <f t="shared" si="109"/>
        <v>0</v>
      </c>
      <c r="V61" s="41">
        <f t="shared" si="109"/>
        <v>0</v>
      </c>
      <c r="W61" s="41">
        <f t="shared" si="109"/>
        <v>0</v>
      </c>
      <c r="X61" s="41">
        <f t="shared" si="109"/>
        <v>0</v>
      </c>
      <c r="Y61" s="41">
        <f t="shared" si="109"/>
        <v>0</v>
      </c>
      <c r="Z61" s="41">
        <f t="shared" si="109"/>
        <v>0</v>
      </c>
      <c r="AA61" s="41">
        <f t="shared" si="109"/>
        <v>0</v>
      </c>
      <c r="AB61" s="41">
        <f t="shared" si="109"/>
        <v>0</v>
      </c>
      <c r="AC61" s="41">
        <f t="shared" si="109"/>
        <v>0</v>
      </c>
      <c r="AD61" s="41">
        <f t="shared" si="109"/>
        <v>0</v>
      </c>
      <c r="AE61" s="41">
        <f t="shared" si="109"/>
        <v>0</v>
      </c>
      <c r="AF61" s="41">
        <f t="shared" si="109"/>
        <v>0</v>
      </c>
      <c r="AG61" s="41">
        <f t="shared" si="109"/>
        <v>0</v>
      </c>
      <c r="AH61" s="41">
        <f t="shared" si="109"/>
        <v>0</v>
      </c>
      <c r="AI61" s="41">
        <f t="shared" si="109"/>
        <v>0</v>
      </c>
      <c r="AJ61" s="41">
        <f t="shared" si="109"/>
        <v>0</v>
      </c>
      <c r="AK61" s="41">
        <f t="shared" si="109"/>
        <v>0</v>
      </c>
      <c r="AL61" s="41">
        <f t="shared" si="109"/>
        <v>0</v>
      </c>
      <c r="AM61" s="41">
        <f t="shared" si="109"/>
        <v>0</v>
      </c>
      <c r="AN61" s="41">
        <f t="shared" ref="AN61:BS61" si="110">IFERROR(IF($B61&gt;=AN$2,0,$G61/$F61*((AM$56-$E61)&lt;$F61)),0)</f>
        <v>0</v>
      </c>
      <c r="AO61" s="41">
        <f t="shared" si="110"/>
        <v>0</v>
      </c>
      <c r="AP61" s="41">
        <f t="shared" si="110"/>
        <v>0</v>
      </c>
      <c r="AQ61" s="41">
        <f t="shared" si="110"/>
        <v>0</v>
      </c>
      <c r="AR61" s="41">
        <f t="shared" si="110"/>
        <v>0</v>
      </c>
      <c r="AS61" s="41">
        <f t="shared" si="110"/>
        <v>0</v>
      </c>
      <c r="AT61" s="41">
        <f t="shared" si="110"/>
        <v>0</v>
      </c>
      <c r="AU61" s="41">
        <f t="shared" si="110"/>
        <v>0</v>
      </c>
      <c r="AV61" s="41">
        <f t="shared" si="110"/>
        <v>0</v>
      </c>
      <c r="AW61" s="41">
        <f t="shared" si="110"/>
        <v>0</v>
      </c>
      <c r="AX61" s="41">
        <f t="shared" si="110"/>
        <v>0</v>
      </c>
      <c r="AY61" s="41">
        <f t="shared" si="110"/>
        <v>0</v>
      </c>
      <c r="AZ61" s="41">
        <f t="shared" si="110"/>
        <v>0</v>
      </c>
      <c r="BA61" s="41">
        <f t="shared" si="110"/>
        <v>0</v>
      </c>
      <c r="BB61" s="41">
        <f t="shared" si="110"/>
        <v>0</v>
      </c>
      <c r="BC61" s="41">
        <f t="shared" si="110"/>
        <v>0</v>
      </c>
      <c r="BD61" s="41">
        <f t="shared" si="110"/>
        <v>0</v>
      </c>
      <c r="BE61" s="41">
        <f t="shared" si="110"/>
        <v>0</v>
      </c>
      <c r="BF61" s="41">
        <f t="shared" si="110"/>
        <v>0</v>
      </c>
      <c r="BG61" s="41">
        <f t="shared" si="110"/>
        <v>0</v>
      </c>
      <c r="BH61" s="41">
        <f t="shared" si="110"/>
        <v>0</v>
      </c>
      <c r="BI61" s="41">
        <f t="shared" si="110"/>
        <v>0</v>
      </c>
      <c r="BJ61" s="41">
        <f t="shared" si="110"/>
        <v>0</v>
      </c>
      <c r="BK61" s="41">
        <f t="shared" si="110"/>
        <v>0</v>
      </c>
      <c r="BL61" s="41">
        <f t="shared" si="110"/>
        <v>0</v>
      </c>
      <c r="BM61" s="41">
        <f t="shared" si="110"/>
        <v>0</v>
      </c>
      <c r="BN61" s="41">
        <f t="shared" si="110"/>
        <v>0</v>
      </c>
      <c r="BO61" s="41">
        <f t="shared" si="110"/>
        <v>0</v>
      </c>
      <c r="BP61" s="41">
        <f t="shared" si="110"/>
        <v>0</v>
      </c>
      <c r="BQ61" s="41">
        <f t="shared" si="110"/>
        <v>0</v>
      </c>
      <c r="BR61" s="41">
        <f t="shared" si="110"/>
        <v>0</v>
      </c>
      <c r="BS61" s="41">
        <f t="shared" si="110"/>
        <v>0</v>
      </c>
      <c r="BT61" s="41">
        <f t="shared" ref="BT61:CB61" si="111">IFERROR(IF($B61&gt;=BT$2,0,$G61/$F61*((BS$56-$E61)&lt;$F61)),0)</f>
        <v>0</v>
      </c>
      <c r="BU61" s="41">
        <f t="shared" si="111"/>
        <v>0</v>
      </c>
      <c r="BV61" s="41">
        <f t="shared" si="111"/>
        <v>0</v>
      </c>
      <c r="BW61" s="41">
        <f t="shared" si="111"/>
        <v>0</v>
      </c>
      <c r="BX61" s="41">
        <f t="shared" si="111"/>
        <v>0</v>
      </c>
      <c r="BY61" s="41">
        <f t="shared" si="111"/>
        <v>0</v>
      </c>
      <c r="BZ61" s="41">
        <f t="shared" si="111"/>
        <v>0</v>
      </c>
      <c r="CA61" s="41">
        <f t="shared" si="111"/>
        <v>0</v>
      </c>
      <c r="CB61" s="41">
        <f t="shared" si="111"/>
        <v>0</v>
      </c>
    </row>
    <row r="62" spans="1:80" outlineLevel="1">
      <c r="B62" s="6">
        <v>2032</v>
      </c>
      <c r="E62">
        <v>5</v>
      </c>
      <c r="F62" s="154">
        <f t="shared" si="102"/>
        <v>9</v>
      </c>
      <c r="G62" s="1">
        <v>16060517.717785958</v>
      </c>
      <c r="H62" s="41">
        <f t="shared" ref="H62:AM62" si="112">IFERROR(IF($B62&gt;=H$2,0,$G62/$F62*((G$56-$E62)&lt;$F62)),0)</f>
        <v>0</v>
      </c>
      <c r="I62" s="41">
        <f t="shared" si="112"/>
        <v>0</v>
      </c>
      <c r="J62" s="41">
        <f t="shared" si="112"/>
        <v>0</v>
      </c>
      <c r="K62" s="41">
        <f t="shared" si="112"/>
        <v>0</v>
      </c>
      <c r="L62" s="41">
        <f t="shared" si="112"/>
        <v>0</v>
      </c>
      <c r="M62" s="41">
        <f t="shared" si="112"/>
        <v>1784501.9686428842</v>
      </c>
      <c r="N62" s="41">
        <f t="shared" si="112"/>
        <v>1784501.9686428842</v>
      </c>
      <c r="O62" s="41">
        <f t="shared" si="112"/>
        <v>1784501.9686428842</v>
      </c>
      <c r="P62" s="41">
        <f t="shared" si="112"/>
        <v>1784501.9686428842</v>
      </c>
      <c r="Q62" s="41">
        <f t="shared" si="112"/>
        <v>1784501.9686428842</v>
      </c>
      <c r="R62" s="41">
        <f t="shared" si="112"/>
        <v>1784501.9686428842</v>
      </c>
      <c r="S62" s="41">
        <f t="shared" si="112"/>
        <v>1784501.9686428842</v>
      </c>
      <c r="T62" s="41">
        <f t="shared" si="112"/>
        <v>1784501.9686428842</v>
      </c>
      <c r="U62" s="41">
        <f t="shared" si="112"/>
        <v>1784501.9686428842</v>
      </c>
      <c r="V62" s="41">
        <f t="shared" si="112"/>
        <v>0</v>
      </c>
      <c r="W62" s="41">
        <f t="shared" si="112"/>
        <v>0</v>
      </c>
      <c r="X62" s="41">
        <f t="shared" si="112"/>
        <v>0</v>
      </c>
      <c r="Y62" s="41">
        <f t="shared" si="112"/>
        <v>0</v>
      </c>
      <c r="Z62" s="41">
        <f t="shared" si="112"/>
        <v>0</v>
      </c>
      <c r="AA62" s="41">
        <f t="shared" si="112"/>
        <v>0</v>
      </c>
      <c r="AB62" s="41">
        <f t="shared" si="112"/>
        <v>0</v>
      </c>
      <c r="AC62" s="41">
        <f t="shared" si="112"/>
        <v>0</v>
      </c>
      <c r="AD62" s="41">
        <f t="shared" si="112"/>
        <v>0</v>
      </c>
      <c r="AE62" s="41">
        <f t="shared" si="112"/>
        <v>0</v>
      </c>
      <c r="AF62" s="41">
        <f t="shared" si="112"/>
        <v>0</v>
      </c>
      <c r="AG62" s="41">
        <f t="shared" si="112"/>
        <v>0</v>
      </c>
      <c r="AH62" s="41">
        <f t="shared" si="112"/>
        <v>0</v>
      </c>
      <c r="AI62" s="41">
        <f t="shared" si="112"/>
        <v>0</v>
      </c>
      <c r="AJ62" s="41">
        <f t="shared" si="112"/>
        <v>0</v>
      </c>
      <c r="AK62" s="41">
        <f t="shared" si="112"/>
        <v>0</v>
      </c>
      <c r="AL62" s="41">
        <f t="shared" si="112"/>
        <v>0</v>
      </c>
      <c r="AM62" s="41">
        <f t="shared" si="112"/>
        <v>0</v>
      </c>
      <c r="AN62" s="41">
        <f t="shared" ref="AN62:BS62" si="113">IFERROR(IF($B62&gt;=AN$2,0,$G62/$F62*((AM$56-$E62)&lt;$F62)),0)</f>
        <v>0</v>
      </c>
      <c r="AO62" s="41">
        <f t="shared" si="113"/>
        <v>0</v>
      </c>
      <c r="AP62" s="41">
        <f t="shared" si="113"/>
        <v>0</v>
      </c>
      <c r="AQ62" s="41">
        <f t="shared" si="113"/>
        <v>0</v>
      </c>
      <c r="AR62" s="41">
        <f t="shared" si="113"/>
        <v>0</v>
      </c>
      <c r="AS62" s="41">
        <f t="shared" si="113"/>
        <v>0</v>
      </c>
      <c r="AT62" s="41">
        <f t="shared" si="113"/>
        <v>0</v>
      </c>
      <c r="AU62" s="41">
        <f t="shared" si="113"/>
        <v>0</v>
      </c>
      <c r="AV62" s="41">
        <f t="shared" si="113"/>
        <v>0</v>
      </c>
      <c r="AW62" s="41">
        <f t="shared" si="113"/>
        <v>0</v>
      </c>
      <c r="AX62" s="41">
        <f t="shared" si="113"/>
        <v>0</v>
      </c>
      <c r="AY62" s="41">
        <f t="shared" si="113"/>
        <v>0</v>
      </c>
      <c r="AZ62" s="41">
        <f t="shared" si="113"/>
        <v>0</v>
      </c>
      <c r="BA62" s="41">
        <f t="shared" si="113"/>
        <v>0</v>
      </c>
      <c r="BB62" s="41">
        <f t="shared" si="113"/>
        <v>0</v>
      </c>
      <c r="BC62" s="41">
        <f t="shared" si="113"/>
        <v>0</v>
      </c>
      <c r="BD62" s="41">
        <f t="shared" si="113"/>
        <v>0</v>
      </c>
      <c r="BE62" s="41">
        <f t="shared" si="113"/>
        <v>0</v>
      </c>
      <c r="BF62" s="41">
        <f t="shared" si="113"/>
        <v>0</v>
      </c>
      <c r="BG62" s="41">
        <f t="shared" si="113"/>
        <v>0</v>
      </c>
      <c r="BH62" s="41">
        <f t="shared" si="113"/>
        <v>0</v>
      </c>
      <c r="BI62" s="41">
        <f t="shared" si="113"/>
        <v>0</v>
      </c>
      <c r="BJ62" s="41">
        <f t="shared" si="113"/>
        <v>0</v>
      </c>
      <c r="BK62" s="41">
        <f t="shared" si="113"/>
        <v>0</v>
      </c>
      <c r="BL62" s="41">
        <f t="shared" si="113"/>
        <v>0</v>
      </c>
      <c r="BM62" s="41">
        <f t="shared" si="113"/>
        <v>0</v>
      </c>
      <c r="BN62" s="41">
        <f t="shared" si="113"/>
        <v>0</v>
      </c>
      <c r="BO62" s="41">
        <f t="shared" si="113"/>
        <v>0</v>
      </c>
      <c r="BP62" s="41">
        <f t="shared" si="113"/>
        <v>0</v>
      </c>
      <c r="BQ62" s="41">
        <f t="shared" si="113"/>
        <v>0</v>
      </c>
      <c r="BR62" s="41">
        <f t="shared" si="113"/>
        <v>0</v>
      </c>
      <c r="BS62" s="41">
        <f t="shared" si="113"/>
        <v>0</v>
      </c>
      <c r="BT62" s="41">
        <f t="shared" ref="BT62:CB62" si="114">IFERROR(IF($B62&gt;=BT$2,0,$G62/$F62*((BS$56-$E62)&lt;$F62)),0)</f>
        <v>0</v>
      </c>
      <c r="BU62" s="41">
        <f t="shared" si="114"/>
        <v>0</v>
      </c>
      <c r="BV62" s="41">
        <f t="shared" si="114"/>
        <v>0</v>
      </c>
      <c r="BW62" s="41">
        <f t="shared" si="114"/>
        <v>0</v>
      </c>
      <c r="BX62" s="41">
        <f t="shared" si="114"/>
        <v>0</v>
      </c>
      <c r="BY62" s="41">
        <f t="shared" si="114"/>
        <v>0</v>
      </c>
      <c r="BZ62" s="41">
        <f t="shared" si="114"/>
        <v>0</v>
      </c>
      <c r="CA62" s="41">
        <f t="shared" si="114"/>
        <v>0</v>
      </c>
      <c r="CB62" s="41">
        <f t="shared" si="114"/>
        <v>0</v>
      </c>
    </row>
    <row r="63" spans="1:80" outlineLevel="1">
      <c r="B63" s="6">
        <v>2033</v>
      </c>
      <c r="E63">
        <v>6</v>
      </c>
      <c r="F63" s="154">
        <f t="shared" si="102"/>
        <v>9</v>
      </c>
      <c r="G63" s="1">
        <v>16132408.633065129</v>
      </c>
      <c r="H63" s="41">
        <f t="shared" ref="H63:AM63" si="115">IFERROR(IF($B63&gt;=H$2,0,$G63/$F63*((G$56-$E63)&lt;$F63)),0)</f>
        <v>0</v>
      </c>
      <c r="I63" s="41">
        <f t="shared" si="115"/>
        <v>0</v>
      </c>
      <c r="J63" s="41">
        <f t="shared" si="115"/>
        <v>0</v>
      </c>
      <c r="K63" s="41">
        <f t="shared" si="115"/>
        <v>0</v>
      </c>
      <c r="L63" s="41">
        <f t="shared" si="115"/>
        <v>0</v>
      </c>
      <c r="M63" s="41">
        <f t="shared" si="115"/>
        <v>0</v>
      </c>
      <c r="N63" s="41">
        <f t="shared" si="115"/>
        <v>1792489.8481183476</v>
      </c>
      <c r="O63" s="41">
        <f t="shared" si="115"/>
        <v>1792489.8481183476</v>
      </c>
      <c r="P63" s="41">
        <f t="shared" si="115"/>
        <v>1792489.8481183476</v>
      </c>
      <c r="Q63" s="41">
        <f t="shared" si="115"/>
        <v>1792489.8481183476</v>
      </c>
      <c r="R63" s="41">
        <f t="shared" si="115"/>
        <v>1792489.8481183476</v>
      </c>
      <c r="S63" s="41">
        <f t="shared" si="115"/>
        <v>1792489.8481183476</v>
      </c>
      <c r="T63" s="41">
        <f t="shared" si="115"/>
        <v>1792489.8481183476</v>
      </c>
      <c r="U63" s="41">
        <f t="shared" si="115"/>
        <v>1792489.8481183476</v>
      </c>
      <c r="V63" s="41">
        <f t="shared" si="115"/>
        <v>1792489.8481183476</v>
      </c>
      <c r="W63" s="41">
        <f t="shared" si="115"/>
        <v>0</v>
      </c>
      <c r="X63" s="41">
        <f t="shared" si="115"/>
        <v>0</v>
      </c>
      <c r="Y63" s="41">
        <f t="shared" si="115"/>
        <v>0</v>
      </c>
      <c r="Z63" s="41">
        <f t="shared" si="115"/>
        <v>0</v>
      </c>
      <c r="AA63" s="41">
        <f t="shared" si="115"/>
        <v>0</v>
      </c>
      <c r="AB63" s="41">
        <f t="shared" si="115"/>
        <v>0</v>
      </c>
      <c r="AC63" s="41">
        <f t="shared" si="115"/>
        <v>0</v>
      </c>
      <c r="AD63" s="41">
        <f t="shared" si="115"/>
        <v>0</v>
      </c>
      <c r="AE63" s="41">
        <f t="shared" si="115"/>
        <v>0</v>
      </c>
      <c r="AF63" s="41">
        <f t="shared" si="115"/>
        <v>0</v>
      </c>
      <c r="AG63" s="41">
        <f t="shared" si="115"/>
        <v>0</v>
      </c>
      <c r="AH63" s="41">
        <f t="shared" si="115"/>
        <v>0</v>
      </c>
      <c r="AI63" s="41">
        <f t="shared" si="115"/>
        <v>0</v>
      </c>
      <c r="AJ63" s="41">
        <f t="shared" si="115"/>
        <v>0</v>
      </c>
      <c r="AK63" s="41">
        <f t="shared" si="115"/>
        <v>0</v>
      </c>
      <c r="AL63" s="41">
        <f t="shared" si="115"/>
        <v>0</v>
      </c>
      <c r="AM63" s="41">
        <f t="shared" si="115"/>
        <v>0</v>
      </c>
      <c r="AN63" s="41">
        <f t="shared" ref="AN63:BS63" si="116">IFERROR(IF($B63&gt;=AN$2,0,$G63/$F63*((AM$56-$E63)&lt;$F63)),0)</f>
        <v>0</v>
      </c>
      <c r="AO63" s="41">
        <f t="shared" si="116"/>
        <v>0</v>
      </c>
      <c r="AP63" s="41">
        <f t="shared" si="116"/>
        <v>0</v>
      </c>
      <c r="AQ63" s="41">
        <f t="shared" si="116"/>
        <v>0</v>
      </c>
      <c r="AR63" s="41">
        <f t="shared" si="116"/>
        <v>0</v>
      </c>
      <c r="AS63" s="41">
        <f t="shared" si="116"/>
        <v>0</v>
      </c>
      <c r="AT63" s="41">
        <f t="shared" si="116"/>
        <v>0</v>
      </c>
      <c r="AU63" s="41">
        <f t="shared" si="116"/>
        <v>0</v>
      </c>
      <c r="AV63" s="41">
        <f t="shared" si="116"/>
        <v>0</v>
      </c>
      <c r="AW63" s="41">
        <f t="shared" si="116"/>
        <v>0</v>
      </c>
      <c r="AX63" s="41">
        <f t="shared" si="116"/>
        <v>0</v>
      </c>
      <c r="AY63" s="41">
        <f t="shared" si="116"/>
        <v>0</v>
      </c>
      <c r="AZ63" s="41">
        <f t="shared" si="116"/>
        <v>0</v>
      </c>
      <c r="BA63" s="41">
        <f t="shared" si="116"/>
        <v>0</v>
      </c>
      <c r="BB63" s="41">
        <f t="shared" si="116"/>
        <v>0</v>
      </c>
      <c r="BC63" s="41">
        <f t="shared" si="116"/>
        <v>0</v>
      </c>
      <c r="BD63" s="41">
        <f t="shared" si="116"/>
        <v>0</v>
      </c>
      <c r="BE63" s="41">
        <f t="shared" si="116"/>
        <v>0</v>
      </c>
      <c r="BF63" s="41">
        <f t="shared" si="116"/>
        <v>0</v>
      </c>
      <c r="BG63" s="41">
        <f t="shared" si="116"/>
        <v>0</v>
      </c>
      <c r="BH63" s="41">
        <f t="shared" si="116"/>
        <v>0</v>
      </c>
      <c r="BI63" s="41">
        <f t="shared" si="116"/>
        <v>0</v>
      </c>
      <c r="BJ63" s="41">
        <f t="shared" si="116"/>
        <v>0</v>
      </c>
      <c r="BK63" s="41">
        <f t="shared" si="116"/>
        <v>0</v>
      </c>
      <c r="BL63" s="41">
        <f t="shared" si="116"/>
        <v>0</v>
      </c>
      <c r="BM63" s="41">
        <f t="shared" si="116"/>
        <v>0</v>
      </c>
      <c r="BN63" s="41">
        <f t="shared" si="116"/>
        <v>0</v>
      </c>
      <c r="BO63" s="41">
        <f t="shared" si="116"/>
        <v>0</v>
      </c>
      <c r="BP63" s="41">
        <f t="shared" si="116"/>
        <v>0</v>
      </c>
      <c r="BQ63" s="41">
        <f t="shared" si="116"/>
        <v>0</v>
      </c>
      <c r="BR63" s="41">
        <f t="shared" si="116"/>
        <v>0</v>
      </c>
      <c r="BS63" s="41">
        <f t="shared" si="116"/>
        <v>0</v>
      </c>
      <c r="BT63" s="41">
        <f t="shared" ref="BT63:CB63" si="117">IFERROR(IF($B63&gt;=BT$2,0,$G63/$F63*((BS$56-$E63)&lt;$F63)),0)</f>
        <v>0</v>
      </c>
      <c r="BU63" s="41">
        <f t="shared" si="117"/>
        <v>0</v>
      </c>
      <c r="BV63" s="41">
        <f t="shared" si="117"/>
        <v>0</v>
      </c>
      <c r="BW63" s="41">
        <f t="shared" si="117"/>
        <v>0</v>
      </c>
      <c r="BX63" s="41">
        <f t="shared" si="117"/>
        <v>0</v>
      </c>
      <c r="BY63" s="41">
        <f t="shared" si="117"/>
        <v>0</v>
      </c>
      <c r="BZ63" s="41">
        <f t="shared" si="117"/>
        <v>0</v>
      </c>
      <c r="CA63" s="41">
        <f t="shared" si="117"/>
        <v>0</v>
      </c>
      <c r="CB63" s="41">
        <f t="shared" si="117"/>
        <v>0</v>
      </c>
    </row>
    <row r="64" spans="1:80" outlineLevel="1">
      <c r="B64" s="6">
        <v>2034</v>
      </c>
      <c r="E64">
        <v>7</v>
      </c>
      <c r="F64" s="154">
        <f t="shared" si="102"/>
        <v>9</v>
      </c>
      <c r="G64" s="1">
        <v>16205018.45749709</v>
      </c>
      <c r="H64" s="41">
        <f t="shared" ref="H64:AM64" si="118">IFERROR(IF($B64&gt;=H$2,0,$G64/$F64*((G$56-$E64)&lt;$F64)),0)</f>
        <v>0</v>
      </c>
      <c r="I64" s="41">
        <f t="shared" si="118"/>
        <v>0</v>
      </c>
      <c r="J64" s="41">
        <f t="shared" si="118"/>
        <v>0</v>
      </c>
      <c r="K64" s="41">
        <f t="shared" si="118"/>
        <v>0</v>
      </c>
      <c r="L64" s="41">
        <f t="shared" si="118"/>
        <v>0</v>
      </c>
      <c r="M64" s="41">
        <f t="shared" si="118"/>
        <v>0</v>
      </c>
      <c r="N64" s="41">
        <f t="shared" si="118"/>
        <v>0</v>
      </c>
      <c r="O64" s="41">
        <f t="shared" si="118"/>
        <v>1800557.6063885656</v>
      </c>
      <c r="P64" s="41">
        <f t="shared" si="118"/>
        <v>1800557.6063885656</v>
      </c>
      <c r="Q64" s="41">
        <f t="shared" si="118"/>
        <v>1800557.6063885656</v>
      </c>
      <c r="R64" s="41">
        <f t="shared" si="118"/>
        <v>1800557.6063885656</v>
      </c>
      <c r="S64" s="41">
        <f t="shared" si="118"/>
        <v>1800557.6063885656</v>
      </c>
      <c r="T64" s="41">
        <f t="shared" si="118"/>
        <v>1800557.6063885656</v>
      </c>
      <c r="U64" s="41">
        <f t="shared" si="118"/>
        <v>1800557.6063885656</v>
      </c>
      <c r="V64" s="41">
        <f t="shared" si="118"/>
        <v>1800557.6063885656</v>
      </c>
      <c r="W64" s="41">
        <f t="shared" si="118"/>
        <v>1800557.6063885656</v>
      </c>
      <c r="X64" s="41">
        <f t="shared" si="118"/>
        <v>0</v>
      </c>
      <c r="Y64" s="41">
        <f t="shared" si="118"/>
        <v>0</v>
      </c>
      <c r="Z64" s="41">
        <f t="shared" si="118"/>
        <v>0</v>
      </c>
      <c r="AA64" s="41">
        <f t="shared" si="118"/>
        <v>0</v>
      </c>
      <c r="AB64" s="41">
        <f t="shared" si="118"/>
        <v>0</v>
      </c>
      <c r="AC64" s="41">
        <f t="shared" si="118"/>
        <v>0</v>
      </c>
      <c r="AD64" s="41">
        <f t="shared" si="118"/>
        <v>0</v>
      </c>
      <c r="AE64" s="41">
        <f t="shared" si="118"/>
        <v>0</v>
      </c>
      <c r="AF64" s="41">
        <f t="shared" si="118"/>
        <v>0</v>
      </c>
      <c r="AG64" s="41">
        <f t="shared" si="118"/>
        <v>0</v>
      </c>
      <c r="AH64" s="41">
        <f t="shared" si="118"/>
        <v>0</v>
      </c>
      <c r="AI64" s="41">
        <f t="shared" si="118"/>
        <v>0</v>
      </c>
      <c r="AJ64" s="41">
        <f t="shared" si="118"/>
        <v>0</v>
      </c>
      <c r="AK64" s="41">
        <f t="shared" si="118"/>
        <v>0</v>
      </c>
      <c r="AL64" s="41">
        <f t="shared" si="118"/>
        <v>0</v>
      </c>
      <c r="AM64" s="41">
        <f t="shared" si="118"/>
        <v>0</v>
      </c>
      <c r="AN64" s="41">
        <f t="shared" ref="AN64:BS64" si="119">IFERROR(IF($B64&gt;=AN$2,0,$G64/$F64*((AM$56-$E64)&lt;$F64)),0)</f>
        <v>0</v>
      </c>
      <c r="AO64" s="41">
        <f t="shared" si="119"/>
        <v>0</v>
      </c>
      <c r="AP64" s="41">
        <f t="shared" si="119"/>
        <v>0</v>
      </c>
      <c r="AQ64" s="41">
        <f t="shared" si="119"/>
        <v>0</v>
      </c>
      <c r="AR64" s="41">
        <f t="shared" si="119"/>
        <v>0</v>
      </c>
      <c r="AS64" s="41">
        <f t="shared" si="119"/>
        <v>0</v>
      </c>
      <c r="AT64" s="41">
        <f t="shared" si="119"/>
        <v>0</v>
      </c>
      <c r="AU64" s="41">
        <f t="shared" si="119"/>
        <v>0</v>
      </c>
      <c r="AV64" s="41">
        <f t="shared" si="119"/>
        <v>0</v>
      </c>
      <c r="AW64" s="41">
        <f t="shared" si="119"/>
        <v>0</v>
      </c>
      <c r="AX64" s="41">
        <f t="shared" si="119"/>
        <v>0</v>
      </c>
      <c r="AY64" s="41">
        <f t="shared" si="119"/>
        <v>0</v>
      </c>
      <c r="AZ64" s="41">
        <f t="shared" si="119"/>
        <v>0</v>
      </c>
      <c r="BA64" s="41">
        <f t="shared" si="119"/>
        <v>0</v>
      </c>
      <c r="BB64" s="41">
        <f t="shared" si="119"/>
        <v>0</v>
      </c>
      <c r="BC64" s="41">
        <f t="shared" si="119"/>
        <v>0</v>
      </c>
      <c r="BD64" s="41">
        <f t="shared" si="119"/>
        <v>0</v>
      </c>
      <c r="BE64" s="41">
        <f t="shared" si="119"/>
        <v>0</v>
      </c>
      <c r="BF64" s="41">
        <f t="shared" si="119"/>
        <v>0</v>
      </c>
      <c r="BG64" s="41">
        <f t="shared" si="119"/>
        <v>0</v>
      </c>
      <c r="BH64" s="41">
        <f t="shared" si="119"/>
        <v>0</v>
      </c>
      <c r="BI64" s="41">
        <f t="shared" si="119"/>
        <v>0</v>
      </c>
      <c r="BJ64" s="41">
        <f t="shared" si="119"/>
        <v>0</v>
      </c>
      <c r="BK64" s="41">
        <f t="shared" si="119"/>
        <v>0</v>
      </c>
      <c r="BL64" s="41">
        <f t="shared" si="119"/>
        <v>0</v>
      </c>
      <c r="BM64" s="41">
        <f t="shared" si="119"/>
        <v>0</v>
      </c>
      <c r="BN64" s="41">
        <f t="shared" si="119"/>
        <v>0</v>
      </c>
      <c r="BO64" s="41">
        <f t="shared" si="119"/>
        <v>0</v>
      </c>
      <c r="BP64" s="41">
        <f t="shared" si="119"/>
        <v>0</v>
      </c>
      <c r="BQ64" s="41">
        <f t="shared" si="119"/>
        <v>0</v>
      </c>
      <c r="BR64" s="41">
        <f t="shared" si="119"/>
        <v>0</v>
      </c>
      <c r="BS64" s="41">
        <f t="shared" si="119"/>
        <v>0</v>
      </c>
      <c r="BT64" s="41">
        <f t="shared" ref="BT64:CB64" si="120">IFERROR(IF($B64&gt;=BT$2,0,$G64/$F64*((BS$56-$E64)&lt;$F64)),0)</f>
        <v>0</v>
      </c>
      <c r="BU64" s="41">
        <f t="shared" si="120"/>
        <v>0</v>
      </c>
      <c r="BV64" s="41">
        <f t="shared" si="120"/>
        <v>0</v>
      </c>
      <c r="BW64" s="41">
        <f t="shared" si="120"/>
        <v>0</v>
      </c>
      <c r="BX64" s="41">
        <f t="shared" si="120"/>
        <v>0</v>
      </c>
      <c r="BY64" s="41">
        <f t="shared" si="120"/>
        <v>0</v>
      </c>
      <c r="BZ64" s="41">
        <f t="shared" si="120"/>
        <v>0</v>
      </c>
      <c r="CA64" s="41">
        <f t="shared" si="120"/>
        <v>0</v>
      </c>
      <c r="CB64" s="41">
        <f t="shared" si="120"/>
        <v>0</v>
      </c>
    </row>
    <row r="65" spans="2:80" outlineLevel="1">
      <c r="B65" s="6">
        <v>2035</v>
      </c>
      <c r="E65">
        <v>8</v>
      </c>
      <c r="F65" s="154">
        <f t="shared" si="102"/>
        <v>9</v>
      </c>
      <c r="G65" s="1">
        <v>16278354.38017337</v>
      </c>
      <c r="H65" s="41">
        <f t="shared" ref="H65:AM65" si="121">IFERROR(IF($B65&gt;=H$2,0,$G65/$F65*((G$56-$E65)&lt;$F65)),0)</f>
        <v>0</v>
      </c>
      <c r="I65" s="41">
        <f t="shared" si="121"/>
        <v>0</v>
      </c>
      <c r="J65" s="41">
        <f t="shared" si="121"/>
        <v>0</v>
      </c>
      <c r="K65" s="41">
        <f t="shared" si="121"/>
        <v>0</v>
      </c>
      <c r="L65" s="41">
        <f t="shared" si="121"/>
        <v>0</v>
      </c>
      <c r="M65" s="41">
        <f t="shared" si="121"/>
        <v>0</v>
      </c>
      <c r="N65" s="41">
        <f t="shared" si="121"/>
        <v>0</v>
      </c>
      <c r="O65" s="41">
        <f t="shared" si="121"/>
        <v>0</v>
      </c>
      <c r="P65" s="41">
        <f t="shared" si="121"/>
        <v>1808706.0422414856</v>
      </c>
      <c r="Q65" s="41">
        <f t="shared" si="121"/>
        <v>1808706.0422414856</v>
      </c>
      <c r="R65" s="41">
        <f t="shared" si="121"/>
        <v>1808706.0422414856</v>
      </c>
      <c r="S65" s="41">
        <f t="shared" si="121"/>
        <v>1808706.0422414856</v>
      </c>
      <c r="T65" s="41">
        <f t="shared" si="121"/>
        <v>1808706.0422414856</v>
      </c>
      <c r="U65" s="41">
        <f t="shared" si="121"/>
        <v>1808706.0422414856</v>
      </c>
      <c r="V65" s="41">
        <f t="shared" si="121"/>
        <v>1808706.0422414856</v>
      </c>
      <c r="W65" s="41">
        <f t="shared" si="121"/>
        <v>1808706.0422414856</v>
      </c>
      <c r="X65" s="41">
        <f t="shared" si="121"/>
        <v>1808706.0422414856</v>
      </c>
      <c r="Y65" s="41">
        <f t="shared" si="121"/>
        <v>0</v>
      </c>
      <c r="Z65" s="41">
        <f t="shared" si="121"/>
        <v>0</v>
      </c>
      <c r="AA65" s="41">
        <f t="shared" si="121"/>
        <v>0</v>
      </c>
      <c r="AB65" s="41">
        <f t="shared" si="121"/>
        <v>0</v>
      </c>
      <c r="AC65" s="41">
        <f t="shared" si="121"/>
        <v>0</v>
      </c>
      <c r="AD65" s="41">
        <f t="shared" si="121"/>
        <v>0</v>
      </c>
      <c r="AE65" s="41">
        <f t="shared" si="121"/>
        <v>0</v>
      </c>
      <c r="AF65" s="41">
        <f t="shared" si="121"/>
        <v>0</v>
      </c>
      <c r="AG65" s="41">
        <f t="shared" si="121"/>
        <v>0</v>
      </c>
      <c r="AH65" s="41">
        <f t="shared" si="121"/>
        <v>0</v>
      </c>
      <c r="AI65" s="41">
        <f t="shared" si="121"/>
        <v>0</v>
      </c>
      <c r="AJ65" s="41">
        <f t="shared" si="121"/>
        <v>0</v>
      </c>
      <c r="AK65" s="41">
        <f t="shared" si="121"/>
        <v>0</v>
      </c>
      <c r="AL65" s="41">
        <f t="shared" si="121"/>
        <v>0</v>
      </c>
      <c r="AM65" s="41">
        <f t="shared" si="121"/>
        <v>0</v>
      </c>
      <c r="AN65" s="41">
        <f t="shared" ref="AN65:BS65" si="122">IFERROR(IF($B65&gt;=AN$2,0,$G65/$F65*((AM$56-$E65)&lt;$F65)),0)</f>
        <v>0</v>
      </c>
      <c r="AO65" s="41">
        <f t="shared" si="122"/>
        <v>0</v>
      </c>
      <c r="AP65" s="41">
        <f t="shared" si="122"/>
        <v>0</v>
      </c>
      <c r="AQ65" s="41">
        <f t="shared" si="122"/>
        <v>0</v>
      </c>
      <c r="AR65" s="41">
        <f t="shared" si="122"/>
        <v>0</v>
      </c>
      <c r="AS65" s="41">
        <f t="shared" si="122"/>
        <v>0</v>
      </c>
      <c r="AT65" s="41">
        <f t="shared" si="122"/>
        <v>0</v>
      </c>
      <c r="AU65" s="41">
        <f t="shared" si="122"/>
        <v>0</v>
      </c>
      <c r="AV65" s="41">
        <f t="shared" si="122"/>
        <v>0</v>
      </c>
      <c r="AW65" s="41">
        <f t="shared" si="122"/>
        <v>0</v>
      </c>
      <c r="AX65" s="41">
        <f t="shared" si="122"/>
        <v>0</v>
      </c>
      <c r="AY65" s="41">
        <f t="shared" si="122"/>
        <v>0</v>
      </c>
      <c r="AZ65" s="41">
        <f t="shared" si="122"/>
        <v>0</v>
      </c>
      <c r="BA65" s="41">
        <f t="shared" si="122"/>
        <v>0</v>
      </c>
      <c r="BB65" s="41">
        <f t="shared" si="122"/>
        <v>0</v>
      </c>
      <c r="BC65" s="41">
        <f t="shared" si="122"/>
        <v>0</v>
      </c>
      <c r="BD65" s="41">
        <f t="shared" si="122"/>
        <v>0</v>
      </c>
      <c r="BE65" s="41">
        <f t="shared" si="122"/>
        <v>0</v>
      </c>
      <c r="BF65" s="41">
        <f t="shared" si="122"/>
        <v>0</v>
      </c>
      <c r="BG65" s="41">
        <f t="shared" si="122"/>
        <v>0</v>
      </c>
      <c r="BH65" s="41">
        <f t="shared" si="122"/>
        <v>0</v>
      </c>
      <c r="BI65" s="41">
        <f t="shared" si="122"/>
        <v>0</v>
      </c>
      <c r="BJ65" s="41">
        <f t="shared" si="122"/>
        <v>0</v>
      </c>
      <c r="BK65" s="41">
        <f t="shared" si="122"/>
        <v>0</v>
      </c>
      <c r="BL65" s="41">
        <f t="shared" si="122"/>
        <v>0</v>
      </c>
      <c r="BM65" s="41">
        <f t="shared" si="122"/>
        <v>0</v>
      </c>
      <c r="BN65" s="41">
        <f t="shared" si="122"/>
        <v>0</v>
      </c>
      <c r="BO65" s="41">
        <f t="shared" si="122"/>
        <v>0</v>
      </c>
      <c r="BP65" s="41">
        <f t="shared" si="122"/>
        <v>0</v>
      </c>
      <c r="BQ65" s="41">
        <f t="shared" si="122"/>
        <v>0</v>
      </c>
      <c r="BR65" s="41">
        <f t="shared" si="122"/>
        <v>0</v>
      </c>
      <c r="BS65" s="41">
        <f t="shared" si="122"/>
        <v>0</v>
      </c>
      <c r="BT65" s="41">
        <f t="shared" ref="BT65:CB65" si="123">IFERROR(IF($B65&gt;=BT$2,0,$G65/$F65*((BS$56-$E65)&lt;$F65)),0)</f>
        <v>0</v>
      </c>
      <c r="BU65" s="41">
        <f t="shared" si="123"/>
        <v>0</v>
      </c>
      <c r="BV65" s="41">
        <f t="shared" si="123"/>
        <v>0</v>
      </c>
      <c r="BW65" s="41">
        <f t="shared" si="123"/>
        <v>0</v>
      </c>
      <c r="BX65" s="41">
        <f t="shared" si="123"/>
        <v>0</v>
      </c>
      <c r="BY65" s="41">
        <f t="shared" si="123"/>
        <v>0</v>
      </c>
      <c r="BZ65" s="41">
        <f t="shared" si="123"/>
        <v>0</v>
      </c>
      <c r="CA65" s="41">
        <f t="shared" si="123"/>
        <v>0</v>
      </c>
      <c r="CB65" s="41">
        <f t="shared" si="123"/>
        <v>0</v>
      </c>
    </row>
    <row r="66" spans="2:80" outlineLevel="1">
      <c r="B66" s="6">
        <v>2036</v>
      </c>
      <c r="E66">
        <v>9</v>
      </c>
      <c r="F66" s="154">
        <f t="shared" si="102"/>
        <v>9</v>
      </c>
      <c r="G66" s="1">
        <v>16352423.662076412</v>
      </c>
      <c r="H66" s="41">
        <f t="shared" ref="H66:AM66" si="124">IFERROR(IF($B66&gt;=H$2,0,$G66/$F66*((G$56-$E66)&lt;$F66)),0)</f>
        <v>0</v>
      </c>
      <c r="I66" s="41">
        <f t="shared" si="124"/>
        <v>0</v>
      </c>
      <c r="J66" s="41">
        <f t="shared" si="124"/>
        <v>0</v>
      </c>
      <c r="K66" s="41">
        <f t="shared" si="124"/>
        <v>0</v>
      </c>
      <c r="L66" s="41">
        <f t="shared" si="124"/>
        <v>0</v>
      </c>
      <c r="M66" s="41">
        <f t="shared" si="124"/>
        <v>0</v>
      </c>
      <c r="N66" s="41">
        <f t="shared" si="124"/>
        <v>0</v>
      </c>
      <c r="O66" s="41">
        <f t="shared" si="124"/>
        <v>0</v>
      </c>
      <c r="P66" s="41">
        <f t="shared" si="124"/>
        <v>0</v>
      </c>
      <c r="Q66" s="41">
        <f t="shared" si="124"/>
        <v>1816935.9624529346</v>
      </c>
      <c r="R66" s="41">
        <f t="shared" si="124"/>
        <v>1816935.9624529346</v>
      </c>
      <c r="S66" s="41">
        <f t="shared" si="124"/>
        <v>1816935.9624529346</v>
      </c>
      <c r="T66" s="41">
        <f t="shared" si="124"/>
        <v>1816935.9624529346</v>
      </c>
      <c r="U66" s="41">
        <f t="shared" si="124"/>
        <v>1816935.9624529346</v>
      </c>
      <c r="V66" s="41">
        <f t="shared" si="124"/>
        <v>1816935.9624529346</v>
      </c>
      <c r="W66" s="41">
        <f t="shared" si="124"/>
        <v>1816935.9624529346</v>
      </c>
      <c r="X66" s="41">
        <f t="shared" si="124"/>
        <v>1816935.9624529346</v>
      </c>
      <c r="Y66" s="41">
        <f t="shared" si="124"/>
        <v>1816935.9624529346</v>
      </c>
      <c r="Z66" s="41">
        <f t="shared" si="124"/>
        <v>0</v>
      </c>
      <c r="AA66" s="41">
        <f t="shared" si="124"/>
        <v>0</v>
      </c>
      <c r="AB66" s="41">
        <f t="shared" si="124"/>
        <v>0</v>
      </c>
      <c r="AC66" s="41">
        <f t="shared" si="124"/>
        <v>0</v>
      </c>
      <c r="AD66" s="41">
        <f t="shared" si="124"/>
        <v>0</v>
      </c>
      <c r="AE66" s="41">
        <f t="shared" si="124"/>
        <v>0</v>
      </c>
      <c r="AF66" s="41">
        <f t="shared" si="124"/>
        <v>0</v>
      </c>
      <c r="AG66" s="41">
        <f t="shared" si="124"/>
        <v>0</v>
      </c>
      <c r="AH66" s="41">
        <f t="shared" si="124"/>
        <v>0</v>
      </c>
      <c r="AI66" s="41">
        <f t="shared" si="124"/>
        <v>0</v>
      </c>
      <c r="AJ66" s="41">
        <f t="shared" si="124"/>
        <v>0</v>
      </c>
      <c r="AK66" s="41">
        <f t="shared" si="124"/>
        <v>0</v>
      </c>
      <c r="AL66" s="41">
        <f t="shared" si="124"/>
        <v>0</v>
      </c>
      <c r="AM66" s="41">
        <f t="shared" si="124"/>
        <v>0</v>
      </c>
      <c r="AN66" s="41">
        <f t="shared" ref="AN66:BS66" si="125">IFERROR(IF($B66&gt;=AN$2,0,$G66/$F66*((AM$56-$E66)&lt;$F66)),0)</f>
        <v>0</v>
      </c>
      <c r="AO66" s="41">
        <f t="shared" si="125"/>
        <v>0</v>
      </c>
      <c r="AP66" s="41">
        <f t="shared" si="125"/>
        <v>0</v>
      </c>
      <c r="AQ66" s="41">
        <f t="shared" si="125"/>
        <v>0</v>
      </c>
      <c r="AR66" s="41">
        <f t="shared" si="125"/>
        <v>0</v>
      </c>
      <c r="AS66" s="41">
        <f t="shared" si="125"/>
        <v>0</v>
      </c>
      <c r="AT66" s="41">
        <f t="shared" si="125"/>
        <v>0</v>
      </c>
      <c r="AU66" s="41">
        <f t="shared" si="125"/>
        <v>0</v>
      </c>
      <c r="AV66" s="41">
        <f t="shared" si="125"/>
        <v>0</v>
      </c>
      <c r="AW66" s="41">
        <f t="shared" si="125"/>
        <v>0</v>
      </c>
      <c r="AX66" s="41">
        <f t="shared" si="125"/>
        <v>0</v>
      </c>
      <c r="AY66" s="41">
        <f t="shared" si="125"/>
        <v>0</v>
      </c>
      <c r="AZ66" s="41">
        <f t="shared" si="125"/>
        <v>0</v>
      </c>
      <c r="BA66" s="41">
        <f t="shared" si="125"/>
        <v>0</v>
      </c>
      <c r="BB66" s="41">
        <f t="shared" si="125"/>
        <v>0</v>
      </c>
      <c r="BC66" s="41">
        <f t="shared" si="125"/>
        <v>0</v>
      </c>
      <c r="BD66" s="41">
        <f t="shared" si="125"/>
        <v>0</v>
      </c>
      <c r="BE66" s="41">
        <f t="shared" si="125"/>
        <v>0</v>
      </c>
      <c r="BF66" s="41">
        <f t="shared" si="125"/>
        <v>0</v>
      </c>
      <c r="BG66" s="41">
        <f t="shared" si="125"/>
        <v>0</v>
      </c>
      <c r="BH66" s="41">
        <f t="shared" si="125"/>
        <v>0</v>
      </c>
      <c r="BI66" s="41">
        <f t="shared" si="125"/>
        <v>0</v>
      </c>
      <c r="BJ66" s="41">
        <f t="shared" si="125"/>
        <v>0</v>
      </c>
      <c r="BK66" s="41">
        <f t="shared" si="125"/>
        <v>0</v>
      </c>
      <c r="BL66" s="41">
        <f t="shared" si="125"/>
        <v>0</v>
      </c>
      <c r="BM66" s="41">
        <f t="shared" si="125"/>
        <v>0</v>
      </c>
      <c r="BN66" s="41">
        <f t="shared" si="125"/>
        <v>0</v>
      </c>
      <c r="BO66" s="41">
        <f t="shared" si="125"/>
        <v>0</v>
      </c>
      <c r="BP66" s="41">
        <f t="shared" si="125"/>
        <v>0</v>
      </c>
      <c r="BQ66" s="41">
        <f t="shared" si="125"/>
        <v>0</v>
      </c>
      <c r="BR66" s="41">
        <f t="shared" si="125"/>
        <v>0</v>
      </c>
      <c r="BS66" s="41">
        <f t="shared" si="125"/>
        <v>0</v>
      </c>
      <c r="BT66" s="41">
        <f t="shared" ref="BT66:CB66" si="126">IFERROR(IF($B66&gt;=BT$2,0,$G66/$F66*((BS$56-$E66)&lt;$F66)),0)</f>
        <v>0</v>
      </c>
      <c r="BU66" s="41">
        <f t="shared" si="126"/>
        <v>0</v>
      </c>
      <c r="BV66" s="41">
        <f t="shared" si="126"/>
        <v>0</v>
      </c>
      <c r="BW66" s="41">
        <f t="shared" si="126"/>
        <v>0</v>
      </c>
      <c r="BX66" s="41">
        <f t="shared" si="126"/>
        <v>0</v>
      </c>
      <c r="BY66" s="41">
        <f t="shared" si="126"/>
        <v>0</v>
      </c>
      <c r="BZ66" s="41">
        <f t="shared" si="126"/>
        <v>0</v>
      </c>
      <c r="CA66" s="41">
        <f t="shared" si="126"/>
        <v>0</v>
      </c>
      <c r="CB66" s="41">
        <f t="shared" si="126"/>
        <v>0</v>
      </c>
    </row>
    <row r="67" spans="2:80" outlineLevel="1">
      <c r="B67" s="6">
        <v>2037</v>
      </c>
      <c r="E67">
        <v>10</v>
      </c>
      <c r="F67" s="154">
        <f t="shared" si="102"/>
        <v>9</v>
      </c>
      <c r="G67" s="1">
        <v>16427233.636798484</v>
      </c>
      <c r="H67" s="41">
        <f t="shared" ref="H67:AM67" si="127">IFERROR(IF($B67&gt;=H$2,0,$G67/$F67*((G$56-$E67)&lt;$F67)),0)</f>
        <v>0</v>
      </c>
      <c r="I67" s="41">
        <f t="shared" si="127"/>
        <v>0</v>
      </c>
      <c r="J67" s="41">
        <f t="shared" si="127"/>
        <v>0</v>
      </c>
      <c r="K67" s="41">
        <f t="shared" si="127"/>
        <v>0</v>
      </c>
      <c r="L67" s="41">
        <f t="shared" si="127"/>
        <v>0</v>
      </c>
      <c r="M67" s="41">
        <f t="shared" si="127"/>
        <v>0</v>
      </c>
      <c r="N67" s="41">
        <f t="shared" si="127"/>
        <v>0</v>
      </c>
      <c r="O67" s="41">
        <f t="shared" si="127"/>
        <v>0</v>
      </c>
      <c r="P67" s="41">
        <f t="shared" si="127"/>
        <v>0</v>
      </c>
      <c r="Q67" s="41">
        <f t="shared" si="127"/>
        <v>0</v>
      </c>
      <c r="R67" s="41">
        <f t="shared" si="127"/>
        <v>1825248.1818664982</v>
      </c>
      <c r="S67" s="41">
        <f t="shared" si="127"/>
        <v>1825248.1818664982</v>
      </c>
      <c r="T67" s="41">
        <f t="shared" si="127"/>
        <v>1825248.1818664982</v>
      </c>
      <c r="U67" s="41">
        <f t="shared" si="127"/>
        <v>1825248.1818664982</v>
      </c>
      <c r="V67" s="41">
        <f t="shared" si="127"/>
        <v>1825248.1818664982</v>
      </c>
      <c r="W67" s="41">
        <f t="shared" si="127"/>
        <v>1825248.1818664982</v>
      </c>
      <c r="X67" s="41">
        <f t="shared" si="127"/>
        <v>1825248.1818664982</v>
      </c>
      <c r="Y67" s="41">
        <f t="shared" si="127"/>
        <v>1825248.1818664982</v>
      </c>
      <c r="Z67" s="41">
        <f t="shared" si="127"/>
        <v>1825248.1818664982</v>
      </c>
      <c r="AA67" s="41">
        <f t="shared" si="127"/>
        <v>0</v>
      </c>
      <c r="AB67" s="41">
        <f t="shared" si="127"/>
        <v>0</v>
      </c>
      <c r="AC67" s="41">
        <f t="shared" si="127"/>
        <v>0</v>
      </c>
      <c r="AD67" s="41">
        <f t="shared" si="127"/>
        <v>0</v>
      </c>
      <c r="AE67" s="41">
        <f t="shared" si="127"/>
        <v>0</v>
      </c>
      <c r="AF67" s="41">
        <f t="shared" si="127"/>
        <v>0</v>
      </c>
      <c r="AG67" s="41">
        <f t="shared" si="127"/>
        <v>0</v>
      </c>
      <c r="AH67" s="41">
        <f t="shared" si="127"/>
        <v>0</v>
      </c>
      <c r="AI67" s="41">
        <f t="shared" si="127"/>
        <v>0</v>
      </c>
      <c r="AJ67" s="41">
        <f t="shared" si="127"/>
        <v>0</v>
      </c>
      <c r="AK67" s="41">
        <f t="shared" si="127"/>
        <v>0</v>
      </c>
      <c r="AL67" s="41">
        <f t="shared" si="127"/>
        <v>0</v>
      </c>
      <c r="AM67" s="41">
        <f t="shared" si="127"/>
        <v>0</v>
      </c>
      <c r="AN67" s="41">
        <f t="shared" ref="AN67:BS67" si="128">IFERROR(IF($B67&gt;=AN$2,0,$G67/$F67*((AM$56-$E67)&lt;$F67)),0)</f>
        <v>0</v>
      </c>
      <c r="AO67" s="41">
        <f t="shared" si="128"/>
        <v>0</v>
      </c>
      <c r="AP67" s="41">
        <f t="shared" si="128"/>
        <v>0</v>
      </c>
      <c r="AQ67" s="41">
        <f t="shared" si="128"/>
        <v>0</v>
      </c>
      <c r="AR67" s="41">
        <f t="shared" si="128"/>
        <v>0</v>
      </c>
      <c r="AS67" s="41">
        <f t="shared" si="128"/>
        <v>0</v>
      </c>
      <c r="AT67" s="41">
        <f t="shared" si="128"/>
        <v>0</v>
      </c>
      <c r="AU67" s="41">
        <f t="shared" si="128"/>
        <v>0</v>
      </c>
      <c r="AV67" s="41">
        <f t="shared" si="128"/>
        <v>0</v>
      </c>
      <c r="AW67" s="41">
        <f t="shared" si="128"/>
        <v>0</v>
      </c>
      <c r="AX67" s="41">
        <f t="shared" si="128"/>
        <v>0</v>
      </c>
      <c r="AY67" s="41">
        <f t="shared" si="128"/>
        <v>0</v>
      </c>
      <c r="AZ67" s="41">
        <f t="shared" si="128"/>
        <v>0</v>
      </c>
      <c r="BA67" s="41">
        <f t="shared" si="128"/>
        <v>0</v>
      </c>
      <c r="BB67" s="41">
        <f t="shared" si="128"/>
        <v>0</v>
      </c>
      <c r="BC67" s="41">
        <f t="shared" si="128"/>
        <v>0</v>
      </c>
      <c r="BD67" s="41">
        <f t="shared" si="128"/>
        <v>0</v>
      </c>
      <c r="BE67" s="41">
        <f t="shared" si="128"/>
        <v>0</v>
      </c>
      <c r="BF67" s="41">
        <f t="shared" si="128"/>
        <v>0</v>
      </c>
      <c r="BG67" s="41">
        <f t="shared" si="128"/>
        <v>0</v>
      </c>
      <c r="BH67" s="41">
        <f t="shared" si="128"/>
        <v>0</v>
      </c>
      <c r="BI67" s="41">
        <f t="shared" si="128"/>
        <v>0</v>
      </c>
      <c r="BJ67" s="41">
        <f t="shared" si="128"/>
        <v>0</v>
      </c>
      <c r="BK67" s="41">
        <f t="shared" si="128"/>
        <v>0</v>
      </c>
      <c r="BL67" s="41">
        <f t="shared" si="128"/>
        <v>0</v>
      </c>
      <c r="BM67" s="41">
        <f t="shared" si="128"/>
        <v>0</v>
      </c>
      <c r="BN67" s="41">
        <f t="shared" si="128"/>
        <v>0</v>
      </c>
      <c r="BO67" s="41">
        <f t="shared" si="128"/>
        <v>0</v>
      </c>
      <c r="BP67" s="41">
        <f t="shared" si="128"/>
        <v>0</v>
      </c>
      <c r="BQ67" s="41">
        <f t="shared" si="128"/>
        <v>0</v>
      </c>
      <c r="BR67" s="41">
        <f t="shared" si="128"/>
        <v>0</v>
      </c>
      <c r="BS67" s="41">
        <f t="shared" si="128"/>
        <v>0</v>
      </c>
      <c r="BT67" s="41">
        <f t="shared" ref="BT67:CB67" si="129">IFERROR(IF($B67&gt;=BT$2,0,$G67/$F67*((BS$56-$E67)&lt;$F67)),0)</f>
        <v>0</v>
      </c>
      <c r="BU67" s="41">
        <f t="shared" si="129"/>
        <v>0</v>
      </c>
      <c r="BV67" s="41">
        <f t="shared" si="129"/>
        <v>0</v>
      </c>
      <c r="BW67" s="41">
        <f t="shared" si="129"/>
        <v>0</v>
      </c>
      <c r="BX67" s="41">
        <f t="shared" si="129"/>
        <v>0</v>
      </c>
      <c r="BY67" s="41">
        <f t="shared" si="129"/>
        <v>0</v>
      </c>
      <c r="BZ67" s="41">
        <f t="shared" si="129"/>
        <v>0</v>
      </c>
      <c r="CA67" s="41">
        <f t="shared" si="129"/>
        <v>0</v>
      </c>
      <c r="CB67" s="41">
        <f t="shared" si="129"/>
        <v>0</v>
      </c>
    </row>
    <row r="68" spans="2:80" outlineLevel="1">
      <c r="B68" s="6">
        <v>2038</v>
      </c>
      <c r="E68">
        <v>11</v>
      </c>
      <c r="F68" s="154">
        <f t="shared" si="102"/>
        <v>9</v>
      </c>
      <c r="G68" s="1">
        <v>16502791.711267781</v>
      </c>
      <c r="H68" s="41">
        <f t="shared" ref="H68:AM68" si="130">IFERROR(IF($B68&gt;=H$2,0,$G68/$F68*((G$56-$E68)&lt;$F68)),0)</f>
        <v>0</v>
      </c>
      <c r="I68" s="41">
        <f t="shared" si="130"/>
        <v>0</v>
      </c>
      <c r="J68" s="41">
        <f t="shared" si="130"/>
        <v>0</v>
      </c>
      <c r="K68" s="41">
        <f t="shared" si="130"/>
        <v>0</v>
      </c>
      <c r="L68" s="41">
        <f t="shared" si="130"/>
        <v>0</v>
      </c>
      <c r="M68" s="41">
        <f t="shared" si="130"/>
        <v>0</v>
      </c>
      <c r="N68" s="41">
        <f t="shared" si="130"/>
        <v>0</v>
      </c>
      <c r="O68" s="41">
        <f t="shared" si="130"/>
        <v>0</v>
      </c>
      <c r="P68" s="41">
        <f t="shared" si="130"/>
        <v>0</v>
      </c>
      <c r="Q68" s="41">
        <f t="shared" si="130"/>
        <v>0</v>
      </c>
      <c r="R68" s="41">
        <f t="shared" si="130"/>
        <v>0</v>
      </c>
      <c r="S68" s="41">
        <f t="shared" si="130"/>
        <v>1833643.5234741978</v>
      </c>
      <c r="T68" s="41">
        <f t="shared" si="130"/>
        <v>1833643.5234741978</v>
      </c>
      <c r="U68" s="41">
        <f t="shared" si="130"/>
        <v>1833643.5234741978</v>
      </c>
      <c r="V68" s="41">
        <f t="shared" si="130"/>
        <v>1833643.5234741978</v>
      </c>
      <c r="W68" s="41">
        <f t="shared" si="130"/>
        <v>1833643.5234741978</v>
      </c>
      <c r="X68" s="41">
        <f t="shared" si="130"/>
        <v>1833643.5234741978</v>
      </c>
      <c r="Y68" s="41">
        <f t="shared" si="130"/>
        <v>1833643.5234741978</v>
      </c>
      <c r="Z68" s="41">
        <f t="shared" si="130"/>
        <v>1833643.5234741978</v>
      </c>
      <c r="AA68" s="41">
        <f t="shared" si="130"/>
        <v>1833643.5234741978</v>
      </c>
      <c r="AB68" s="41">
        <f t="shared" si="130"/>
        <v>0</v>
      </c>
      <c r="AC68" s="41">
        <f t="shared" si="130"/>
        <v>0</v>
      </c>
      <c r="AD68" s="41">
        <f t="shared" si="130"/>
        <v>0</v>
      </c>
      <c r="AE68" s="41">
        <f t="shared" si="130"/>
        <v>0</v>
      </c>
      <c r="AF68" s="41">
        <f t="shared" si="130"/>
        <v>0</v>
      </c>
      <c r="AG68" s="41">
        <f t="shared" si="130"/>
        <v>0</v>
      </c>
      <c r="AH68" s="41">
        <f t="shared" si="130"/>
        <v>0</v>
      </c>
      <c r="AI68" s="41">
        <f t="shared" si="130"/>
        <v>0</v>
      </c>
      <c r="AJ68" s="41">
        <f t="shared" si="130"/>
        <v>0</v>
      </c>
      <c r="AK68" s="41">
        <f t="shared" si="130"/>
        <v>0</v>
      </c>
      <c r="AL68" s="41">
        <f t="shared" si="130"/>
        <v>0</v>
      </c>
      <c r="AM68" s="41">
        <f t="shared" si="130"/>
        <v>0</v>
      </c>
      <c r="AN68" s="41">
        <f t="shared" ref="AN68:BS68" si="131">IFERROR(IF($B68&gt;=AN$2,0,$G68/$F68*((AM$56-$E68)&lt;$F68)),0)</f>
        <v>0</v>
      </c>
      <c r="AO68" s="41">
        <f t="shared" si="131"/>
        <v>0</v>
      </c>
      <c r="AP68" s="41">
        <f t="shared" si="131"/>
        <v>0</v>
      </c>
      <c r="AQ68" s="41">
        <f t="shared" si="131"/>
        <v>0</v>
      </c>
      <c r="AR68" s="41">
        <f t="shared" si="131"/>
        <v>0</v>
      </c>
      <c r="AS68" s="41">
        <f t="shared" si="131"/>
        <v>0</v>
      </c>
      <c r="AT68" s="41">
        <f t="shared" si="131"/>
        <v>0</v>
      </c>
      <c r="AU68" s="41">
        <f t="shared" si="131"/>
        <v>0</v>
      </c>
      <c r="AV68" s="41">
        <f t="shared" si="131"/>
        <v>0</v>
      </c>
      <c r="AW68" s="41">
        <f t="shared" si="131"/>
        <v>0</v>
      </c>
      <c r="AX68" s="41">
        <f t="shared" si="131"/>
        <v>0</v>
      </c>
      <c r="AY68" s="41">
        <f t="shared" si="131"/>
        <v>0</v>
      </c>
      <c r="AZ68" s="41">
        <f t="shared" si="131"/>
        <v>0</v>
      </c>
      <c r="BA68" s="41">
        <f t="shared" si="131"/>
        <v>0</v>
      </c>
      <c r="BB68" s="41">
        <f t="shared" si="131"/>
        <v>0</v>
      </c>
      <c r="BC68" s="41">
        <f t="shared" si="131"/>
        <v>0</v>
      </c>
      <c r="BD68" s="41">
        <f t="shared" si="131"/>
        <v>0</v>
      </c>
      <c r="BE68" s="41">
        <f t="shared" si="131"/>
        <v>0</v>
      </c>
      <c r="BF68" s="41">
        <f t="shared" si="131"/>
        <v>0</v>
      </c>
      <c r="BG68" s="41">
        <f t="shared" si="131"/>
        <v>0</v>
      </c>
      <c r="BH68" s="41">
        <f t="shared" si="131"/>
        <v>0</v>
      </c>
      <c r="BI68" s="41">
        <f t="shared" si="131"/>
        <v>0</v>
      </c>
      <c r="BJ68" s="41">
        <f t="shared" si="131"/>
        <v>0</v>
      </c>
      <c r="BK68" s="41">
        <f t="shared" si="131"/>
        <v>0</v>
      </c>
      <c r="BL68" s="41">
        <f t="shared" si="131"/>
        <v>0</v>
      </c>
      <c r="BM68" s="41">
        <f t="shared" si="131"/>
        <v>0</v>
      </c>
      <c r="BN68" s="41">
        <f t="shared" si="131"/>
        <v>0</v>
      </c>
      <c r="BO68" s="41">
        <f t="shared" si="131"/>
        <v>0</v>
      </c>
      <c r="BP68" s="41">
        <f t="shared" si="131"/>
        <v>0</v>
      </c>
      <c r="BQ68" s="41">
        <f t="shared" si="131"/>
        <v>0</v>
      </c>
      <c r="BR68" s="41">
        <f t="shared" si="131"/>
        <v>0</v>
      </c>
      <c r="BS68" s="41">
        <f t="shared" si="131"/>
        <v>0</v>
      </c>
      <c r="BT68" s="41">
        <f t="shared" ref="BT68:CB68" si="132">IFERROR(IF($B68&gt;=BT$2,0,$G68/$F68*((BS$56-$E68)&lt;$F68)),0)</f>
        <v>0</v>
      </c>
      <c r="BU68" s="41">
        <f t="shared" si="132"/>
        <v>0</v>
      </c>
      <c r="BV68" s="41">
        <f t="shared" si="132"/>
        <v>0</v>
      </c>
      <c r="BW68" s="41">
        <f t="shared" si="132"/>
        <v>0</v>
      </c>
      <c r="BX68" s="41">
        <f t="shared" si="132"/>
        <v>0</v>
      </c>
      <c r="BY68" s="41">
        <f t="shared" si="132"/>
        <v>0</v>
      </c>
      <c r="BZ68" s="41">
        <f t="shared" si="132"/>
        <v>0</v>
      </c>
      <c r="CA68" s="41">
        <f t="shared" si="132"/>
        <v>0</v>
      </c>
      <c r="CB68" s="41">
        <f t="shared" si="132"/>
        <v>0</v>
      </c>
    </row>
    <row r="69" spans="2:80" outlineLevel="1">
      <c r="B69" s="6">
        <v>2039</v>
      </c>
      <c r="E69">
        <v>12</v>
      </c>
      <c r="F69" s="154">
        <f t="shared" si="102"/>
        <v>9</v>
      </c>
      <c r="G69" s="1">
        <v>16579105.366481768</v>
      </c>
      <c r="H69" s="41">
        <f t="shared" ref="H69:AM69" si="133">IFERROR(IF($B69&gt;=H$2,0,$G69/$F69*((G$56-$E69)&lt;$F69)),0)</f>
        <v>0</v>
      </c>
      <c r="I69" s="41">
        <f t="shared" si="133"/>
        <v>0</v>
      </c>
      <c r="J69" s="41">
        <f t="shared" si="133"/>
        <v>0</v>
      </c>
      <c r="K69" s="41">
        <f t="shared" si="133"/>
        <v>0</v>
      </c>
      <c r="L69" s="41">
        <f t="shared" si="133"/>
        <v>0</v>
      </c>
      <c r="M69" s="41">
        <f t="shared" si="133"/>
        <v>0</v>
      </c>
      <c r="N69" s="41">
        <f t="shared" si="133"/>
        <v>0</v>
      </c>
      <c r="O69" s="41">
        <f t="shared" si="133"/>
        <v>0</v>
      </c>
      <c r="P69" s="41">
        <f t="shared" si="133"/>
        <v>0</v>
      </c>
      <c r="Q69" s="41">
        <f t="shared" si="133"/>
        <v>0</v>
      </c>
      <c r="R69" s="41">
        <f t="shared" si="133"/>
        <v>0</v>
      </c>
      <c r="S69" s="41">
        <f t="shared" si="133"/>
        <v>0</v>
      </c>
      <c r="T69" s="41">
        <f t="shared" si="133"/>
        <v>1842122.8184979742</v>
      </c>
      <c r="U69" s="41">
        <f t="shared" si="133"/>
        <v>1842122.8184979742</v>
      </c>
      <c r="V69" s="41">
        <f t="shared" si="133"/>
        <v>1842122.8184979742</v>
      </c>
      <c r="W69" s="41">
        <f t="shared" si="133"/>
        <v>1842122.8184979742</v>
      </c>
      <c r="X69" s="41">
        <f t="shared" si="133"/>
        <v>1842122.8184979742</v>
      </c>
      <c r="Y69" s="41">
        <f t="shared" si="133"/>
        <v>1842122.8184979742</v>
      </c>
      <c r="Z69" s="41">
        <f t="shared" si="133"/>
        <v>1842122.8184979742</v>
      </c>
      <c r="AA69" s="41">
        <f t="shared" si="133"/>
        <v>1842122.8184979742</v>
      </c>
      <c r="AB69" s="41">
        <f t="shared" si="133"/>
        <v>1842122.8184979742</v>
      </c>
      <c r="AC69" s="41">
        <f t="shared" si="133"/>
        <v>0</v>
      </c>
      <c r="AD69" s="41">
        <f t="shared" si="133"/>
        <v>0</v>
      </c>
      <c r="AE69" s="41">
        <f t="shared" si="133"/>
        <v>0</v>
      </c>
      <c r="AF69" s="41">
        <f t="shared" si="133"/>
        <v>0</v>
      </c>
      <c r="AG69" s="41">
        <f t="shared" si="133"/>
        <v>0</v>
      </c>
      <c r="AH69" s="41">
        <f t="shared" si="133"/>
        <v>0</v>
      </c>
      <c r="AI69" s="41">
        <f t="shared" si="133"/>
        <v>0</v>
      </c>
      <c r="AJ69" s="41">
        <f t="shared" si="133"/>
        <v>0</v>
      </c>
      <c r="AK69" s="41">
        <f t="shared" si="133"/>
        <v>0</v>
      </c>
      <c r="AL69" s="41">
        <f t="shared" si="133"/>
        <v>0</v>
      </c>
      <c r="AM69" s="41">
        <f t="shared" si="133"/>
        <v>0</v>
      </c>
      <c r="AN69" s="41">
        <f t="shared" ref="AN69:BS69" si="134">IFERROR(IF($B69&gt;=AN$2,0,$G69/$F69*((AM$56-$E69)&lt;$F69)),0)</f>
        <v>0</v>
      </c>
      <c r="AO69" s="41">
        <f t="shared" si="134"/>
        <v>0</v>
      </c>
      <c r="AP69" s="41">
        <f t="shared" si="134"/>
        <v>0</v>
      </c>
      <c r="AQ69" s="41">
        <f t="shared" si="134"/>
        <v>0</v>
      </c>
      <c r="AR69" s="41">
        <f t="shared" si="134"/>
        <v>0</v>
      </c>
      <c r="AS69" s="41">
        <f t="shared" si="134"/>
        <v>0</v>
      </c>
      <c r="AT69" s="41">
        <f t="shared" si="134"/>
        <v>0</v>
      </c>
      <c r="AU69" s="41">
        <f t="shared" si="134"/>
        <v>0</v>
      </c>
      <c r="AV69" s="41">
        <f t="shared" si="134"/>
        <v>0</v>
      </c>
      <c r="AW69" s="41">
        <f t="shared" si="134"/>
        <v>0</v>
      </c>
      <c r="AX69" s="41">
        <f t="shared" si="134"/>
        <v>0</v>
      </c>
      <c r="AY69" s="41">
        <f t="shared" si="134"/>
        <v>0</v>
      </c>
      <c r="AZ69" s="41">
        <f t="shared" si="134"/>
        <v>0</v>
      </c>
      <c r="BA69" s="41">
        <f t="shared" si="134"/>
        <v>0</v>
      </c>
      <c r="BB69" s="41">
        <f t="shared" si="134"/>
        <v>0</v>
      </c>
      <c r="BC69" s="41">
        <f t="shared" si="134"/>
        <v>0</v>
      </c>
      <c r="BD69" s="41">
        <f t="shared" si="134"/>
        <v>0</v>
      </c>
      <c r="BE69" s="41">
        <f t="shared" si="134"/>
        <v>0</v>
      </c>
      <c r="BF69" s="41">
        <f t="shared" si="134"/>
        <v>0</v>
      </c>
      <c r="BG69" s="41">
        <f t="shared" si="134"/>
        <v>0</v>
      </c>
      <c r="BH69" s="41">
        <f t="shared" si="134"/>
        <v>0</v>
      </c>
      <c r="BI69" s="41">
        <f t="shared" si="134"/>
        <v>0</v>
      </c>
      <c r="BJ69" s="41">
        <f t="shared" si="134"/>
        <v>0</v>
      </c>
      <c r="BK69" s="41">
        <f t="shared" si="134"/>
        <v>0</v>
      </c>
      <c r="BL69" s="41">
        <f t="shared" si="134"/>
        <v>0</v>
      </c>
      <c r="BM69" s="41">
        <f t="shared" si="134"/>
        <v>0</v>
      </c>
      <c r="BN69" s="41">
        <f t="shared" si="134"/>
        <v>0</v>
      </c>
      <c r="BO69" s="41">
        <f t="shared" si="134"/>
        <v>0</v>
      </c>
      <c r="BP69" s="41">
        <f t="shared" si="134"/>
        <v>0</v>
      </c>
      <c r="BQ69" s="41">
        <f t="shared" si="134"/>
        <v>0</v>
      </c>
      <c r="BR69" s="41">
        <f t="shared" si="134"/>
        <v>0</v>
      </c>
      <c r="BS69" s="41">
        <f t="shared" si="134"/>
        <v>0</v>
      </c>
      <c r="BT69" s="41">
        <f t="shared" ref="BT69:CB69" si="135">IFERROR(IF($B69&gt;=BT$2,0,$G69/$F69*((BS$56-$E69)&lt;$F69)),0)</f>
        <v>0</v>
      </c>
      <c r="BU69" s="41">
        <f t="shared" si="135"/>
        <v>0</v>
      </c>
      <c r="BV69" s="41">
        <f t="shared" si="135"/>
        <v>0</v>
      </c>
      <c r="BW69" s="41">
        <f t="shared" si="135"/>
        <v>0</v>
      </c>
      <c r="BX69" s="41">
        <f t="shared" si="135"/>
        <v>0</v>
      </c>
      <c r="BY69" s="41">
        <f t="shared" si="135"/>
        <v>0</v>
      </c>
      <c r="BZ69" s="41">
        <f t="shared" si="135"/>
        <v>0</v>
      </c>
      <c r="CA69" s="41">
        <f t="shared" si="135"/>
        <v>0</v>
      </c>
      <c r="CB69" s="41">
        <f t="shared" si="135"/>
        <v>0</v>
      </c>
    </row>
    <row r="70" spans="2:80" outlineLevel="1">
      <c r="B70" s="6">
        <v>2040</v>
      </c>
      <c r="E70">
        <v>13</v>
      </c>
      <c r="F70" s="154">
        <f t="shared" si="102"/>
        <v>9</v>
      </c>
      <c r="G70" s="1">
        <v>16656182.158247894</v>
      </c>
      <c r="H70" s="41">
        <f t="shared" ref="H70:AM70" si="136">IFERROR(IF($B70&gt;=H$2,0,$G70/$F70*((G$56-$E70)&lt;$F70)),0)</f>
        <v>0</v>
      </c>
      <c r="I70" s="41">
        <f t="shared" si="136"/>
        <v>0</v>
      </c>
      <c r="J70" s="41">
        <f t="shared" si="136"/>
        <v>0</v>
      </c>
      <c r="K70" s="41">
        <f t="shared" si="136"/>
        <v>0</v>
      </c>
      <c r="L70" s="41">
        <f t="shared" si="136"/>
        <v>0</v>
      </c>
      <c r="M70" s="41">
        <f t="shared" si="136"/>
        <v>0</v>
      </c>
      <c r="N70" s="41">
        <f t="shared" si="136"/>
        <v>0</v>
      </c>
      <c r="O70" s="41">
        <f t="shared" si="136"/>
        <v>0</v>
      </c>
      <c r="P70" s="41">
        <f t="shared" si="136"/>
        <v>0</v>
      </c>
      <c r="Q70" s="41">
        <f t="shared" si="136"/>
        <v>0</v>
      </c>
      <c r="R70" s="41">
        <f t="shared" si="136"/>
        <v>0</v>
      </c>
      <c r="S70" s="41">
        <f t="shared" si="136"/>
        <v>0</v>
      </c>
      <c r="T70" s="41">
        <f t="shared" si="136"/>
        <v>0</v>
      </c>
      <c r="U70" s="41">
        <f t="shared" si="136"/>
        <v>1850686.9064719882</v>
      </c>
      <c r="V70" s="41">
        <f t="shared" si="136"/>
        <v>1850686.9064719882</v>
      </c>
      <c r="W70" s="41">
        <f t="shared" si="136"/>
        <v>1850686.9064719882</v>
      </c>
      <c r="X70" s="41">
        <f t="shared" si="136"/>
        <v>1850686.9064719882</v>
      </c>
      <c r="Y70" s="41">
        <f t="shared" si="136"/>
        <v>1850686.9064719882</v>
      </c>
      <c r="Z70" s="41">
        <f t="shared" si="136"/>
        <v>1850686.9064719882</v>
      </c>
      <c r="AA70" s="41">
        <f t="shared" si="136"/>
        <v>1850686.9064719882</v>
      </c>
      <c r="AB70" s="41">
        <f t="shared" si="136"/>
        <v>1850686.9064719882</v>
      </c>
      <c r="AC70" s="41">
        <f t="shared" si="136"/>
        <v>1850686.9064719882</v>
      </c>
      <c r="AD70" s="41">
        <f t="shared" si="136"/>
        <v>0</v>
      </c>
      <c r="AE70" s="41">
        <f t="shared" si="136"/>
        <v>0</v>
      </c>
      <c r="AF70" s="41">
        <f t="shared" si="136"/>
        <v>0</v>
      </c>
      <c r="AG70" s="41">
        <f t="shared" si="136"/>
        <v>0</v>
      </c>
      <c r="AH70" s="41">
        <f t="shared" si="136"/>
        <v>0</v>
      </c>
      <c r="AI70" s="41">
        <f t="shared" si="136"/>
        <v>0</v>
      </c>
      <c r="AJ70" s="41">
        <f t="shared" si="136"/>
        <v>0</v>
      </c>
      <c r="AK70" s="41">
        <f t="shared" si="136"/>
        <v>0</v>
      </c>
      <c r="AL70" s="41">
        <f t="shared" si="136"/>
        <v>0</v>
      </c>
      <c r="AM70" s="41">
        <f t="shared" si="136"/>
        <v>0</v>
      </c>
      <c r="AN70" s="41">
        <f t="shared" ref="AN70:BS70" si="137">IFERROR(IF($B70&gt;=AN$2,0,$G70/$F70*((AM$56-$E70)&lt;$F70)),0)</f>
        <v>0</v>
      </c>
      <c r="AO70" s="41">
        <f t="shared" si="137"/>
        <v>0</v>
      </c>
      <c r="AP70" s="41">
        <f t="shared" si="137"/>
        <v>0</v>
      </c>
      <c r="AQ70" s="41">
        <f t="shared" si="137"/>
        <v>0</v>
      </c>
      <c r="AR70" s="41">
        <f t="shared" si="137"/>
        <v>0</v>
      </c>
      <c r="AS70" s="41">
        <f t="shared" si="137"/>
        <v>0</v>
      </c>
      <c r="AT70" s="41">
        <f t="shared" si="137"/>
        <v>0</v>
      </c>
      <c r="AU70" s="41">
        <f t="shared" si="137"/>
        <v>0</v>
      </c>
      <c r="AV70" s="41">
        <f t="shared" si="137"/>
        <v>0</v>
      </c>
      <c r="AW70" s="41">
        <f t="shared" si="137"/>
        <v>0</v>
      </c>
      <c r="AX70" s="41">
        <f t="shared" si="137"/>
        <v>0</v>
      </c>
      <c r="AY70" s="41">
        <f t="shared" si="137"/>
        <v>0</v>
      </c>
      <c r="AZ70" s="41">
        <f t="shared" si="137"/>
        <v>0</v>
      </c>
      <c r="BA70" s="41">
        <f t="shared" si="137"/>
        <v>0</v>
      </c>
      <c r="BB70" s="41">
        <f t="shared" si="137"/>
        <v>0</v>
      </c>
      <c r="BC70" s="41">
        <f t="shared" si="137"/>
        <v>0</v>
      </c>
      <c r="BD70" s="41">
        <f t="shared" si="137"/>
        <v>0</v>
      </c>
      <c r="BE70" s="41">
        <f t="shared" si="137"/>
        <v>0</v>
      </c>
      <c r="BF70" s="41">
        <f t="shared" si="137"/>
        <v>0</v>
      </c>
      <c r="BG70" s="41">
        <f t="shared" si="137"/>
        <v>0</v>
      </c>
      <c r="BH70" s="41">
        <f t="shared" si="137"/>
        <v>0</v>
      </c>
      <c r="BI70" s="41">
        <f t="shared" si="137"/>
        <v>0</v>
      </c>
      <c r="BJ70" s="41">
        <f t="shared" si="137"/>
        <v>0</v>
      </c>
      <c r="BK70" s="41">
        <f t="shared" si="137"/>
        <v>0</v>
      </c>
      <c r="BL70" s="41">
        <f t="shared" si="137"/>
        <v>0</v>
      </c>
      <c r="BM70" s="41">
        <f t="shared" si="137"/>
        <v>0</v>
      </c>
      <c r="BN70" s="41">
        <f t="shared" si="137"/>
        <v>0</v>
      </c>
      <c r="BO70" s="41">
        <f t="shared" si="137"/>
        <v>0</v>
      </c>
      <c r="BP70" s="41">
        <f t="shared" si="137"/>
        <v>0</v>
      </c>
      <c r="BQ70" s="41">
        <f t="shared" si="137"/>
        <v>0</v>
      </c>
      <c r="BR70" s="41">
        <f t="shared" si="137"/>
        <v>0</v>
      </c>
      <c r="BS70" s="41">
        <f t="shared" si="137"/>
        <v>0</v>
      </c>
      <c r="BT70" s="41">
        <f t="shared" ref="BT70:CB70" si="138">IFERROR(IF($B70&gt;=BT$2,0,$G70/$F70*((BS$56-$E70)&lt;$F70)),0)</f>
        <v>0</v>
      </c>
      <c r="BU70" s="41">
        <f t="shared" si="138"/>
        <v>0</v>
      </c>
      <c r="BV70" s="41">
        <f t="shared" si="138"/>
        <v>0</v>
      </c>
      <c r="BW70" s="41">
        <f t="shared" si="138"/>
        <v>0</v>
      </c>
      <c r="BX70" s="41">
        <f t="shared" si="138"/>
        <v>0</v>
      </c>
      <c r="BY70" s="41">
        <f t="shared" si="138"/>
        <v>0</v>
      </c>
      <c r="BZ70" s="41">
        <f t="shared" si="138"/>
        <v>0</v>
      </c>
      <c r="CA70" s="41">
        <f t="shared" si="138"/>
        <v>0</v>
      </c>
      <c r="CB70" s="41">
        <f t="shared" si="138"/>
        <v>0</v>
      </c>
    </row>
    <row r="71" spans="2:80" outlineLevel="1">
      <c r="B71" s="6">
        <v>2041</v>
      </c>
      <c r="E71">
        <v>14</v>
      </c>
      <c r="F71" s="154">
        <f t="shared" si="102"/>
        <v>9</v>
      </c>
      <c r="G71" s="1">
        <v>16734029.71793168</v>
      </c>
      <c r="H71" s="41">
        <f t="shared" ref="H71:AM71" si="139">IFERROR(IF($B71&gt;=H$2,0,$G71/$F71*((G$56-$E71)&lt;$F71)),0)</f>
        <v>0</v>
      </c>
      <c r="I71" s="41">
        <f t="shared" si="139"/>
        <v>0</v>
      </c>
      <c r="J71" s="41">
        <f t="shared" si="139"/>
        <v>0</v>
      </c>
      <c r="K71" s="41">
        <f t="shared" si="139"/>
        <v>0</v>
      </c>
      <c r="L71" s="41">
        <f t="shared" si="139"/>
        <v>0</v>
      </c>
      <c r="M71" s="41">
        <f t="shared" si="139"/>
        <v>0</v>
      </c>
      <c r="N71" s="41">
        <f t="shared" si="139"/>
        <v>0</v>
      </c>
      <c r="O71" s="41">
        <f t="shared" si="139"/>
        <v>0</v>
      </c>
      <c r="P71" s="41">
        <f t="shared" si="139"/>
        <v>0</v>
      </c>
      <c r="Q71" s="41">
        <f t="shared" si="139"/>
        <v>0</v>
      </c>
      <c r="R71" s="41">
        <f t="shared" si="139"/>
        <v>0</v>
      </c>
      <c r="S71" s="41">
        <f t="shared" si="139"/>
        <v>0</v>
      </c>
      <c r="T71" s="41">
        <f t="shared" si="139"/>
        <v>0</v>
      </c>
      <c r="U71" s="41">
        <f t="shared" si="139"/>
        <v>0</v>
      </c>
      <c r="V71" s="41">
        <f t="shared" si="139"/>
        <v>1859336.6353257422</v>
      </c>
      <c r="W71" s="41">
        <f t="shared" si="139"/>
        <v>1859336.6353257422</v>
      </c>
      <c r="X71" s="41">
        <f t="shared" si="139"/>
        <v>1859336.6353257422</v>
      </c>
      <c r="Y71" s="41">
        <f t="shared" si="139"/>
        <v>1859336.6353257422</v>
      </c>
      <c r="Z71" s="41">
        <f t="shared" si="139"/>
        <v>1859336.6353257422</v>
      </c>
      <c r="AA71" s="41">
        <f t="shared" si="139"/>
        <v>1859336.6353257422</v>
      </c>
      <c r="AB71" s="41">
        <f t="shared" si="139"/>
        <v>1859336.6353257422</v>
      </c>
      <c r="AC71" s="41">
        <f t="shared" si="139"/>
        <v>1859336.6353257422</v>
      </c>
      <c r="AD71" s="41">
        <f t="shared" si="139"/>
        <v>1859336.6353257422</v>
      </c>
      <c r="AE71" s="41">
        <f t="shared" si="139"/>
        <v>0</v>
      </c>
      <c r="AF71" s="41">
        <f t="shared" si="139"/>
        <v>0</v>
      </c>
      <c r="AG71" s="41">
        <f t="shared" si="139"/>
        <v>0</v>
      </c>
      <c r="AH71" s="41">
        <f t="shared" si="139"/>
        <v>0</v>
      </c>
      <c r="AI71" s="41">
        <f t="shared" si="139"/>
        <v>0</v>
      </c>
      <c r="AJ71" s="41">
        <f t="shared" si="139"/>
        <v>0</v>
      </c>
      <c r="AK71" s="41">
        <f t="shared" si="139"/>
        <v>0</v>
      </c>
      <c r="AL71" s="41">
        <f t="shared" si="139"/>
        <v>0</v>
      </c>
      <c r="AM71" s="41">
        <f t="shared" si="139"/>
        <v>0</v>
      </c>
      <c r="AN71" s="41">
        <f t="shared" ref="AN71:BS71" si="140">IFERROR(IF($B71&gt;=AN$2,0,$G71/$F71*((AM$56-$E71)&lt;$F71)),0)</f>
        <v>0</v>
      </c>
      <c r="AO71" s="41">
        <f t="shared" si="140"/>
        <v>0</v>
      </c>
      <c r="AP71" s="41">
        <f t="shared" si="140"/>
        <v>0</v>
      </c>
      <c r="AQ71" s="41">
        <f t="shared" si="140"/>
        <v>0</v>
      </c>
      <c r="AR71" s="41">
        <f t="shared" si="140"/>
        <v>0</v>
      </c>
      <c r="AS71" s="41">
        <f t="shared" si="140"/>
        <v>0</v>
      </c>
      <c r="AT71" s="41">
        <f t="shared" si="140"/>
        <v>0</v>
      </c>
      <c r="AU71" s="41">
        <f t="shared" si="140"/>
        <v>0</v>
      </c>
      <c r="AV71" s="41">
        <f t="shared" si="140"/>
        <v>0</v>
      </c>
      <c r="AW71" s="41">
        <f t="shared" si="140"/>
        <v>0</v>
      </c>
      <c r="AX71" s="41">
        <f t="shared" si="140"/>
        <v>0</v>
      </c>
      <c r="AY71" s="41">
        <f t="shared" si="140"/>
        <v>0</v>
      </c>
      <c r="AZ71" s="41">
        <f t="shared" si="140"/>
        <v>0</v>
      </c>
      <c r="BA71" s="41">
        <f t="shared" si="140"/>
        <v>0</v>
      </c>
      <c r="BB71" s="41">
        <f t="shared" si="140"/>
        <v>0</v>
      </c>
      <c r="BC71" s="41">
        <f t="shared" si="140"/>
        <v>0</v>
      </c>
      <c r="BD71" s="41">
        <f t="shared" si="140"/>
        <v>0</v>
      </c>
      <c r="BE71" s="41">
        <f t="shared" si="140"/>
        <v>0</v>
      </c>
      <c r="BF71" s="41">
        <f t="shared" si="140"/>
        <v>0</v>
      </c>
      <c r="BG71" s="41">
        <f t="shared" si="140"/>
        <v>0</v>
      </c>
      <c r="BH71" s="41">
        <f t="shared" si="140"/>
        <v>0</v>
      </c>
      <c r="BI71" s="41">
        <f t="shared" si="140"/>
        <v>0</v>
      </c>
      <c r="BJ71" s="41">
        <f t="shared" si="140"/>
        <v>0</v>
      </c>
      <c r="BK71" s="41">
        <f t="shared" si="140"/>
        <v>0</v>
      </c>
      <c r="BL71" s="41">
        <f t="shared" si="140"/>
        <v>0</v>
      </c>
      <c r="BM71" s="41">
        <f t="shared" si="140"/>
        <v>0</v>
      </c>
      <c r="BN71" s="41">
        <f t="shared" si="140"/>
        <v>0</v>
      </c>
      <c r="BO71" s="41">
        <f t="shared" si="140"/>
        <v>0</v>
      </c>
      <c r="BP71" s="41">
        <f t="shared" si="140"/>
        <v>0</v>
      </c>
      <c r="BQ71" s="41">
        <f t="shared" si="140"/>
        <v>0</v>
      </c>
      <c r="BR71" s="41">
        <f t="shared" si="140"/>
        <v>0</v>
      </c>
      <c r="BS71" s="41">
        <f t="shared" si="140"/>
        <v>0</v>
      </c>
      <c r="BT71" s="41">
        <f t="shared" ref="BT71:CB71" si="141">IFERROR(IF($B71&gt;=BT$2,0,$G71/$F71*((BS$56-$E71)&lt;$F71)),0)</f>
        <v>0</v>
      </c>
      <c r="BU71" s="41">
        <f t="shared" si="141"/>
        <v>0</v>
      </c>
      <c r="BV71" s="41">
        <f t="shared" si="141"/>
        <v>0</v>
      </c>
      <c r="BW71" s="41">
        <f t="shared" si="141"/>
        <v>0</v>
      </c>
      <c r="BX71" s="41">
        <f t="shared" si="141"/>
        <v>0</v>
      </c>
      <c r="BY71" s="41">
        <f t="shared" si="141"/>
        <v>0</v>
      </c>
      <c r="BZ71" s="41">
        <f t="shared" si="141"/>
        <v>0</v>
      </c>
      <c r="CA71" s="41">
        <f t="shared" si="141"/>
        <v>0</v>
      </c>
      <c r="CB71" s="41">
        <f t="shared" si="141"/>
        <v>0</v>
      </c>
    </row>
    <row r="72" spans="2:80" outlineLevel="1">
      <c r="B72" s="6">
        <v>2042</v>
      </c>
      <c r="E72">
        <v>15</v>
      </c>
      <c r="F72" s="154">
        <f t="shared" si="102"/>
        <v>9</v>
      </c>
      <c r="G72" s="1">
        <v>16537464.629730117</v>
      </c>
      <c r="H72" s="41">
        <f t="shared" ref="H72:AM72" si="142">IFERROR(IF($B72&gt;=H$2,0,$G72/$F72*((G$56-$E72)&lt;$F72)),0)</f>
        <v>0</v>
      </c>
      <c r="I72" s="41">
        <f t="shared" si="142"/>
        <v>0</v>
      </c>
      <c r="J72" s="41">
        <f t="shared" si="142"/>
        <v>0</v>
      </c>
      <c r="K72" s="41">
        <f t="shared" si="142"/>
        <v>0</v>
      </c>
      <c r="L72" s="41">
        <f t="shared" si="142"/>
        <v>0</v>
      </c>
      <c r="M72" s="41">
        <f t="shared" si="142"/>
        <v>0</v>
      </c>
      <c r="N72" s="41">
        <f t="shared" si="142"/>
        <v>0</v>
      </c>
      <c r="O72" s="41">
        <f t="shared" si="142"/>
        <v>0</v>
      </c>
      <c r="P72" s="41">
        <f t="shared" si="142"/>
        <v>0</v>
      </c>
      <c r="Q72" s="41">
        <f t="shared" si="142"/>
        <v>0</v>
      </c>
      <c r="R72" s="41">
        <f t="shared" si="142"/>
        <v>0</v>
      </c>
      <c r="S72" s="41">
        <f t="shared" si="142"/>
        <v>0</v>
      </c>
      <c r="T72" s="41">
        <f t="shared" si="142"/>
        <v>0</v>
      </c>
      <c r="U72" s="41">
        <f t="shared" si="142"/>
        <v>0</v>
      </c>
      <c r="V72" s="41">
        <f t="shared" si="142"/>
        <v>0</v>
      </c>
      <c r="W72" s="41">
        <f t="shared" si="142"/>
        <v>1837496.0699700129</v>
      </c>
      <c r="X72" s="41">
        <f t="shared" si="142"/>
        <v>1837496.0699700129</v>
      </c>
      <c r="Y72" s="41">
        <f t="shared" si="142"/>
        <v>1837496.0699700129</v>
      </c>
      <c r="Z72" s="41">
        <f t="shared" si="142"/>
        <v>1837496.0699700129</v>
      </c>
      <c r="AA72" s="41">
        <f t="shared" si="142"/>
        <v>1837496.0699700129</v>
      </c>
      <c r="AB72" s="41">
        <f t="shared" si="142"/>
        <v>1837496.0699700129</v>
      </c>
      <c r="AC72" s="41">
        <f t="shared" si="142"/>
        <v>1837496.0699700129</v>
      </c>
      <c r="AD72" s="41">
        <f t="shared" si="142"/>
        <v>1837496.0699700129</v>
      </c>
      <c r="AE72" s="41">
        <f t="shared" si="142"/>
        <v>1837496.0699700129</v>
      </c>
      <c r="AF72" s="41">
        <f t="shared" si="142"/>
        <v>0</v>
      </c>
      <c r="AG72" s="41">
        <f t="shared" si="142"/>
        <v>0</v>
      </c>
      <c r="AH72" s="41">
        <f t="shared" si="142"/>
        <v>0</v>
      </c>
      <c r="AI72" s="41">
        <f t="shared" si="142"/>
        <v>0</v>
      </c>
      <c r="AJ72" s="41">
        <f t="shared" si="142"/>
        <v>0</v>
      </c>
      <c r="AK72" s="41">
        <f t="shared" si="142"/>
        <v>0</v>
      </c>
      <c r="AL72" s="41">
        <f t="shared" si="142"/>
        <v>0</v>
      </c>
      <c r="AM72" s="41">
        <f t="shared" si="142"/>
        <v>0</v>
      </c>
      <c r="AN72" s="41">
        <f t="shared" ref="AN72:BS72" si="143">IFERROR(IF($B72&gt;=AN$2,0,$G72/$F72*((AM$56-$E72)&lt;$F72)),0)</f>
        <v>0</v>
      </c>
      <c r="AO72" s="41">
        <f t="shared" si="143"/>
        <v>0</v>
      </c>
      <c r="AP72" s="41">
        <f t="shared" si="143"/>
        <v>0</v>
      </c>
      <c r="AQ72" s="41">
        <f t="shared" si="143"/>
        <v>0</v>
      </c>
      <c r="AR72" s="41">
        <f t="shared" si="143"/>
        <v>0</v>
      </c>
      <c r="AS72" s="41">
        <f t="shared" si="143"/>
        <v>0</v>
      </c>
      <c r="AT72" s="41">
        <f t="shared" si="143"/>
        <v>0</v>
      </c>
      <c r="AU72" s="41">
        <f t="shared" si="143"/>
        <v>0</v>
      </c>
      <c r="AV72" s="41">
        <f t="shared" si="143"/>
        <v>0</v>
      </c>
      <c r="AW72" s="41">
        <f t="shared" si="143"/>
        <v>0</v>
      </c>
      <c r="AX72" s="41">
        <f t="shared" si="143"/>
        <v>0</v>
      </c>
      <c r="AY72" s="41">
        <f t="shared" si="143"/>
        <v>0</v>
      </c>
      <c r="AZ72" s="41">
        <f t="shared" si="143"/>
        <v>0</v>
      </c>
      <c r="BA72" s="41">
        <f t="shared" si="143"/>
        <v>0</v>
      </c>
      <c r="BB72" s="41">
        <f t="shared" si="143"/>
        <v>0</v>
      </c>
      <c r="BC72" s="41">
        <f t="shared" si="143"/>
        <v>0</v>
      </c>
      <c r="BD72" s="41">
        <f t="shared" si="143"/>
        <v>0</v>
      </c>
      <c r="BE72" s="41">
        <f t="shared" si="143"/>
        <v>0</v>
      </c>
      <c r="BF72" s="41">
        <f t="shared" si="143"/>
        <v>0</v>
      </c>
      <c r="BG72" s="41">
        <f t="shared" si="143"/>
        <v>0</v>
      </c>
      <c r="BH72" s="41">
        <f t="shared" si="143"/>
        <v>0</v>
      </c>
      <c r="BI72" s="41">
        <f t="shared" si="143"/>
        <v>0</v>
      </c>
      <c r="BJ72" s="41">
        <f t="shared" si="143"/>
        <v>0</v>
      </c>
      <c r="BK72" s="41">
        <f t="shared" si="143"/>
        <v>0</v>
      </c>
      <c r="BL72" s="41">
        <f t="shared" si="143"/>
        <v>0</v>
      </c>
      <c r="BM72" s="41">
        <f t="shared" si="143"/>
        <v>0</v>
      </c>
      <c r="BN72" s="41">
        <f t="shared" si="143"/>
        <v>0</v>
      </c>
      <c r="BO72" s="41">
        <f t="shared" si="143"/>
        <v>0</v>
      </c>
      <c r="BP72" s="41">
        <f t="shared" si="143"/>
        <v>0</v>
      </c>
      <c r="BQ72" s="41">
        <f t="shared" si="143"/>
        <v>0</v>
      </c>
      <c r="BR72" s="41">
        <f t="shared" si="143"/>
        <v>0</v>
      </c>
      <c r="BS72" s="41">
        <f t="shared" si="143"/>
        <v>0</v>
      </c>
      <c r="BT72" s="41">
        <f t="shared" ref="BT72:CB72" si="144">IFERROR(IF($B72&gt;=BT$2,0,$G72/$F72*((BS$56-$E72)&lt;$F72)),0)</f>
        <v>0</v>
      </c>
      <c r="BU72" s="41">
        <f t="shared" si="144"/>
        <v>0</v>
      </c>
      <c r="BV72" s="41">
        <f t="shared" si="144"/>
        <v>0</v>
      </c>
      <c r="BW72" s="41">
        <f t="shared" si="144"/>
        <v>0</v>
      </c>
      <c r="BX72" s="41">
        <f t="shared" si="144"/>
        <v>0</v>
      </c>
      <c r="BY72" s="41">
        <f t="shared" si="144"/>
        <v>0</v>
      </c>
      <c r="BZ72" s="41">
        <f t="shared" si="144"/>
        <v>0</v>
      </c>
      <c r="CA72" s="41">
        <f t="shared" si="144"/>
        <v>0</v>
      </c>
      <c r="CB72" s="41">
        <f t="shared" si="144"/>
        <v>0</v>
      </c>
    </row>
    <row r="73" spans="2:80" outlineLevel="1">
      <c r="B73" s="6">
        <v>2043</v>
      </c>
      <c r="E73">
        <v>16</v>
      </c>
      <c r="F73" s="154">
        <f t="shared" si="102"/>
        <v>9</v>
      </c>
      <c r="G73" s="1">
        <v>16345813.668733589</v>
      </c>
      <c r="H73" s="41">
        <f t="shared" ref="H73:AM73" si="145">IFERROR(IF($B73&gt;=H$2,0,$G73/$F73*((G$56-$E73)&lt;$F73)),0)</f>
        <v>0</v>
      </c>
      <c r="I73" s="41">
        <f t="shared" si="145"/>
        <v>0</v>
      </c>
      <c r="J73" s="41">
        <f t="shared" si="145"/>
        <v>0</v>
      </c>
      <c r="K73" s="41">
        <f t="shared" si="145"/>
        <v>0</v>
      </c>
      <c r="L73" s="41">
        <f t="shared" si="145"/>
        <v>0</v>
      </c>
      <c r="M73" s="41">
        <f t="shared" si="145"/>
        <v>0</v>
      </c>
      <c r="N73" s="41">
        <f t="shared" si="145"/>
        <v>0</v>
      </c>
      <c r="O73" s="41">
        <f t="shared" si="145"/>
        <v>0</v>
      </c>
      <c r="P73" s="41">
        <f t="shared" si="145"/>
        <v>0</v>
      </c>
      <c r="Q73" s="41">
        <f t="shared" si="145"/>
        <v>0</v>
      </c>
      <c r="R73" s="41">
        <f t="shared" si="145"/>
        <v>0</v>
      </c>
      <c r="S73" s="41">
        <f t="shared" si="145"/>
        <v>0</v>
      </c>
      <c r="T73" s="41">
        <f t="shared" si="145"/>
        <v>0</v>
      </c>
      <c r="U73" s="41">
        <f t="shared" si="145"/>
        <v>0</v>
      </c>
      <c r="V73" s="41">
        <f t="shared" si="145"/>
        <v>0</v>
      </c>
      <c r="W73" s="41">
        <f t="shared" si="145"/>
        <v>0</v>
      </c>
      <c r="X73" s="41">
        <f t="shared" si="145"/>
        <v>1816201.5187481765</v>
      </c>
      <c r="Y73" s="41">
        <f t="shared" si="145"/>
        <v>1816201.5187481765</v>
      </c>
      <c r="Z73" s="41">
        <f t="shared" si="145"/>
        <v>1816201.5187481765</v>
      </c>
      <c r="AA73" s="41">
        <f t="shared" si="145"/>
        <v>1816201.5187481765</v>
      </c>
      <c r="AB73" s="41">
        <f t="shared" si="145"/>
        <v>1816201.5187481765</v>
      </c>
      <c r="AC73" s="41">
        <f t="shared" si="145"/>
        <v>1816201.5187481765</v>
      </c>
      <c r="AD73" s="41">
        <f t="shared" si="145"/>
        <v>1816201.5187481765</v>
      </c>
      <c r="AE73" s="41">
        <f t="shared" si="145"/>
        <v>1816201.5187481765</v>
      </c>
      <c r="AF73" s="41">
        <f t="shared" si="145"/>
        <v>1816201.5187481765</v>
      </c>
      <c r="AG73" s="41">
        <f t="shared" si="145"/>
        <v>0</v>
      </c>
      <c r="AH73" s="41">
        <f t="shared" si="145"/>
        <v>0</v>
      </c>
      <c r="AI73" s="41">
        <f t="shared" si="145"/>
        <v>0</v>
      </c>
      <c r="AJ73" s="41">
        <f t="shared" si="145"/>
        <v>0</v>
      </c>
      <c r="AK73" s="41">
        <f t="shared" si="145"/>
        <v>0</v>
      </c>
      <c r="AL73" s="41">
        <f t="shared" si="145"/>
        <v>0</v>
      </c>
      <c r="AM73" s="41">
        <f t="shared" si="145"/>
        <v>0</v>
      </c>
      <c r="AN73" s="41">
        <f t="shared" ref="AN73:BS73" si="146">IFERROR(IF($B73&gt;=AN$2,0,$G73/$F73*((AM$56-$E73)&lt;$F73)),0)</f>
        <v>0</v>
      </c>
      <c r="AO73" s="41">
        <f t="shared" si="146"/>
        <v>0</v>
      </c>
      <c r="AP73" s="41">
        <f t="shared" si="146"/>
        <v>0</v>
      </c>
      <c r="AQ73" s="41">
        <f t="shared" si="146"/>
        <v>0</v>
      </c>
      <c r="AR73" s="41">
        <f t="shared" si="146"/>
        <v>0</v>
      </c>
      <c r="AS73" s="41">
        <f t="shared" si="146"/>
        <v>0</v>
      </c>
      <c r="AT73" s="41">
        <f t="shared" si="146"/>
        <v>0</v>
      </c>
      <c r="AU73" s="41">
        <f t="shared" si="146"/>
        <v>0</v>
      </c>
      <c r="AV73" s="41">
        <f t="shared" si="146"/>
        <v>0</v>
      </c>
      <c r="AW73" s="41">
        <f t="shared" si="146"/>
        <v>0</v>
      </c>
      <c r="AX73" s="41">
        <f t="shared" si="146"/>
        <v>0</v>
      </c>
      <c r="AY73" s="41">
        <f t="shared" si="146"/>
        <v>0</v>
      </c>
      <c r="AZ73" s="41">
        <f t="shared" si="146"/>
        <v>0</v>
      </c>
      <c r="BA73" s="41">
        <f t="shared" si="146"/>
        <v>0</v>
      </c>
      <c r="BB73" s="41">
        <f t="shared" si="146"/>
        <v>0</v>
      </c>
      <c r="BC73" s="41">
        <f t="shared" si="146"/>
        <v>0</v>
      </c>
      <c r="BD73" s="41">
        <f t="shared" si="146"/>
        <v>0</v>
      </c>
      <c r="BE73" s="41">
        <f t="shared" si="146"/>
        <v>0</v>
      </c>
      <c r="BF73" s="41">
        <f t="shared" si="146"/>
        <v>0</v>
      </c>
      <c r="BG73" s="41">
        <f t="shared" si="146"/>
        <v>0</v>
      </c>
      <c r="BH73" s="41">
        <f t="shared" si="146"/>
        <v>0</v>
      </c>
      <c r="BI73" s="41">
        <f t="shared" si="146"/>
        <v>0</v>
      </c>
      <c r="BJ73" s="41">
        <f t="shared" si="146"/>
        <v>0</v>
      </c>
      <c r="BK73" s="41">
        <f t="shared" si="146"/>
        <v>0</v>
      </c>
      <c r="BL73" s="41">
        <f t="shared" si="146"/>
        <v>0</v>
      </c>
      <c r="BM73" s="41">
        <f t="shared" si="146"/>
        <v>0</v>
      </c>
      <c r="BN73" s="41">
        <f t="shared" si="146"/>
        <v>0</v>
      </c>
      <c r="BO73" s="41">
        <f t="shared" si="146"/>
        <v>0</v>
      </c>
      <c r="BP73" s="41">
        <f t="shared" si="146"/>
        <v>0</v>
      </c>
      <c r="BQ73" s="41">
        <f t="shared" si="146"/>
        <v>0</v>
      </c>
      <c r="BR73" s="41">
        <f t="shared" si="146"/>
        <v>0</v>
      </c>
      <c r="BS73" s="41">
        <f t="shared" si="146"/>
        <v>0</v>
      </c>
      <c r="BT73" s="41">
        <f t="shared" ref="BT73:CB73" si="147">IFERROR(IF($B73&gt;=BT$2,0,$G73/$F73*((BS$56-$E73)&lt;$F73)),0)</f>
        <v>0</v>
      </c>
      <c r="BU73" s="41">
        <f t="shared" si="147"/>
        <v>0</v>
      </c>
      <c r="BV73" s="41">
        <f t="shared" si="147"/>
        <v>0</v>
      </c>
      <c r="BW73" s="41">
        <f t="shared" si="147"/>
        <v>0</v>
      </c>
      <c r="BX73" s="41">
        <f t="shared" si="147"/>
        <v>0</v>
      </c>
      <c r="BY73" s="41">
        <f t="shared" si="147"/>
        <v>0</v>
      </c>
      <c r="BZ73" s="41">
        <f t="shared" si="147"/>
        <v>0</v>
      </c>
      <c r="CA73" s="41">
        <f t="shared" si="147"/>
        <v>0</v>
      </c>
      <c r="CB73" s="41">
        <f t="shared" si="147"/>
        <v>0</v>
      </c>
    </row>
    <row r="74" spans="2:80" outlineLevel="1">
      <c r="B74" s="6">
        <v>2044</v>
      </c>
      <c r="E74">
        <v>17</v>
      </c>
      <c r="F74" s="154">
        <f t="shared" si="102"/>
        <v>9</v>
      </c>
      <c r="G74" s="1">
        <v>16158953.981761977</v>
      </c>
      <c r="H74" s="41">
        <f t="shared" ref="H74:AM74" si="148">IFERROR(IF($B74&gt;=H$2,0,$G74/$F74*((G$56-$E74)&lt;$F74)),0)</f>
        <v>0</v>
      </c>
      <c r="I74" s="41">
        <f t="shared" si="148"/>
        <v>0</v>
      </c>
      <c r="J74" s="41">
        <f t="shared" si="148"/>
        <v>0</v>
      </c>
      <c r="K74" s="41">
        <f t="shared" si="148"/>
        <v>0</v>
      </c>
      <c r="L74" s="41">
        <f t="shared" si="148"/>
        <v>0</v>
      </c>
      <c r="M74" s="41">
        <f t="shared" si="148"/>
        <v>0</v>
      </c>
      <c r="N74" s="41">
        <f t="shared" si="148"/>
        <v>0</v>
      </c>
      <c r="O74" s="41">
        <f t="shared" si="148"/>
        <v>0</v>
      </c>
      <c r="P74" s="41">
        <f t="shared" si="148"/>
        <v>0</v>
      </c>
      <c r="Q74" s="41">
        <f t="shared" si="148"/>
        <v>0</v>
      </c>
      <c r="R74" s="41">
        <f t="shared" si="148"/>
        <v>0</v>
      </c>
      <c r="S74" s="41">
        <f t="shared" si="148"/>
        <v>0</v>
      </c>
      <c r="T74" s="41">
        <f t="shared" si="148"/>
        <v>0</v>
      </c>
      <c r="U74" s="41">
        <f t="shared" si="148"/>
        <v>0</v>
      </c>
      <c r="V74" s="41">
        <f t="shared" si="148"/>
        <v>0</v>
      </c>
      <c r="W74" s="41">
        <f t="shared" si="148"/>
        <v>0</v>
      </c>
      <c r="X74" s="41">
        <f t="shared" si="148"/>
        <v>0</v>
      </c>
      <c r="Y74" s="41">
        <f t="shared" si="148"/>
        <v>1795439.3313068864</v>
      </c>
      <c r="Z74" s="41">
        <f t="shared" si="148"/>
        <v>1795439.3313068864</v>
      </c>
      <c r="AA74" s="41">
        <f t="shared" si="148"/>
        <v>1795439.3313068864</v>
      </c>
      <c r="AB74" s="41">
        <f t="shared" si="148"/>
        <v>1795439.3313068864</v>
      </c>
      <c r="AC74" s="41">
        <f t="shared" si="148"/>
        <v>1795439.3313068864</v>
      </c>
      <c r="AD74" s="41">
        <f t="shared" si="148"/>
        <v>1795439.3313068864</v>
      </c>
      <c r="AE74" s="41">
        <f t="shared" si="148"/>
        <v>1795439.3313068864</v>
      </c>
      <c r="AF74" s="41">
        <f t="shared" si="148"/>
        <v>1795439.3313068864</v>
      </c>
      <c r="AG74" s="41">
        <f t="shared" si="148"/>
        <v>1795439.3313068864</v>
      </c>
      <c r="AH74" s="41">
        <f t="shared" si="148"/>
        <v>0</v>
      </c>
      <c r="AI74" s="41">
        <f t="shared" si="148"/>
        <v>0</v>
      </c>
      <c r="AJ74" s="41">
        <f t="shared" si="148"/>
        <v>0</v>
      </c>
      <c r="AK74" s="41">
        <f t="shared" si="148"/>
        <v>0</v>
      </c>
      <c r="AL74" s="41">
        <f t="shared" si="148"/>
        <v>0</v>
      </c>
      <c r="AM74" s="41">
        <f t="shared" si="148"/>
        <v>0</v>
      </c>
      <c r="AN74" s="41">
        <f t="shared" ref="AN74:BS74" si="149">IFERROR(IF($B74&gt;=AN$2,0,$G74/$F74*((AM$56-$E74)&lt;$F74)),0)</f>
        <v>0</v>
      </c>
      <c r="AO74" s="41">
        <f t="shared" si="149"/>
        <v>0</v>
      </c>
      <c r="AP74" s="41">
        <f t="shared" si="149"/>
        <v>0</v>
      </c>
      <c r="AQ74" s="41">
        <f t="shared" si="149"/>
        <v>0</v>
      </c>
      <c r="AR74" s="41">
        <f t="shared" si="149"/>
        <v>0</v>
      </c>
      <c r="AS74" s="41">
        <f t="shared" si="149"/>
        <v>0</v>
      </c>
      <c r="AT74" s="41">
        <f t="shared" si="149"/>
        <v>0</v>
      </c>
      <c r="AU74" s="41">
        <f t="shared" si="149"/>
        <v>0</v>
      </c>
      <c r="AV74" s="41">
        <f t="shared" si="149"/>
        <v>0</v>
      </c>
      <c r="AW74" s="41">
        <f t="shared" si="149"/>
        <v>0</v>
      </c>
      <c r="AX74" s="41">
        <f t="shared" si="149"/>
        <v>0</v>
      </c>
      <c r="AY74" s="41">
        <f t="shared" si="149"/>
        <v>0</v>
      </c>
      <c r="AZ74" s="41">
        <f t="shared" si="149"/>
        <v>0</v>
      </c>
      <c r="BA74" s="41">
        <f t="shared" si="149"/>
        <v>0</v>
      </c>
      <c r="BB74" s="41">
        <f t="shared" si="149"/>
        <v>0</v>
      </c>
      <c r="BC74" s="41">
        <f t="shared" si="149"/>
        <v>0</v>
      </c>
      <c r="BD74" s="41">
        <f t="shared" si="149"/>
        <v>0</v>
      </c>
      <c r="BE74" s="41">
        <f t="shared" si="149"/>
        <v>0</v>
      </c>
      <c r="BF74" s="41">
        <f t="shared" si="149"/>
        <v>0</v>
      </c>
      <c r="BG74" s="41">
        <f t="shared" si="149"/>
        <v>0</v>
      </c>
      <c r="BH74" s="41">
        <f t="shared" si="149"/>
        <v>0</v>
      </c>
      <c r="BI74" s="41">
        <f t="shared" si="149"/>
        <v>0</v>
      </c>
      <c r="BJ74" s="41">
        <f t="shared" si="149"/>
        <v>0</v>
      </c>
      <c r="BK74" s="41">
        <f t="shared" si="149"/>
        <v>0</v>
      </c>
      <c r="BL74" s="41">
        <f t="shared" si="149"/>
        <v>0</v>
      </c>
      <c r="BM74" s="41">
        <f t="shared" si="149"/>
        <v>0</v>
      </c>
      <c r="BN74" s="41">
        <f t="shared" si="149"/>
        <v>0</v>
      </c>
      <c r="BO74" s="41">
        <f t="shared" si="149"/>
        <v>0</v>
      </c>
      <c r="BP74" s="41">
        <f t="shared" si="149"/>
        <v>0</v>
      </c>
      <c r="BQ74" s="41">
        <f t="shared" si="149"/>
        <v>0</v>
      </c>
      <c r="BR74" s="41">
        <f t="shared" si="149"/>
        <v>0</v>
      </c>
      <c r="BS74" s="41">
        <f t="shared" si="149"/>
        <v>0</v>
      </c>
      <c r="BT74" s="41">
        <f t="shared" ref="BT74:CB74" si="150">IFERROR(IF($B74&gt;=BT$2,0,$G74/$F74*((BS$56-$E74)&lt;$F74)),0)</f>
        <v>0</v>
      </c>
      <c r="BU74" s="41">
        <f t="shared" si="150"/>
        <v>0</v>
      </c>
      <c r="BV74" s="41">
        <f t="shared" si="150"/>
        <v>0</v>
      </c>
      <c r="BW74" s="41">
        <f t="shared" si="150"/>
        <v>0</v>
      </c>
      <c r="BX74" s="41">
        <f t="shared" si="150"/>
        <v>0</v>
      </c>
      <c r="BY74" s="41">
        <f t="shared" si="150"/>
        <v>0</v>
      </c>
      <c r="BZ74" s="41">
        <f t="shared" si="150"/>
        <v>0</v>
      </c>
      <c r="CA74" s="41">
        <f t="shared" si="150"/>
        <v>0</v>
      </c>
      <c r="CB74" s="41">
        <f t="shared" si="150"/>
        <v>0</v>
      </c>
    </row>
    <row r="75" spans="2:80" outlineLevel="1">
      <c r="B75" s="6">
        <v>2045</v>
      </c>
      <c r="E75">
        <v>18</v>
      </c>
      <c r="F75" s="154">
        <f t="shared" si="102"/>
        <v>9</v>
      </c>
      <c r="G75" s="1">
        <v>15976765.786964655</v>
      </c>
      <c r="H75" s="41">
        <f t="shared" ref="H75:AM75" si="151">IFERROR(IF($B75&gt;=H$2,0,$G75/$F75*((G$56-$E75)&lt;$F75)),0)</f>
        <v>0</v>
      </c>
      <c r="I75" s="41">
        <f t="shared" si="151"/>
        <v>0</v>
      </c>
      <c r="J75" s="41">
        <f t="shared" si="151"/>
        <v>0</v>
      </c>
      <c r="K75" s="41">
        <f t="shared" si="151"/>
        <v>0</v>
      </c>
      <c r="L75" s="41">
        <f t="shared" si="151"/>
        <v>0</v>
      </c>
      <c r="M75" s="41">
        <f t="shared" si="151"/>
        <v>0</v>
      </c>
      <c r="N75" s="41">
        <f t="shared" si="151"/>
        <v>0</v>
      </c>
      <c r="O75" s="41">
        <f t="shared" si="151"/>
        <v>0</v>
      </c>
      <c r="P75" s="41">
        <f t="shared" si="151"/>
        <v>0</v>
      </c>
      <c r="Q75" s="41">
        <f t="shared" si="151"/>
        <v>0</v>
      </c>
      <c r="R75" s="41">
        <f t="shared" si="151"/>
        <v>0</v>
      </c>
      <c r="S75" s="41">
        <f t="shared" si="151"/>
        <v>0</v>
      </c>
      <c r="T75" s="41">
        <f t="shared" si="151"/>
        <v>0</v>
      </c>
      <c r="U75" s="41">
        <f t="shared" si="151"/>
        <v>0</v>
      </c>
      <c r="V75" s="41">
        <f t="shared" si="151"/>
        <v>0</v>
      </c>
      <c r="W75" s="41">
        <f t="shared" si="151"/>
        <v>0</v>
      </c>
      <c r="X75" s="41">
        <f t="shared" si="151"/>
        <v>0</v>
      </c>
      <c r="Y75" s="41">
        <f t="shared" si="151"/>
        <v>0</v>
      </c>
      <c r="Z75" s="41">
        <f t="shared" si="151"/>
        <v>1775196.1985516283</v>
      </c>
      <c r="AA75" s="41">
        <f t="shared" si="151"/>
        <v>1775196.1985516283</v>
      </c>
      <c r="AB75" s="41">
        <f t="shared" si="151"/>
        <v>1775196.1985516283</v>
      </c>
      <c r="AC75" s="41">
        <f t="shared" si="151"/>
        <v>1775196.1985516283</v>
      </c>
      <c r="AD75" s="41">
        <f t="shared" si="151"/>
        <v>1775196.1985516283</v>
      </c>
      <c r="AE75" s="41">
        <f t="shared" si="151"/>
        <v>1775196.1985516283</v>
      </c>
      <c r="AF75" s="41">
        <f t="shared" si="151"/>
        <v>1775196.1985516283</v>
      </c>
      <c r="AG75" s="41">
        <f t="shared" si="151"/>
        <v>1775196.1985516283</v>
      </c>
      <c r="AH75" s="41">
        <f t="shared" si="151"/>
        <v>1775196.1985516283</v>
      </c>
      <c r="AI75" s="41">
        <f t="shared" si="151"/>
        <v>0</v>
      </c>
      <c r="AJ75" s="41">
        <f t="shared" si="151"/>
        <v>0</v>
      </c>
      <c r="AK75" s="41">
        <f t="shared" si="151"/>
        <v>0</v>
      </c>
      <c r="AL75" s="41">
        <f t="shared" si="151"/>
        <v>0</v>
      </c>
      <c r="AM75" s="41">
        <f t="shared" si="151"/>
        <v>0</v>
      </c>
      <c r="AN75" s="41">
        <f t="shared" ref="AN75:BS75" si="152">IFERROR(IF($B75&gt;=AN$2,0,$G75/$F75*((AM$56-$E75)&lt;$F75)),0)</f>
        <v>0</v>
      </c>
      <c r="AO75" s="41">
        <f t="shared" si="152"/>
        <v>0</v>
      </c>
      <c r="AP75" s="41">
        <f t="shared" si="152"/>
        <v>0</v>
      </c>
      <c r="AQ75" s="41">
        <f t="shared" si="152"/>
        <v>0</v>
      </c>
      <c r="AR75" s="41">
        <f t="shared" si="152"/>
        <v>0</v>
      </c>
      <c r="AS75" s="41">
        <f t="shared" si="152"/>
        <v>0</v>
      </c>
      <c r="AT75" s="41">
        <f t="shared" si="152"/>
        <v>0</v>
      </c>
      <c r="AU75" s="41">
        <f t="shared" si="152"/>
        <v>0</v>
      </c>
      <c r="AV75" s="41">
        <f t="shared" si="152"/>
        <v>0</v>
      </c>
      <c r="AW75" s="41">
        <f t="shared" si="152"/>
        <v>0</v>
      </c>
      <c r="AX75" s="41">
        <f t="shared" si="152"/>
        <v>0</v>
      </c>
      <c r="AY75" s="41">
        <f t="shared" si="152"/>
        <v>0</v>
      </c>
      <c r="AZ75" s="41">
        <f t="shared" si="152"/>
        <v>0</v>
      </c>
      <c r="BA75" s="41">
        <f t="shared" si="152"/>
        <v>0</v>
      </c>
      <c r="BB75" s="41">
        <f t="shared" si="152"/>
        <v>0</v>
      </c>
      <c r="BC75" s="41">
        <f t="shared" si="152"/>
        <v>0</v>
      </c>
      <c r="BD75" s="41">
        <f t="shared" si="152"/>
        <v>0</v>
      </c>
      <c r="BE75" s="41">
        <f t="shared" si="152"/>
        <v>0</v>
      </c>
      <c r="BF75" s="41">
        <f t="shared" si="152"/>
        <v>0</v>
      </c>
      <c r="BG75" s="41">
        <f t="shared" si="152"/>
        <v>0</v>
      </c>
      <c r="BH75" s="41">
        <f t="shared" si="152"/>
        <v>0</v>
      </c>
      <c r="BI75" s="41">
        <f t="shared" si="152"/>
        <v>0</v>
      </c>
      <c r="BJ75" s="41">
        <f t="shared" si="152"/>
        <v>0</v>
      </c>
      <c r="BK75" s="41">
        <f t="shared" si="152"/>
        <v>0</v>
      </c>
      <c r="BL75" s="41">
        <f t="shared" si="152"/>
        <v>0</v>
      </c>
      <c r="BM75" s="41">
        <f t="shared" si="152"/>
        <v>0</v>
      </c>
      <c r="BN75" s="41">
        <f t="shared" si="152"/>
        <v>0</v>
      </c>
      <c r="BO75" s="41">
        <f t="shared" si="152"/>
        <v>0</v>
      </c>
      <c r="BP75" s="41">
        <f t="shared" si="152"/>
        <v>0</v>
      </c>
      <c r="BQ75" s="41">
        <f t="shared" si="152"/>
        <v>0</v>
      </c>
      <c r="BR75" s="41">
        <f t="shared" si="152"/>
        <v>0</v>
      </c>
      <c r="BS75" s="41">
        <f t="shared" si="152"/>
        <v>0</v>
      </c>
      <c r="BT75" s="41">
        <f t="shared" ref="BT75:CB75" si="153">IFERROR(IF($B75&gt;=BT$2,0,$G75/$F75*((BS$56-$E75)&lt;$F75)),0)</f>
        <v>0</v>
      </c>
      <c r="BU75" s="41">
        <f t="shared" si="153"/>
        <v>0</v>
      </c>
      <c r="BV75" s="41">
        <f t="shared" si="153"/>
        <v>0</v>
      </c>
      <c r="BW75" s="41">
        <f t="shared" si="153"/>
        <v>0</v>
      </c>
      <c r="BX75" s="41">
        <f t="shared" si="153"/>
        <v>0</v>
      </c>
      <c r="BY75" s="41">
        <f t="shared" si="153"/>
        <v>0</v>
      </c>
      <c r="BZ75" s="41">
        <f t="shared" si="153"/>
        <v>0</v>
      </c>
      <c r="CA75" s="41">
        <f t="shared" si="153"/>
        <v>0</v>
      </c>
      <c r="CB75" s="41">
        <f t="shared" si="153"/>
        <v>0</v>
      </c>
    </row>
    <row r="76" spans="2:80" outlineLevel="1">
      <c r="B76" s="6">
        <v>2046</v>
      </c>
      <c r="E76">
        <v>19</v>
      </c>
      <c r="F76" s="154">
        <f t="shared" si="102"/>
        <v>9</v>
      </c>
      <c r="G76" s="1">
        <v>15799132.297037264</v>
      </c>
      <c r="H76" s="41">
        <f t="shared" ref="H76:AM76" si="154">IFERROR(IF($B76&gt;=H$2,0,$G76/$F76*((G$56-$E76)&lt;$F76)),0)</f>
        <v>0</v>
      </c>
      <c r="I76" s="41">
        <f t="shared" si="154"/>
        <v>0</v>
      </c>
      <c r="J76" s="41">
        <f t="shared" si="154"/>
        <v>0</v>
      </c>
      <c r="K76" s="41">
        <f t="shared" si="154"/>
        <v>0</v>
      </c>
      <c r="L76" s="41">
        <f t="shared" si="154"/>
        <v>0</v>
      </c>
      <c r="M76" s="41">
        <f t="shared" si="154"/>
        <v>0</v>
      </c>
      <c r="N76" s="41">
        <f t="shared" si="154"/>
        <v>0</v>
      </c>
      <c r="O76" s="41">
        <f t="shared" si="154"/>
        <v>0</v>
      </c>
      <c r="P76" s="41">
        <f t="shared" si="154"/>
        <v>0</v>
      </c>
      <c r="Q76" s="41">
        <f t="shared" si="154"/>
        <v>0</v>
      </c>
      <c r="R76" s="41">
        <f t="shared" si="154"/>
        <v>0</v>
      </c>
      <c r="S76" s="41">
        <f t="shared" si="154"/>
        <v>0</v>
      </c>
      <c r="T76" s="41">
        <f t="shared" si="154"/>
        <v>0</v>
      </c>
      <c r="U76" s="41">
        <f t="shared" si="154"/>
        <v>0</v>
      </c>
      <c r="V76" s="41">
        <f t="shared" si="154"/>
        <v>0</v>
      </c>
      <c r="W76" s="41">
        <f t="shared" si="154"/>
        <v>0</v>
      </c>
      <c r="X76" s="41">
        <f t="shared" si="154"/>
        <v>0</v>
      </c>
      <c r="Y76" s="41">
        <f t="shared" si="154"/>
        <v>0</v>
      </c>
      <c r="Z76" s="41">
        <f t="shared" si="154"/>
        <v>0</v>
      </c>
      <c r="AA76" s="41">
        <f t="shared" si="154"/>
        <v>1755459.1441152515</v>
      </c>
      <c r="AB76" s="41">
        <f t="shared" si="154"/>
        <v>1755459.1441152515</v>
      </c>
      <c r="AC76" s="41">
        <f t="shared" si="154"/>
        <v>1755459.1441152515</v>
      </c>
      <c r="AD76" s="41">
        <f t="shared" si="154"/>
        <v>1755459.1441152515</v>
      </c>
      <c r="AE76" s="41">
        <f t="shared" si="154"/>
        <v>1755459.1441152515</v>
      </c>
      <c r="AF76" s="41">
        <f t="shared" si="154"/>
        <v>1755459.1441152515</v>
      </c>
      <c r="AG76" s="41">
        <f t="shared" si="154"/>
        <v>1755459.1441152515</v>
      </c>
      <c r="AH76" s="41">
        <f t="shared" si="154"/>
        <v>1755459.1441152515</v>
      </c>
      <c r="AI76" s="41">
        <f t="shared" si="154"/>
        <v>1755459.1441152515</v>
      </c>
      <c r="AJ76" s="41">
        <f t="shared" si="154"/>
        <v>0</v>
      </c>
      <c r="AK76" s="41">
        <f t="shared" si="154"/>
        <v>0</v>
      </c>
      <c r="AL76" s="41">
        <f t="shared" si="154"/>
        <v>0</v>
      </c>
      <c r="AM76" s="41">
        <f t="shared" si="154"/>
        <v>0</v>
      </c>
      <c r="AN76" s="41">
        <f t="shared" ref="AN76:BS76" si="155">IFERROR(IF($B76&gt;=AN$2,0,$G76/$F76*((AM$56-$E76)&lt;$F76)),0)</f>
        <v>0</v>
      </c>
      <c r="AO76" s="41">
        <f t="shared" si="155"/>
        <v>0</v>
      </c>
      <c r="AP76" s="41">
        <f t="shared" si="155"/>
        <v>0</v>
      </c>
      <c r="AQ76" s="41">
        <f t="shared" si="155"/>
        <v>0</v>
      </c>
      <c r="AR76" s="41">
        <f t="shared" si="155"/>
        <v>0</v>
      </c>
      <c r="AS76" s="41">
        <f t="shared" si="155"/>
        <v>0</v>
      </c>
      <c r="AT76" s="41">
        <f t="shared" si="155"/>
        <v>0</v>
      </c>
      <c r="AU76" s="41">
        <f t="shared" si="155"/>
        <v>0</v>
      </c>
      <c r="AV76" s="41">
        <f t="shared" si="155"/>
        <v>0</v>
      </c>
      <c r="AW76" s="41">
        <f t="shared" si="155"/>
        <v>0</v>
      </c>
      <c r="AX76" s="41">
        <f t="shared" si="155"/>
        <v>0</v>
      </c>
      <c r="AY76" s="41">
        <f t="shared" si="155"/>
        <v>0</v>
      </c>
      <c r="AZ76" s="41">
        <f t="shared" si="155"/>
        <v>0</v>
      </c>
      <c r="BA76" s="41">
        <f t="shared" si="155"/>
        <v>0</v>
      </c>
      <c r="BB76" s="41">
        <f t="shared" si="155"/>
        <v>0</v>
      </c>
      <c r="BC76" s="41">
        <f t="shared" si="155"/>
        <v>0</v>
      </c>
      <c r="BD76" s="41">
        <f t="shared" si="155"/>
        <v>0</v>
      </c>
      <c r="BE76" s="41">
        <f t="shared" si="155"/>
        <v>0</v>
      </c>
      <c r="BF76" s="41">
        <f t="shared" si="155"/>
        <v>0</v>
      </c>
      <c r="BG76" s="41">
        <f t="shared" si="155"/>
        <v>0</v>
      </c>
      <c r="BH76" s="41">
        <f t="shared" si="155"/>
        <v>0</v>
      </c>
      <c r="BI76" s="41">
        <f t="shared" si="155"/>
        <v>0</v>
      </c>
      <c r="BJ76" s="41">
        <f t="shared" si="155"/>
        <v>0</v>
      </c>
      <c r="BK76" s="41">
        <f t="shared" si="155"/>
        <v>0</v>
      </c>
      <c r="BL76" s="41">
        <f t="shared" si="155"/>
        <v>0</v>
      </c>
      <c r="BM76" s="41">
        <f t="shared" si="155"/>
        <v>0</v>
      </c>
      <c r="BN76" s="41">
        <f t="shared" si="155"/>
        <v>0</v>
      </c>
      <c r="BO76" s="41">
        <f t="shared" si="155"/>
        <v>0</v>
      </c>
      <c r="BP76" s="41">
        <f t="shared" si="155"/>
        <v>0</v>
      </c>
      <c r="BQ76" s="41">
        <f t="shared" si="155"/>
        <v>0</v>
      </c>
      <c r="BR76" s="41">
        <f t="shared" si="155"/>
        <v>0</v>
      </c>
      <c r="BS76" s="41">
        <f t="shared" si="155"/>
        <v>0</v>
      </c>
      <c r="BT76" s="41">
        <f t="shared" ref="BT76:CB76" si="156">IFERROR(IF($B76&gt;=BT$2,0,$G76/$F76*((BS$56-$E76)&lt;$F76)),0)</f>
        <v>0</v>
      </c>
      <c r="BU76" s="41">
        <f t="shared" si="156"/>
        <v>0</v>
      </c>
      <c r="BV76" s="41">
        <f t="shared" si="156"/>
        <v>0</v>
      </c>
      <c r="BW76" s="41">
        <f t="shared" si="156"/>
        <v>0</v>
      </c>
      <c r="BX76" s="41">
        <f t="shared" si="156"/>
        <v>0</v>
      </c>
      <c r="BY76" s="41">
        <f t="shared" si="156"/>
        <v>0</v>
      </c>
      <c r="BZ76" s="41">
        <f t="shared" si="156"/>
        <v>0</v>
      </c>
      <c r="CA76" s="41">
        <f t="shared" si="156"/>
        <v>0</v>
      </c>
      <c r="CB76" s="41">
        <f t="shared" si="156"/>
        <v>0</v>
      </c>
    </row>
    <row r="77" spans="2:80" outlineLevel="1">
      <c r="B77" s="6">
        <v>2047</v>
      </c>
      <c r="E77">
        <v>20</v>
      </c>
      <c r="F77" s="154">
        <f t="shared" si="102"/>
        <v>9</v>
      </c>
      <c r="G77" s="1">
        <v>15625939.644358059</v>
      </c>
      <c r="H77" s="41">
        <f t="shared" ref="H77:AM77" si="157">IFERROR(IF($B77&gt;=H$2,0,$G77/$F77*((G$56-$E77)&lt;$F77)),0)</f>
        <v>0</v>
      </c>
      <c r="I77" s="41">
        <f t="shared" si="157"/>
        <v>0</v>
      </c>
      <c r="J77" s="41">
        <f t="shared" si="157"/>
        <v>0</v>
      </c>
      <c r="K77" s="41">
        <f t="shared" si="157"/>
        <v>0</v>
      </c>
      <c r="L77" s="41">
        <f t="shared" si="157"/>
        <v>0</v>
      </c>
      <c r="M77" s="41">
        <f t="shared" si="157"/>
        <v>0</v>
      </c>
      <c r="N77" s="41">
        <f t="shared" si="157"/>
        <v>0</v>
      </c>
      <c r="O77" s="41">
        <f t="shared" si="157"/>
        <v>0</v>
      </c>
      <c r="P77" s="41">
        <f t="shared" si="157"/>
        <v>0</v>
      </c>
      <c r="Q77" s="41">
        <f t="shared" si="157"/>
        <v>0</v>
      </c>
      <c r="R77" s="41">
        <f t="shared" si="157"/>
        <v>0</v>
      </c>
      <c r="S77" s="41">
        <f t="shared" si="157"/>
        <v>0</v>
      </c>
      <c r="T77" s="41">
        <f t="shared" si="157"/>
        <v>0</v>
      </c>
      <c r="U77" s="41">
        <f t="shared" si="157"/>
        <v>0</v>
      </c>
      <c r="V77" s="41">
        <f t="shared" si="157"/>
        <v>0</v>
      </c>
      <c r="W77" s="41">
        <f t="shared" si="157"/>
        <v>0</v>
      </c>
      <c r="X77" s="41">
        <f t="shared" si="157"/>
        <v>0</v>
      </c>
      <c r="Y77" s="41">
        <f t="shared" si="157"/>
        <v>0</v>
      </c>
      <c r="Z77" s="41">
        <f t="shared" si="157"/>
        <v>0</v>
      </c>
      <c r="AA77" s="41">
        <f t="shared" si="157"/>
        <v>0</v>
      </c>
      <c r="AB77" s="41">
        <f t="shared" si="157"/>
        <v>1736215.5160397843</v>
      </c>
      <c r="AC77" s="41">
        <f t="shared" si="157"/>
        <v>1736215.5160397843</v>
      </c>
      <c r="AD77" s="41">
        <f t="shared" si="157"/>
        <v>1736215.5160397843</v>
      </c>
      <c r="AE77" s="41">
        <f t="shared" si="157"/>
        <v>1736215.5160397843</v>
      </c>
      <c r="AF77" s="41">
        <f t="shared" si="157"/>
        <v>1736215.5160397843</v>
      </c>
      <c r="AG77" s="41">
        <f t="shared" si="157"/>
        <v>1736215.5160397843</v>
      </c>
      <c r="AH77" s="41">
        <f t="shared" si="157"/>
        <v>1736215.5160397843</v>
      </c>
      <c r="AI77" s="41">
        <f t="shared" si="157"/>
        <v>1736215.5160397843</v>
      </c>
      <c r="AJ77" s="41">
        <f t="shared" si="157"/>
        <v>1736215.5160397843</v>
      </c>
      <c r="AK77" s="41">
        <f t="shared" si="157"/>
        <v>0</v>
      </c>
      <c r="AL77" s="41">
        <f t="shared" si="157"/>
        <v>0</v>
      </c>
      <c r="AM77" s="41">
        <f t="shared" si="157"/>
        <v>0</v>
      </c>
      <c r="AN77" s="41">
        <f t="shared" ref="AN77:BS77" si="158">IFERROR(IF($B77&gt;=AN$2,0,$G77/$F77*((AM$56-$E77)&lt;$F77)),0)</f>
        <v>0</v>
      </c>
      <c r="AO77" s="41">
        <f t="shared" si="158"/>
        <v>0</v>
      </c>
      <c r="AP77" s="41">
        <f t="shared" si="158"/>
        <v>0</v>
      </c>
      <c r="AQ77" s="41">
        <f t="shared" si="158"/>
        <v>0</v>
      </c>
      <c r="AR77" s="41">
        <f t="shared" si="158"/>
        <v>0</v>
      </c>
      <c r="AS77" s="41">
        <f t="shared" si="158"/>
        <v>0</v>
      </c>
      <c r="AT77" s="41">
        <f t="shared" si="158"/>
        <v>0</v>
      </c>
      <c r="AU77" s="41">
        <f t="shared" si="158"/>
        <v>0</v>
      </c>
      <c r="AV77" s="41">
        <f t="shared" si="158"/>
        <v>0</v>
      </c>
      <c r="AW77" s="41">
        <f t="shared" si="158"/>
        <v>0</v>
      </c>
      <c r="AX77" s="41">
        <f t="shared" si="158"/>
        <v>0</v>
      </c>
      <c r="AY77" s="41">
        <f t="shared" si="158"/>
        <v>0</v>
      </c>
      <c r="AZ77" s="41">
        <f t="shared" si="158"/>
        <v>0</v>
      </c>
      <c r="BA77" s="41">
        <f t="shared" si="158"/>
        <v>0</v>
      </c>
      <c r="BB77" s="41">
        <f t="shared" si="158"/>
        <v>0</v>
      </c>
      <c r="BC77" s="41">
        <f t="shared" si="158"/>
        <v>0</v>
      </c>
      <c r="BD77" s="41">
        <f t="shared" si="158"/>
        <v>0</v>
      </c>
      <c r="BE77" s="41">
        <f t="shared" si="158"/>
        <v>0</v>
      </c>
      <c r="BF77" s="41">
        <f t="shared" si="158"/>
        <v>0</v>
      </c>
      <c r="BG77" s="41">
        <f t="shared" si="158"/>
        <v>0</v>
      </c>
      <c r="BH77" s="41">
        <f t="shared" si="158"/>
        <v>0</v>
      </c>
      <c r="BI77" s="41">
        <f t="shared" si="158"/>
        <v>0</v>
      </c>
      <c r="BJ77" s="41">
        <f t="shared" si="158"/>
        <v>0</v>
      </c>
      <c r="BK77" s="41">
        <f t="shared" si="158"/>
        <v>0</v>
      </c>
      <c r="BL77" s="41">
        <f t="shared" si="158"/>
        <v>0</v>
      </c>
      <c r="BM77" s="41">
        <f t="shared" si="158"/>
        <v>0</v>
      </c>
      <c r="BN77" s="41">
        <f t="shared" si="158"/>
        <v>0</v>
      </c>
      <c r="BO77" s="41">
        <f t="shared" si="158"/>
        <v>0</v>
      </c>
      <c r="BP77" s="41">
        <f t="shared" si="158"/>
        <v>0</v>
      </c>
      <c r="BQ77" s="41">
        <f t="shared" si="158"/>
        <v>0</v>
      </c>
      <c r="BR77" s="41">
        <f t="shared" si="158"/>
        <v>0</v>
      </c>
      <c r="BS77" s="41">
        <f t="shared" si="158"/>
        <v>0</v>
      </c>
      <c r="BT77" s="41">
        <f t="shared" ref="BT77:CB77" si="159">IFERROR(IF($B77&gt;=BT$2,0,$G77/$F77*((BS$56-$E77)&lt;$F77)),0)</f>
        <v>0</v>
      </c>
      <c r="BU77" s="41">
        <f t="shared" si="159"/>
        <v>0</v>
      </c>
      <c r="BV77" s="41">
        <f t="shared" si="159"/>
        <v>0</v>
      </c>
      <c r="BW77" s="41">
        <f t="shared" si="159"/>
        <v>0</v>
      </c>
      <c r="BX77" s="41">
        <f t="shared" si="159"/>
        <v>0</v>
      </c>
      <c r="BY77" s="41">
        <f t="shared" si="159"/>
        <v>0</v>
      </c>
      <c r="BZ77" s="41">
        <f t="shared" si="159"/>
        <v>0</v>
      </c>
      <c r="CA77" s="41">
        <f t="shared" si="159"/>
        <v>0</v>
      </c>
      <c r="CB77" s="41">
        <f t="shared" si="159"/>
        <v>0</v>
      </c>
    </row>
    <row r="78" spans="2:80" outlineLevel="1">
      <c r="B78" s="6">
        <v>2048</v>
      </c>
      <c r="E78">
        <v>21</v>
      </c>
      <c r="F78" s="154">
        <f t="shared" si="102"/>
        <v>9</v>
      </c>
      <c r="G78" s="1">
        <v>15457076.807995837</v>
      </c>
      <c r="H78" s="41">
        <f t="shared" ref="H78:AM78" si="160">IFERROR(IF($B78&gt;=H$2,0,$G78/$F78*((G$56-$E78)&lt;$F78)),0)</f>
        <v>0</v>
      </c>
      <c r="I78" s="41">
        <f t="shared" si="160"/>
        <v>0</v>
      </c>
      <c r="J78" s="41">
        <f t="shared" si="160"/>
        <v>0</v>
      </c>
      <c r="K78" s="41">
        <f t="shared" si="160"/>
        <v>0</v>
      </c>
      <c r="L78" s="41">
        <f t="shared" si="160"/>
        <v>0</v>
      </c>
      <c r="M78" s="41">
        <f t="shared" si="160"/>
        <v>0</v>
      </c>
      <c r="N78" s="41">
        <f t="shared" si="160"/>
        <v>0</v>
      </c>
      <c r="O78" s="41">
        <f t="shared" si="160"/>
        <v>0</v>
      </c>
      <c r="P78" s="41">
        <f t="shared" si="160"/>
        <v>0</v>
      </c>
      <c r="Q78" s="41">
        <f t="shared" si="160"/>
        <v>0</v>
      </c>
      <c r="R78" s="41">
        <f t="shared" si="160"/>
        <v>0</v>
      </c>
      <c r="S78" s="41">
        <f t="shared" si="160"/>
        <v>0</v>
      </c>
      <c r="T78" s="41">
        <f t="shared" si="160"/>
        <v>0</v>
      </c>
      <c r="U78" s="41">
        <f t="shared" si="160"/>
        <v>0</v>
      </c>
      <c r="V78" s="41">
        <f t="shared" si="160"/>
        <v>0</v>
      </c>
      <c r="W78" s="41">
        <f t="shared" si="160"/>
        <v>0</v>
      </c>
      <c r="X78" s="41">
        <f t="shared" si="160"/>
        <v>0</v>
      </c>
      <c r="Y78" s="41">
        <f t="shared" si="160"/>
        <v>0</v>
      </c>
      <c r="Z78" s="41">
        <f t="shared" si="160"/>
        <v>0</v>
      </c>
      <c r="AA78" s="41">
        <f t="shared" si="160"/>
        <v>0</v>
      </c>
      <c r="AB78" s="41">
        <f t="shared" si="160"/>
        <v>0</v>
      </c>
      <c r="AC78" s="41">
        <f t="shared" si="160"/>
        <v>1717452.978666204</v>
      </c>
      <c r="AD78" s="41">
        <f t="shared" si="160"/>
        <v>1717452.978666204</v>
      </c>
      <c r="AE78" s="41">
        <f t="shared" si="160"/>
        <v>1717452.978666204</v>
      </c>
      <c r="AF78" s="41">
        <f t="shared" si="160"/>
        <v>1717452.978666204</v>
      </c>
      <c r="AG78" s="41">
        <f t="shared" si="160"/>
        <v>1717452.978666204</v>
      </c>
      <c r="AH78" s="41">
        <f t="shared" si="160"/>
        <v>1717452.978666204</v>
      </c>
      <c r="AI78" s="41">
        <f t="shared" si="160"/>
        <v>1717452.978666204</v>
      </c>
      <c r="AJ78" s="41">
        <f t="shared" si="160"/>
        <v>1717452.978666204</v>
      </c>
      <c r="AK78" s="41">
        <f t="shared" si="160"/>
        <v>1717452.978666204</v>
      </c>
      <c r="AL78" s="41">
        <f t="shared" si="160"/>
        <v>0</v>
      </c>
      <c r="AM78" s="41">
        <f t="shared" si="160"/>
        <v>0</v>
      </c>
      <c r="AN78" s="41">
        <f t="shared" ref="AN78:BS78" si="161">IFERROR(IF($B78&gt;=AN$2,0,$G78/$F78*((AM$56-$E78)&lt;$F78)),0)</f>
        <v>0</v>
      </c>
      <c r="AO78" s="41">
        <f t="shared" si="161"/>
        <v>0</v>
      </c>
      <c r="AP78" s="41">
        <f t="shared" si="161"/>
        <v>0</v>
      </c>
      <c r="AQ78" s="41">
        <f t="shared" si="161"/>
        <v>0</v>
      </c>
      <c r="AR78" s="41">
        <f t="shared" si="161"/>
        <v>0</v>
      </c>
      <c r="AS78" s="41">
        <f t="shared" si="161"/>
        <v>0</v>
      </c>
      <c r="AT78" s="41">
        <f t="shared" si="161"/>
        <v>0</v>
      </c>
      <c r="AU78" s="41">
        <f t="shared" si="161"/>
        <v>0</v>
      </c>
      <c r="AV78" s="41">
        <f t="shared" si="161"/>
        <v>0</v>
      </c>
      <c r="AW78" s="41">
        <f t="shared" si="161"/>
        <v>0</v>
      </c>
      <c r="AX78" s="41">
        <f t="shared" si="161"/>
        <v>0</v>
      </c>
      <c r="AY78" s="41">
        <f t="shared" si="161"/>
        <v>0</v>
      </c>
      <c r="AZ78" s="41">
        <f t="shared" si="161"/>
        <v>0</v>
      </c>
      <c r="BA78" s="41">
        <f t="shared" si="161"/>
        <v>0</v>
      </c>
      <c r="BB78" s="41">
        <f t="shared" si="161"/>
        <v>0</v>
      </c>
      <c r="BC78" s="41">
        <f t="shared" si="161"/>
        <v>0</v>
      </c>
      <c r="BD78" s="41">
        <f t="shared" si="161"/>
        <v>0</v>
      </c>
      <c r="BE78" s="41">
        <f t="shared" si="161"/>
        <v>0</v>
      </c>
      <c r="BF78" s="41">
        <f t="shared" si="161"/>
        <v>0</v>
      </c>
      <c r="BG78" s="41">
        <f t="shared" si="161"/>
        <v>0</v>
      </c>
      <c r="BH78" s="41">
        <f t="shared" si="161"/>
        <v>0</v>
      </c>
      <c r="BI78" s="41">
        <f t="shared" si="161"/>
        <v>0</v>
      </c>
      <c r="BJ78" s="41">
        <f t="shared" si="161"/>
        <v>0</v>
      </c>
      <c r="BK78" s="41">
        <f t="shared" si="161"/>
        <v>0</v>
      </c>
      <c r="BL78" s="41">
        <f t="shared" si="161"/>
        <v>0</v>
      </c>
      <c r="BM78" s="41">
        <f t="shared" si="161"/>
        <v>0</v>
      </c>
      <c r="BN78" s="41">
        <f t="shared" si="161"/>
        <v>0</v>
      </c>
      <c r="BO78" s="41">
        <f t="shared" si="161"/>
        <v>0</v>
      </c>
      <c r="BP78" s="41">
        <f t="shared" si="161"/>
        <v>0</v>
      </c>
      <c r="BQ78" s="41">
        <f t="shared" si="161"/>
        <v>0</v>
      </c>
      <c r="BR78" s="41">
        <f t="shared" si="161"/>
        <v>0</v>
      </c>
      <c r="BS78" s="41">
        <f t="shared" si="161"/>
        <v>0</v>
      </c>
      <c r="BT78" s="41">
        <f t="shared" ref="BT78:CB78" si="162">IFERROR(IF($B78&gt;=BT$2,0,$G78/$F78*((BS$56-$E78)&lt;$F78)),0)</f>
        <v>0</v>
      </c>
      <c r="BU78" s="41">
        <f t="shared" si="162"/>
        <v>0</v>
      </c>
      <c r="BV78" s="41">
        <f t="shared" si="162"/>
        <v>0</v>
      </c>
      <c r="BW78" s="41">
        <f t="shared" si="162"/>
        <v>0</v>
      </c>
      <c r="BX78" s="41">
        <f t="shared" si="162"/>
        <v>0</v>
      </c>
      <c r="BY78" s="41">
        <f t="shared" si="162"/>
        <v>0</v>
      </c>
      <c r="BZ78" s="41">
        <f t="shared" si="162"/>
        <v>0</v>
      </c>
      <c r="CA78" s="41">
        <f t="shared" si="162"/>
        <v>0</v>
      </c>
      <c r="CB78" s="41">
        <f t="shared" si="162"/>
        <v>0</v>
      </c>
    </row>
    <row r="79" spans="2:80" outlineLevel="1">
      <c r="B79" s="6">
        <v>2049</v>
      </c>
      <c r="E79">
        <v>22</v>
      </c>
      <c r="F79" s="154">
        <f t="shared" si="102"/>
        <v>9</v>
      </c>
      <c r="G79" s="1">
        <v>15292435.542542668</v>
      </c>
      <c r="H79" s="41">
        <f t="shared" ref="H79:AM79" si="163">IFERROR(IF($B79&gt;=H$2,0,$G79/$F79*((G$56-$E79)&lt;$F79)),0)</f>
        <v>0</v>
      </c>
      <c r="I79" s="41">
        <f t="shared" si="163"/>
        <v>0</v>
      </c>
      <c r="J79" s="41">
        <f t="shared" si="163"/>
        <v>0</v>
      </c>
      <c r="K79" s="41">
        <f t="shared" si="163"/>
        <v>0</v>
      </c>
      <c r="L79" s="41">
        <f t="shared" si="163"/>
        <v>0</v>
      </c>
      <c r="M79" s="41">
        <f t="shared" si="163"/>
        <v>0</v>
      </c>
      <c r="N79" s="41">
        <f t="shared" si="163"/>
        <v>0</v>
      </c>
      <c r="O79" s="41">
        <f t="shared" si="163"/>
        <v>0</v>
      </c>
      <c r="P79" s="41">
        <f t="shared" si="163"/>
        <v>0</v>
      </c>
      <c r="Q79" s="41">
        <f t="shared" si="163"/>
        <v>0</v>
      </c>
      <c r="R79" s="41">
        <f t="shared" si="163"/>
        <v>0</v>
      </c>
      <c r="S79" s="41">
        <f t="shared" si="163"/>
        <v>0</v>
      </c>
      <c r="T79" s="41">
        <f t="shared" si="163"/>
        <v>0</v>
      </c>
      <c r="U79" s="41">
        <f t="shared" si="163"/>
        <v>0</v>
      </c>
      <c r="V79" s="41">
        <f t="shared" si="163"/>
        <v>0</v>
      </c>
      <c r="W79" s="41">
        <f t="shared" si="163"/>
        <v>0</v>
      </c>
      <c r="X79" s="41">
        <f t="shared" si="163"/>
        <v>0</v>
      </c>
      <c r="Y79" s="41">
        <f t="shared" si="163"/>
        <v>0</v>
      </c>
      <c r="Z79" s="41">
        <f t="shared" si="163"/>
        <v>0</v>
      </c>
      <c r="AA79" s="41">
        <f t="shared" si="163"/>
        <v>0</v>
      </c>
      <c r="AB79" s="41">
        <f t="shared" si="163"/>
        <v>0</v>
      </c>
      <c r="AC79" s="41">
        <f t="shared" si="163"/>
        <v>0</v>
      </c>
      <c r="AD79" s="41">
        <f t="shared" si="163"/>
        <v>1699159.5047269631</v>
      </c>
      <c r="AE79" s="41">
        <f t="shared" si="163"/>
        <v>1699159.5047269631</v>
      </c>
      <c r="AF79" s="41">
        <f t="shared" si="163"/>
        <v>1699159.5047269631</v>
      </c>
      <c r="AG79" s="41">
        <f t="shared" si="163"/>
        <v>1699159.5047269631</v>
      </c>
      <c r="AH79" s="41">
        <f t="shared" si="163"/>
        <v>1699159.5047269631</v>
      </c>
      <c r="AI79" s="41">
        <f t="shared" si="163"/>
        <v>1699159.5047269631</v>
      </c>
      <c r="AJ79" s="41">
        <f t="shared" si="163"/>
        <v>1699159.5047269631</v>
      </c>
      <c r="AK79" s="41">
        <f t="shared" si="163"/>
        <v>1699159.5047269631</v>
      </c>
      <c r="AL79" s="41">
        <f t="shared" si="163"/>
        <v>1699159.5047269631</v>
      </c>
      <c r="AM79" s="41">
        <f t="shared" si="163"/>
        <v>0</v>
      </c>
      <c r="AN79" s="41">
        <f t="shared" ref="AN79:BS79" si="164">IFERROR(IF($B79&gt;=AN$2,0,$G79/$F79*((AM$56-$E79)&lt;$F79)),0)</f>
        <v>0</v>
      </c>
      <c r="AO79" s="41">
        <f t="shared" si="164"/>
        <v>0</v>
      </c>
      <c r="AP79" s="41">
        <f t="shared" si="164"/>
        <v>0</v>
      </c>
      <c r="AQ79" s="41">
        <f t="shared" si="164"/>
        <v>0</v>
      </c>
      <c r="AR79" s="41">
        <f t="shared" si="164"/>
        <v>0</v>
      </c>
      <c r="AS79" s="41">
        <f t="shared" si="164"/>
        <v>0</v>
      </c>
      <c r="AT79" s="41">
        <f t="shared" si="164"/>
        <v>0</v>
      </c>
      <c r="AU79" s="41">
        <f t="shared" si="164"/>
        <v>0</v>
      </c>
      <c r="AV79" s="41">
        <f t="shared" si="164"/>
        <v>0</v>
      </c>
      <c r="AW79" s="41">
        <f t="shared" si="164"/>
        <v>0</v>
      </c>
      <c r="AX79" s="41">
        <f t="shared" si="164"/>
        <v>0</v>
      </c>
      <c r="AY79" s="41">
        <f t="shared" si="164"/>
        <v>0</v>
      </c>
      <c r="AZ79" s="41">
        <f t="shared" si="164"/>
        <v>0</v>
      </c>
      <c r="BA79" s="41">
        <f t="shared" si="164"/>
        <v>0</v>
      </c>
      <c r="BB79" s="41">
        <f t="shared" si="164"/>
        <v>0</v>
      </c>
      <c r="BC79" s="41">
        <f t="shared" si="164"/>
        <v>0</v>
      </c>
      <c r="BD79" s="41">
        <f t="shared" si="164"/>
        <v>0</v>
      </c>
      <c r="BE79" s="41">
        <f t="shared" si="164"/>
        <v>0</v>
      </c>
      <c r="BF79" s="41">
        <f t="shared" si="164"/>
        <v>0</v>
      </c>
      <c r="BG79" s="41">
        <f t="shared" si="164"/>
        <v>0</v>
      </c>
      <c r="BH79" s="41">
        <f t="shared" si="164"/>
        <v>0</v>
      </c>
      <c r="BI79" s="41">
        <f t="shared" si="164"/>
        <v>0</v>
      </c>
      <c r="BJ79" s="41">
        <f t="shared" si="164"/>
        <v>0</v>
      </c>
      <c r="BK79" s="41">
        <f t="shared" si="164"/>
        <v>0</v>
      </c>
      <c r="BL79" s="41">
        <f t="shared" si="164"/>
        <v>0</v>
      </c>
      <c r="BM79" s="41">
        <f t="shared" si="164"/>
        <v>0</v>
      </c>
      <c r="BN79" s="41">
        <f t="shared" si="164"/>
        <v>0</v>
      </c>
      <c r="BO79" s="41">
        <f t="shared" si="164"/>
        <v>0</v>
      </c>
      <c r="BP79" s="41">
        <f t="shared" si="164"/>
        <v>0</v>
      </c>
      <c r="BQ79" s="41">
        <f t="shared" si="164"/>
        <v>0</v>
      </c>
      <c r="BR79" s="41">
        <f t="shared" si="164"/>
        <v>0</v>
      </c>
      <c r="BS79" s="41">
        <f t="shared" si="164"/>
        <v>0</v>
      </c>
      <c r="BT79" s="41">
        <f t="shared" ref="BT79:CB79" si="165">IFERROR(IF($B79&gt;=BT$2,0,$G79/$F79*((BS$56-$E79)&lt;$F79)),0)</f>
        <v>0</v>
      </c>
      <c r="BU79" s="41">
        <f t="shared" si="165"/>
        <v>0</v>
      </c>
      <c r="BV79" s="41">
        <f t="shared" si="165"/>
        <v>0</v>
      </c>
      <c r="BW79" s="41">
        <f t="shared" si="165"/>
        <v>0</v>
      </c>
      <c r="BX79" s="41">
        <f t="shared" si="165"/>
        <v>0</v>
      </c>
      <c r="BY79" s="41">
        <f t="shared" si="165"/>
        <v>0</v>
      </c>
      <c r="BZ79" s="41">
        <f t="shared" si="165"/>
        <v>0</v>
      </c>
      <c r="CA79" s="41">
        <f t="shared" si="165"/>
        <v>0</v>
      </c>
      <c r="CB79" s="41">
        <f t="shared" si="165"/>
        <v>0</v>
      </c>
    </row>
    <row r="80" spans="2:80" outlineLevel="1">
      <c r="B80" s="6">
        <v>2050</v>
      </c>
      <c r="E80">
        <v>23</v>
      </c>
      <c r="F80" s="154">
        <f t="shared" si="102"/>
        <v>9</v>
      </c>
      <c r="G80" s="1">
        <v>15131910.308725826</v>
      </c>
      <c r="H80" s="41">
        <f t="shared" ref="H80:AM80" si="166">IFERROR(IF($B80&gt;=H$2,0,$G80/$F80*((G$56-$E80)&lt;$F80)),0)</f>
        <v>0</v>
      </c>
      <c r="I80" s="41">
        <f t="shared" si="166"/>
        <v>0</v>
      </c>
      <c r="J80" s="41">
        <f t="shared" si="166"/>
        <v>0</v>
      </c>
      <c r="K80" s="41">
        <f t="shared" si="166"/>
        <v>0</v>
      </c>
      <c r="L80" s="41">
        <f t="shared" si="166"/>
        <v>0</v>
      </c>
      <c r="M80" s="41">
        <f t="shared" si="166"/>
        <v>0</v>
      </c>
      <c r="N80" s="41">
        <f t="shared" si="166"/>
        <v>0</v>
      </c>
      <c r="O80" s="41">
        <f t="shared" si="166"/>
        <v>0</v>
      </c>
      <c r="P80" s="41">
        <f t="shared" si="166"/>
        <v>0</v>
      </c>
      <c r="Q80" s="41">
        <f t="shared" si="166"/>
        <v>0</v>
      </c>
      <c r="R80" s="41">
        <f t="shared" si="166"/>
        <v>0</v>
      </c>
      <c r="S80" s="41">
        <f t="shared" si="166"/>
        <v>0</v>
      </c>
      <c r="T80" s="41">
        <f t="shared" si="166"/>
        <v>0</v>
      </c>
      <c r="U80" s="41">
        <f t="shared" si="166"/>
        <v>0</v>
      </c>
      <c r="V80" s="41">
        <f t="shared" si="166"/>
        <v>0</v>
      </c>
      <c r="W80" s="41">
        <f t="shared" si="166"/>
        <v>0</v>
      </c>
      <c r="X80" s="41">
        <f t="shared" si="166"/>
        <v>0</v>
      </c>
      <c r="Y80" s="41">
        <f t="shared" si="166"/>
        <v>0</v>
      </c>
      <c r="Z80" s="41">
        <f t="shared" si="166"/>
        <v>0</v>
      </c>
      <c r="AA80" s="41">
        <f t="shared" si="166"/>
        <v>0</v>
      </c>
      <c r="AB80" s="41">
        <f t="shared" si="166"/>
        <v>0</v>
      </c>
      <c r="AC80" s="41">
        <f t="shared" si="166"/>
        <v>0</v>
      </c>
      <c r="AD80" s="41">
        <f t="shared" si="166"/>
        <v>0</v>
      </c>
      <c r="AE80" s="41">
        <f t="shared" si="166"/>
        <v>1681323.3676362028</v>
      </c>
      <c r="AF80" s="41">
        <f t="shared" si="166"/>
        <v>1681323.3676362028</v>
      </c>
      <c r="AG80" s="41">
        <f t="shared" si="166"/>
        <v>1681323.3676362028</v>
      </c>
      <c r="AH80" s="41">
        <f t="shared" si="166"/>
        <v>1681323.3676362028</v>
      </c>
      <c r="AI80" s="41">
        <f t="shared" si="166"/>
        <v>1681323.3676362028</v>
      </c>
      <c r="AJ80" s="41">
        <f t="shared" si="166"/>
        <v>1681323.3676362028</v>
      </c>
      <c r="AK80" s="41">
        <f t="shared" si="166"/>
        <v>1681323.3676362028</v>
      </c>
      <c r="AL80" s="41">
        <f t="shared" si="166"/>
        <v>1681323.3676362028</v>
      </c>
      <c r="AM80" s="41">
        <f t="shared" si="166"/>
        <v>1681323.3676362028</v>
      </c>
      <c r="AN80" s="41">
        <f t="shared" ref="AN80:BS80" si="167">IFERROR(IF($B80&gt;=AN$2,0,$G80/$F80*((AM$56-$E80)&lt;$F80)),0)</f>
        <v>0</v>
      </c>
      <c r="AO80" s="41">
        <f t="shared" si="167"/>
        <v>0</v>
      </c>
      <c r="AP80" s="41">
        <f t="shared" si="167"/>
        <v>0</v>
      </c>
      <c r="AQ80" s="41">
        <f t="shared" si="167"/>
        <v>0</v>
      </c>
      <c r="AR80" s="41">
        <f t="shared" si="167"/>
        <v>0</v>
      </c>
      <c r="AS80" s="41">
        <f t="shared" si="167"/>
        <v>0</v>
      </c>
      <c r="AT80" s="41">
        <f t="shared" si="167"/>
        <v>0</v>
      </c>
      <c r="AU80" s="41">
        <f t="shared" si="167"/>
        <v>0</v>
      </c>
      <c r="AV80" s="41">
        <f t="shared" si="167"/>
        <v>0</v>
      </c>
      <c r="AW80" s="41">
        <f t="shared" si="167"/>
        <v>0</v>
      </c>
      <c r="AX80" s="41">
        <f t="shared" si="167"/>
        <v>0</v>
      </c>
      <c r="AY80" s="41">
        <f t="shared" si="167"/>
        <v>0</v>
      </c>
      <c r="AZ80" s="41">
        <f t="shared" si="167"/>
        <v>0</v>
      </c>
      <c r="BA80" s="41">
        <f t="shared" si="167"/>
        <v>0</v>
      </c>
      <c r="BB80" s="41">
        <f t="shared" si="167"/>
        <v>0</v>
      </c>
      <c r="BC80" s="41">
        <f t="shared" si="167"/>
        <v>0</v>
      </c>
      <c r="BD80" s="41">
        <f t="shared" si="167"/>
        <v>0</v>
      </c>
      <c r="BE80" s="41">
        <f t="shared" si="167"/>
        <v>0</v>
      </c>
      <c r="BF80" s="41">
        <f t="shared" si="167"/>
        <v>0</v>
      </c>
      <c r="BG80" s="41">
        <f t="shared" si="167"/>
        <v>0</v>
      </c>
      <c r="BH80" s="41">
        <f t="shared" si="167"/>
        <v>0</v>
      </c>
      <c r="BI80" s="41">
        <f t="shared" si="167"/>
        <v>0</v>
      </c>
      <c r="BJ80" s="41">
        <f t="shared" si="167"/>
        <v>0</v>
      </c>
      <c r="BK80" s="41">
        <f t="shared" si="167"/>
        <v>0</v>
      </c>
      <c r="BL80" s="41">
        <f t="shared" si="167"/>
        <v>0</v>
      </c>
      <c r="BM80" s="41">
        <f t="shared" si="167"/>
        <v>0</v>
      </c>
      <c r="BN80" s="41">
        <f t="shared" si="167"/>
        <v>0</v>
      </c>
      <c r="BO80" s="41">
        <f t="shared" si="167"/>
        <v>0</v>
      </c>
      <c r="BP80" s="41">
        <f t="shared" si="167"/>
        <v>0</v>
      </c>
      <c r="BQ80" s="41">
        <f t="shared" si="167"/>
        <v>0</v>
      </c>
      <c r="BR80" s="41">
        <f t="shared" si="167"/>
        <v>0</v>
      </c>
      <c r="BS80" s="41">
        <f t="shared" si="167"/>
        <v>0</v>
      </c>
      <c r="BT80" s="41">
        <f t="shared" ref="BT80:CB80" si="168">IFERROR(IF($B80&gt;=BT$2,0,$G80/$F80*((BS$56-$E80)&lt;$F80)),0)</f>
        <v>0</v>
      </c>
      <c r="BU80" s="41">
        <f t="shared" si="168"/>
        <v>0</v>
      </c>
      <c r="BV80" s="41">
        <f t="shared" si="168"/>
        <v>0</v>
      </c>
      <c r="BW80" s="41">
        <f t="shared" si="168"/>
        <v>0</v>
      </c>
      <c r="BX80" s="41">
        <f t="shared" si="168"/>
        <v>0</v>
      </c>
      <c r="BY80" s="41">
        <f t="shared" si="168"/>
        <v>0</v>
      </c>
      <c r="BZ80" s="41">
        <f t="shared" si="168"/>
        <v>0</v>
      </c>
      <c r="CA80" s="41">
        <f t="shared" si="168"/>
        <v>0</v>
      </c>
      <c r="CB80" s="41">
        <f t="shared" si="168"/>
        <v>0</v>
      </c>
    </row>
    <row r="81" spans="2:80" outlineLevel="1">
      <c r="B81" s="6">
        <v>2051</v>
      </c>
      <c r="E81">
        <v>24</v>
      </c>
      <c r="F81" s="154">
        <f t="shared" si="102"/>
        <v>9</v>
      </c>
      <c r="G81" s="1">
        <v>14975398.205754409</v>
      </c>
      <c r="H81" s="41">
        <f t="shared" ref="H81:AM81" si="169">IFERROR(IF($B81&gt;=H$2,0,$G81/$F81*((G$56-$E81)&lt;$F81)),0)</f>
        <v>0</v>
      </c>
      <c r="I81" s="41">
        <f t="shared" si="169"/>
        <v>0</v>
      </c>
      <c r="J81" s="41">
        <f t="shared" si="169"/>
        <v>0</v>
      </c>
      <c r="K81" s="41">
        <f t="shared" si="169"/>
        <v>0</v>
      </c>
      <c r="L81" s="41">
        <f t="shared" si="169"/>
        <v>0</v>
      </c>
      <c r="M81" s="41">
        <f t="shared" si="169"/>
        <v>0</v>
      </c>
      <c r="N81" s="41">
        <f t="shared" si="169"/>
        <v>0</v>
      </c>
      <c r="O81" s="41">
        <f t="shared" si="169"/>
        <v>0</v>
      </c>
      <c r="P81" s="41">
        <f t="shared" si="169"/>
        <v>0</v>
      </c>
      <c r="Q81" s="41">
        <f t="shared" si="169"/>
        <v>0</v>
      </c>
      <c r="R81" s="41">
        <f t="shared" si="169"/>
        <v>0</v>
      </c>
      <c r="S81" s="41">
        <f t="shared" si="169"/>
        <v>0</v>
      </c>
      <c r="T81" s="41">
        <f t="shared" si="169"/>
        <v>0</v>
      </c>
      <c r="U81" s="41">
        <f t="shared" si="169"/>
        <v>0</v>
      </c>
      <c r="V81" s="41">
        <f t="shared" si="169"/>
        <v>0</v>
      </c>
      <c r="W81" s="41">
        <f t="shared" si="169"/>
        <v>0</v>
      </c>
      <c r="X81" s="41">
        <f t="shared" si="169"/>
        <v>0</v>
      </c>
      <c r="Y81" s="41">
        <f t="shared" si="169"/>
        <v>0</v>
      </c>
      <c r="Z81" s="41">
        <f t="shared" si="169"/>
        <v>0</v>
      </c>
      <c r="AA81" s="41">
        <f t="shared" si="169"/>
        <v>0</v>
      </c>
      <c r="AB81" s="41">
        <f t="shared" si="169"/>
        <v>0</v>
      </c>
      <c r="AC81" s="41">
        <f t="shared" si="169"/>
        <v>0</v>
      </c>
      <c r="AD81" s="41">
        <f t="shared" si="169"/>
        <v>0</v>
      </c>
      <c r="AE81" s="41">
        <f t="shared" si="169"/>
        <v>0</v>
      </c>
      <c r="AF81" s="41">
        <f t="shared" si="169"/>
        <v>1663933.1339727121</v>
      </c>
      <c r="AG81" s="41">
        <f t="shared" si="169"/>
        <v>1663933.1339727121</v>
      </c>
      <c r="AH81" s="41">
        <f t="shared" si="169"/>
        <v>1663933.1339727121</v>
      </c>
      <c r="AI81" s="41">
        <f t="shared" si="169"/>
        <v>1663933.1339727121</v>
      </c>
      <c r="AJ81" s="41">
        <f t="shared" si="169"/>
        <v>1663933.1339727121</v>
      </c>
      <c r="AK81" s="41">
        <f t="shared" si="169"/>
        <v>1663933.1339727121</v>
      </c>
      <c r="AL81" s="41">
        <f t="shared" si="169"/>
        <v>1663933.1339727121</v>
      </c>
      <c r="AM81" s="41">
        <f t="shared" si="169"/>
        <v>1663933.1339727121</v>
      </c>
      <c r="AN81" s="41">
        <f t="shared" ref="AN81:BS81" si="170">IFERROR(IF($B81&gt;=AN$2,0,$G81/$F81*((AM$56-$E81)&lt;$F81)),0)</f>
        <v>1663933.1339727121</v>
      </c>
      <c r="AO81" s="41">
        <f t="shared" si="170"/>
        <v>0</v>
      </c>
      <c r="AP81" s="41">
        <f t="shared" si="170"/>
        <v>0</v>
      </c>
      <c r="AQ81" s="41">
        <f t="shared" si="170"/>
        <v>0</v>
      </c>
      <c r="AR81" s="41">
        <f t="shared" si="170"/>
        <v>0</v>
      </c>
      <c r="AS81" s="41">
        <f t="shared" si="170"/>
        <v>0</v>
      </c>
      <c r="AT81" s="41">
        <f t="shared" si="170"/>
        <v>0</v>
      </c>
      <c r="AU81" s="41">
        <f t="shared" si="170"/>
        <v>0</v>
      </c>
      <c r="AV81" s="41">
        <f t="shared" si="170"/>
        <v>0</v>
      </c>
      <c r="AW81" s="41">
        <f t="shared" si="170"/>
        <v>0</v>
      </c>
      <c r="AX81" s="41">
        <f t="shared" si="170"/>
        <v>0</v>
      </c>
      <c r="AY81" s="41">
        <f t="shared" si="170"/>
        <v>0</v>
      </c>
      <c r="AZ81" s="41">
        <f t="shared" si="170"/>
        <v>0</v>
      </c>
      <c r="BA81" s="41">
        <f t="shared" si="170"/>
        <v>0</v>
      </c>
      <c r="BB81" s="41">
        <f t="shared" si="170"/>
        <v>0</v>
      </c>
      <c r="BC81" s="41">
        <f t="shared" si="170"/>
        <v>0</v>
      </c>
      <c r="BD81" s="41">
        <f t="shared" si="170"/>
        <v>0</v>
      </c>
      <c r="BE81" s="41">
        <f t="shared" si="170"/>
        <v>0</v>
      </c>
      <c r="BF81" s="41">
        <f t="shared" si="170"/>
        <v>0</v>
      </c>
      <c r="BG81" s="41">
        <f t="shared" si="170"/>
        <v>0</v>
      </c>
      <c r="BH81" s="41">
        <f t="shared" si="170"/>
        <v>0</v>
      </c>
      <c r="BI81" s="41">
        <f t="shared" si="170"/>
        <v>0</v>
      </c>
      <c r="BJ81" s="41">
        <f t="shared" si="170"/>
        <v>0</v>
      </c>
      <c r="BK81" s="41">
        <f t="shared" si="170"/>
        <v>0</v>
      </c>
      <c r="BL81" s="41">
        <f t="shared" si="170"/>
        <v>0</v>
      </c>
      <c r="BM81" s="41">
        <f t="shared" si="170"/>
        <v>0</v>
      </c>
      <c r="BN81" s="41">
        <f t="shared" si="170"/>
        <v>0</v>
      </c>
      <c r="BO81" s="41">
        <f t="shared" si="170"/>
        <v>0</v>
      </c>
      <c r="BP81" s="41">
        <f t="shared" si="170"/>
        <v>0</v>
      </c>
      <c r="BQ81" s="41">
        <f t="shared" si="170"/>
        <v>0</v>
      </c>
      <c r="BR81" s="41">
        <f t="shared" si="170"/>
        <v>0</v>
      </c>
      <c r="BS81" s="41">
        <f t="shared" si="170"/>
        <v>0</v>
      </c>
      <c r="BT81" s="41">
        <f t="shared" ref="BT81:CB81" si="171">IFERROR(IF($B81&gt;=BT$2,0,$G81/$F81*((BS$56-$E81)&lt;$F81)),0)</f>
        <v>0</v>
      </c>
      <c r="BU81" s="41">
        <f t="shared" si="171"/>
        <v>0</v>
      </c>
      <c r="BV81" s="41">
        <f t="shared" si="171"/>
        <v>0</v>
      </c>
      <c r="BW81" s="41">
        <f t="shared" si="171"/>
        <v>0</v>
      </c>
      <c r="BX81" s="41">
        <f t="shared" si="171"/>
        <v>0</v>
      </c>
      <c r="BY81" s="41">
        <f t="shared" si="171"/>
        <v>0</v>
      </c>
      <c r="BZ81" s="41">
        <f t="shared" si="171"/>
        <v>0</v>
      </c>
      <c r="CA81" s="41">
        <f t="shared" si="171"/>
        <v>0</v>
      </c>
      <c r="CB81" s="41">
        <f t="shared" si="171"/>
        <v>0</v>
      </c>
    </row>
    <row r="82" spans="2:80" outlineLevel="1">
      <c r="B82" s="6">
        <v>2052</v>
      </c>
      <c r="E82">
        <v>25</v>
      </c>
      <c r="F82" s="154">
        <f t="shared" si="102"/>
        <v>9</v>
      </c>
      <c r="G82" s="1">
        <v>14822798.905357275</v>
      </c>
      <c r="H82" s="41">
        <f t="shared" ref="H82:AM82" si="172">IFERROR(IF($B82&gt;=H$2,0,$G82/$F82*((G$56-$E82)&lt;$F82)),0)</f>
        <v>0</v>
      </c>
      <c r="I82" s="41">
        <f t="shared" si="172"/>
        <v>0</v>
      </c>
      <c r="J82" s="41">
        <f t="shared" si="172"/>
        <v>0</v>
      </c>
      <c r="K82" s="41">
        <f t="shared" si="172"/>
        <v>0</v>
      </c>
      <c r="L82" s="41">
        <f t="shared" si="172"/>
        <v>0</v>
      </c>
      <c r="M82" s="41">
        <f t="shared" si="172"/>
        <v>0</v>
      </c>
      <c r="N82" s="41">
        <f t="shared" si="172"/>
        <v>0</v>
      </c>
      <c r="O82" s="41">
        <f t="shared" si="172"/>
        <v>0</v>
      </c>
      <c r="P82" s="41">
        <f t="shared" si="172"/>
        <v>0</v>
      </c>
      <c r="Q82" s="41">
        <f t="shared" si="172"/>
        <v>0</v>
      </c>
      <c r="R82" s="41">
        <f t="shared" si="172"/>
        <v>0</v>
      </c>
      <c r="S82" s="41">
        <f t="shared" si="172"/>
        <v>0</v>
      </c>
      <c r="T82" s="41">
        <f t="shared" si="172"/>
        <v>0</v>
      </c>
      <c r="U82" s="41">
        <f t="shared" si="172"/>
        <v>0</v>
      </c>
      <c r="V82" s="41">
        <f t="shared" si="172"/>
        <v>0</v>
      </c>
      <c r="W82" s="41">
        <f t="shared" si="172"/>
        <v>0</v>
      </c>
      <c r="X82" s="41">
        <f t="shared" si="172"/>
        <v>0</v>
      </c>
      <c r="Y82" s="41">
        <f t="shared" si="172"/>
        <v>0</v>
      </c>
      <c r="Z82" s="41">
        <f t="shared" si="172"/>
        <v>0</v>
      </c>
      <c r="AA82" s="41">
        <f t="shared" si="172"/>
        <v>0</v>
      </c>
      <c r="AB82" s="41">
        <f t="shared" si="172"/>
        <v>0</v>
      </c>
      <c r="AC82" s="41">
        <f t="shared" si="172"/>
        <v>0</v>
      </c>
      <c r="AD82" s="41">
        <f t="shared" si="172"/>
        <v>0</v>
      </c>
      <c r="AE82" s="41">
        <f t="shared" si="172"/>
        <v>0</v>
      </c>
      <c r="AF82" s="41">
        <f t="shared" si="172"/>
        <v>0</v>
      </c>
      <c r="AG82" s="41">
        <f t="shared" si="172"/>
        <v>1646977.6561508083</v>
      </c>
      <c r="AH82" s="41">
        <f t="shared" si="172"/>
        <v>1646977.6561508083</v>
      </c>
      <c r="AI82" s="41">
        <f t="shared" si="172"/>
        <v>1646977.6561508083</v>
      </c>
      <c r="AJ82" s="41">
        <f t="shared" si="172"/>
        <v>1646977.6561508083</v>
      </c>
      <c r="AK82" s="41">
        <f t="shared" si="172"/>
        <v>1646977.6561508083</v>
      </c>
      <c r="AL82" s="41">
        <f t="shared" si="172"/>
        <v>1646977.6561508083</v>
      </c>
      <c r="AM82" s="41">
        <f t="shared" si="172"/>
        <v>1646977.6561508083</v>
      </c>
      <c r="AN82" s="41">
        <f t="shared" ref="AN82:BS82" si="173">IFERROR(IF($B82&gt;=AN$2,0,$G82/$F82*((AM$56-$E82)&lt;$F82)),0)</f>
        <v>1646977.6561508083</v>
      </c>
      <c r="AO82" s="41">
        <f t="shared" si="173"/>
        <v>1646977.6561508083</v>
      </c>
      <c r="AP82" s="41">
        <f t="shared" si="173"/>
        <v>0</v>
      </c>
      <c r="AQ82" s="41">
        <f t="shared" si="173"/>
        <v>0</v>
      </c>
      <c r="AR82" s="41">
        <f t="shared" si="173"/>
        <v>0</v>
      </c>
      <c r="AS82" s="41">
        <f t="shared" si="173"/>
        <v>0</v>
      </c>
      <c r="AT82" s="41">
        <f t="shared" si="173"/>
        <v>0</v>
      </c>
      <c r="AU82" s="41">
        <f t="shared" si="173"/>
        <v>0</v>
      </c>
      <c r="AV82" s="41">
        <f t="shared" si="173"/>
        <v>0</v>
      </c>
      <c r="AW82" s="41">
        <f t="shared" si="173"/>
        <v>0</v>
      </c>
      <c r="AX82" s="41">
        <f t="shared" si="173"/>
        <v>0</v>
      </c>
      <c r="AY82" s="41">
        <f t="shared" si="173"/>
        <v>0</v>
      </c>
      <c r="AZ82" s="41">
        <f t="shared" si="173"/>
        <v>0</v>
      </c>
      <c r="BA82" s="41">
        <f t="shared" si="173"/>
        <v>0</v>
      </c>
      <c r="BB82" s="41">
        <f t="shared" si="173"/>
        <v>0</v>
      </c>
      <c r="BC82" s="41">
        <f t="shared" si="173"/>
        <v>0</v>
      </c>
      <c r="BD82" s="41">
        <f t="shared" si="173"/>
        <v>0</v>
      </c>
      <c r="BE82" s="41">
        <f t="shared" si="173"/>
        <v>0</v>
      </c>
      <c r="BF82" s="41">
        <f t="shared" si="173"/>
        <v>0</v>
      </c>
      <c r="BG82" s="41">
        <f t="shared" si="173"/>
        <v>0</v>
      </c>
      <c r="BH82" s="41">
        <f t="shared" si="173"/>
        <v>0</v>
      </c>
      <c r="BI82" s="41">
        <f t="shared" si="173"/>
        <v>0</v>
      </c>
      <c r="BJ82" s="41">
        <f t="shared" si="173"/>
        <v>0</v>
      </c>
      <c r="BK82" s="41">
        <f t="shared" si="173"/>
        <v>0</v>
      </c>
      <c r="BL82" s="41">
        <f t="shared" si="173"/>
        <v>0</v>
      </c>
      <c r="BM82" s="41">
        <f t="shared" si="173"/>
        <v>0</v>
      </c>
      <c r="BN82" s="41">
        <f t="shared" si="173"/>
        <v>0</v>
      </c>
      <c r="BO82" s="41">
        <f t="shared" si="173"/>
        <v>0</v>
      </c>
      <c r="BP82" s="41">
        <f t="shared" si="173"/>
        <v>0</v>
      </c>
      <c r="BQ82" s="41">
        <f t="shared" si="173"/>
        <v>0</v>
      </c>
      <c r="BR82" s="41">
        <f t="shared" si="173"/>
        <v>0</v>
      </c>
      <c r="BS82" s="41">
        <f t="shared" si="173"/>
        <v>0</v>
      </c>
      <c r="BT82" s="41">
        <f t="shared" ref="BT82:CB82" si="174">IFERROR(IF($B82&gt;=BT$2,0,$G82/$F82*((BS$56-$E82)&lt;$F82)),0)</f>
        <v>0</v>
      </c>
      <c r="BU82" s="41">
        <f t="shared" si="174"/>
        <v>0</v>
      </c>
      <c r="BV82" s="41">
        <f t="shared" si="174"/>
        <v>0</v>
      </c>
      <c r="BW82" s="41">
        <f t="shared" si="174"/>
        <v>0</v>
      </c>
      <c r="BX82" s="41">
        <f t="shared" si="174"/>
        <v>0</v>
      </c>
      <c r="BY82" s="41">
        <f t="shared" si="174"/>
        <v>0</v>
      </c>
      <c r="BZ82" s="41">
        <f t="shared" si="174"/>
        <v>0</v>
      </c>
      <c r="CA82" s="41">
        <f t="shared" si="174"/>
        <v>0</v>
      </c>
      <c r="CB82" s="41">
        <f t="shared" si="174"/>
        <v>0</v>
      </c>
    </row>
    <row r="83" spans="2:80" outlineLevel="1">
      <c r="B83" s="6">
        <v>2053</v>
      </c>
      <c r="E83">
        <v>26</v>
      </c>
      <c r="F83" s="154">
        <f t="shared" si="102"/>
        <v>9</v>
      </c>
      <c r="G83" s="1">
        <v>14674014.587470071</v>
      </c>
      <c r="H83" s="41">
        <f t="shared" ref="H83:AM83" si="175">IFERROR(IF($B83&gt;=H$2,0,$G83/$F83*((G$56-$E83)&lt;$F83)),0)</f>
        <v>0</v>
      </c>
      <c r="I83" s="41">
        <f t="shared" si="175"/>
        <v>0</v>
      </c>
      <c r="J83" s="41">
        <f t="shared" si="175"/>
        <v>0</v>
      </c>
      <c r="K83" s="41">
        <f t="shared" si="175"/>
        <v>0</v>
      </c>
      <c r="L83" s="41">
        <f t="shared" si="175"/>
        <v>0</v>
      </c>
      <c r="M83" s="41">
        <f t="shared" si="175"/>
        <v>0</v>
      </c>
      <c r="N83" s="41">
        <f t="shared" si="175"/>
        <v>0</v>
      </c>
      <c r="O83" s="41">
        <f t="shared" si="175"/>
        <v>0</v>
      </c>
      <c r="P83" s="41">
        <f t="shared" si="175"/>
        <v>0</v>
      </c>
      <c r="Q83" s="41">
        <f t="shared" si="175"/>
        <v>0</v>
      </c>
      <c r="R83" s="41">
        <f t="shared" si="175"/>
        <v>0</v>
      </c>
      <c r="S83" s="41">
        <f t="shared" si="175"/>
        <v>0</v>
      </c>
      <c r="T83" s="41">
        <f t="shared" si="175"/>
        <v>0</v>
      </c>
      <c r="U83" s="41">
        <f t="shared" si="175"/>
        <v>0</v>
      </c>
      <c r="V83" s="41">
        <f t="shared" si="175"/>
        <v>0</v>
      </c>
      <c r="W83" s="41">
        <f t="shared" si="175"/>
        <v>0</v>
      </c>
      <c r="X83" s="41">
        <f t="shared" si="175"/>
        <v>0</v>
      </c>
      <c r="Y83" s="41">
        <f t="shared" si="175"/>
        <v>0</v>
      </c>
      <c r="Z83" s="41">
        <f t="shared" si="175"/>
        <v>0</v>
      </c>
      <c r="AA83" s="41">
        <f t="shared" si="175"/>
        <v>0</v>
      </c>
      <c r="AB83" s="41">
        <f t="shared" si="175"/>
        <v>0</v>
      </c>
      <c r="AC83" s="41">
        <f t="shared" si="175"/>
        <v>0</v>
      </c>
      <c r="AD83" s="41">
        <f t="shared" si="175"/>
        <v>0</v>
      </c>
      <c r="AE83" s="41">
        <f t="shared" si="175"/>
        <v>0</v>
      </c>
      <c r="AF83" s="41">
        <f t="shared" si="175"/>
        <v>0</v>
      </c>
      <c r="AG83" s="41">
        <f t="shared" si="175"/>
        <v>0</v>
      </c>
      <c r="AH83" s="41">
        <f t="shared" si="175"/>
        <v>1630446.0652744523</v>
      </c>
      <c r="AI83" s="41">
        <f t="shared" si="175"/>
        <v>1630446.0652744523</v>
      </c>
      <c r="AJ83" s="41">
        <f t="shared" si="175"/>
        <v>1630446.0652744523</v>
      </c>
      <c r="AK83" s="41">
        <f t="shared" si="175"/>
        <v>1630446.0652744523</v>
      </c>
      <c r="AL83" s="41">
        <f t="shared" si="175"/>
        <v>1630446.0652744523</v>
      </c>
      <c r="AM83" s="41">
        <f t="shared" si="175"/>
        <v>1630446.0652744523</v>
      </c>
      <c r="AN83" s="41">
        <f t="shared" ref="AN83:BS83" si="176">IFERROR(IF($B83&gt;=AN$2,0,$G83/$F83*((AM$56-$E83)&lt;$F83)),0)</f>
        <v>1630446.0652744523</v>
      </c>
      <c r="AO83" s="41">
        <f t="shared" si="176"/>
        <v>1630446.0652744523</v>
      </c>
      <c r="AP83" s="41">
        <f t="shared" si="176"/>
        <v>1630446.0652744523</v>
      </c>
      <c r="AQ83" s="41">
        <f t="shared" si="176"/>
        <v>0</v>
      </c>
      <c r="AR83" s="41">
        <f t="shared" si="176"/>
        <v>0</v>
      </c>
      <c r="AS83" s="41">
        <f t="shared" si="176"/>
        <v>0</v>
      </c>
      <c r="AT83" s="41">
        <f t="shared" si="176"/>
        <v>0</v>
      </c>
      <c r="AU83" s="41">
        <f t="shared" si="176"/>
        <v>0</v>
      </c>
      <c r="AV83" s="41">
        <f t="shared" si="176"/>
        <v>0</v>
      </c>
      <c r="AW83" s="41">
        <f t="shared" si="176"/>
        <v>0</v>
      </c>
      <c r="AX83" s="41">
        <f t="shared" si="176"/>
        <v>0</v>
      </c>
      <c r="AY83" s="41">
        <f t="shared" si="176"/>
        <v>0</v>
      </c>
      <c r="AZ83" s="41">
        <f t="shared" si="176"/>
        <v>0</v>
      </c>
      <c r="BA83" s="41">
        <f t="shared" si="176"/>
        <v>0</v>
      </c>
      <c r="BB83" s="41">
        <f t="shared" si="176"/>
        <v>0</v>
      </c>
      <c r="BC83" s="41">
        <f t="shared" si="176"/>
        <v>0</v>
      </c>
      <c r="BD83" s="41">
        <f t="shared" si="176"/>
        <v>0</v>
      </c>
      <c r="BE83" s="41">
        <f t="shared" si="176"/>
        <v>0</v>
      </c>
      <c r="BF83" s="41">
        <f t="shared" si="176"/>
        <v>0</v>
      </c>
      <c r="BG83" s="41">
        <f t="shared" si="176"/>
        <v>0</v>
      </c>
      <c r="BH83" s="41">
        <f t="shared" si="176"/>
        <v>0</v>
      </c>
      <c r="BI83" s="41">
        <f t="shared" si="176"/>
        <v>0</v>
      </c>
      <c r="BJ83" s="41">
        <f t="shared" si="176"/>
        <v>0</v>
      </c>
      <c r="BK83" s="41">
        <f t="shared" si="176"/>
        <v>0</v>
      </c>
      <c r="BL83" s="41">
        <f t="shared" si="176"/>
        <v>0</v>
      </c>
      <c r="BM83" s="41">
        <f t="shared" si="176"/>
        <v>0</v>
      </c>
      <c r="BN83" s="41">
        <f t="shared" si="176"/>
        <v>0</v>
      </c>
      <c r="BO83" s="41">
        <f t="shared" si="176"/>
        <v>0</v>
      </c>
      <c r="BP83" s="41">
        <f t="shared" si="176"/>
        <v>0</v>
      </c>
      <c r="BQ83" s="41">
        <f t="shared" si="176"/>
        <v>0</v>
      </c>
      <c r="BR83" s="41">
        <f t="shared" si="176"/>
        <v>0</v>
      </c>
      <c r="BS83" s="41">
        <f t="shared" si="176"/>
        <v>0</v>
      </c>
      <c r="BT83" s="41">
        <f t="shared" ref="BT83:CB83" si="177">IFERROR(IF($B83&gt;=BT$2,0,$G83/$F83*((BS$56-$E83)&lt;$F83)),0)</f>
        <v>0</v>
      </c>
      <c r="BU83" s="41">
        <f t="shared" si="177"/>
        <v>0</v>
      </c>
      <c r="BV83" s="41">
        <f t="shared" si="177"/>
        <v>0</v>
      </c>
      <c r="BW83" s="41">
        <f t="shared" si="177"/>
        <v>0</v>
      </c>
      <c r="BX83" s="41">
        <f t="shared" si="177"/>
        <v>0</v>
      </c>
      <c r="BY83" s="41">
        <f t="shared" si="177"/>
        <v>0</v>
      </c>
      <c r="BZ83" s="41">
        <f t="shared" si="177"/>
        <v>0</v>
      </c>
      <c r="CA83" s="41">
        <f t="shared" si="177"/>
        <v>0</v>
      </c>
      <c r="CB83" s="41">
        <f t="shared" si="177"/>
        <v>0</v>
      </c>
    </row>
    <row r="84" spans="2:80" outlineLevel="1">
      <c r="B84" s="6">
        <v>2054</v>
      </c>
      <c r="E84">
        <v>27</v>
      </c>
      <c r="F84" s="154">
        <f t="shared" si="102"/>
        <v>9</v>
      </c>
      <c r="G84" s="1">
        <v>14528949.877530048</v>
      </c>
      <c r="H84" s="41">
        <f t="shared" ref="H84:AM84" si="178">IFERROR(IF($B84&gt;=H$2,0,$G84/$F84*((G$56-$E84)&lt;$F84)),0)</f>
        <v>0</v>
      </c>
      <c r="I84" s="41">
        <f t="shared" si="178"/>
        <v>0</v>
      </c>
      <c r="J84" s="41">
        <f t="shared" si="178"/>
        <v>0</v>
      </c>
      <c r="K84" s="41">
        <f t="shared" si="178"/>
        <v>0</v>
      </c>
      <c r="L84" s="41">
        <f t="shared" si="178"/>
        <v>0</v>
      </c>
      <c r="M84" s="41">
        <f t="shared" si="178"/>
        <v>0</v>
      </c>
      <c r="N84" s="41">
        <f t="shared" si="178"/>
        <v>0</v>
      </c>
      <c r="O84" s="41">
        <f t="shared" si="178"/>
        <v>0</v>
      </c>
      <c r="P84" s="41">
        <f t="shared" si="178"/>
        <v>0</v>
      </c>
      <c r="Q84" s="41">
        <f t="shared" si="178"/>
        <v>0</v>
      </c>
      <c r="R84" s="41">
        <f t="shared" si="178"/>
        <v>0</v>
      </c>
      <c r="S84" s="41">
        <f t="shared" si="178"/>
        <v>0</v>
      </c>
      <c r="T84" s="41">
        <f t="shared" si="178"/>
        <v>0</v>
      </c>
      <c r="U84" s="41">
        <f t="shared" si="178"/>
        <v>0</v>
      </c>
      <c r="V84" s="41">
        <f t="shared" si="178"/>
        <v>0</v>
      </c>
      <c r="W84" s="41">
        <f t="shared" si="178"/>
        <v>0</v>
      </c>
      <c r="X84" s="41">
        <f t="shared" si="178"/>
        <v>0</v>
      </c>
      <c r="Y84" s="41">
        <f t="shared" si="178"/>
        <v>0</v>
      </c>
      <c r="Z84" s="41">
        <f t="shared" si="178"/>
        <v>0</v>
      </c>
      <c r="AA84" s="41">
        <f t="shared" si="178"/>
        <v>0</v>
      </c>
      <c r="AB84" s="41">
        <f t="shared" si="178"/>
        <v>0</v>
      </c>
      <c r="AC84" s="41">
        <f t="shared" si="178"/>
        <v>0</v>
      </c>
      <c r="AD84" s="41">
        <f t="shared" si="178"/>
        <v>0</v>
      </c>
      <c r="AE84" s="41">
        <f t="shared" si="178"/>
        <v>0</v>
      </c>
      <c r="AF84" s="41">
        <f t="shared" si="178"/>
        <v>0</v>
      </c>
      <c r="AG84" s="41">
        <f t="shared" si="178"/>
        <v>0</v>
      </c>
      <c r="AH84" s="41">
        <f t="shared" si="178"/>
        <v>0</v>
      </c>
      <c r="AI84" s="41">
        <f t="shared" si="178"/>
        <v>1614327.7641700052</v>
      </c>
      <c r="AJ84" s="41">
        <f t="shared" si="178"/>
        <v>1614327.7641700052</v>
      </c>
      <c r="AK84" s="41">
        <f t="shared" si="178"/>
        <v>1614327.7641700052</v>
      </c>
      <c r="AL84" s="41">
        <f t="shared" si="178"/>
        <v>1614327.7641700052</v>
      </c>
      <c r="AM84" s="41">
        <f t="shared" si="178"/>
        <v>1614327.7641700052</v>
      </c>
      <c r="AN84" s="41">
        <f t="shared" ref="AN84:BS84" si="179">IFERROR(IF($B84&gt;=AN$2,0,$G84/$F84*((AM$56-$E84)&lt;$F84)),0)</f>
        <v>1614327.7641700052</v>
      </c>
      <c r="AO84" s="41">
        <f t="shared" si="179"/>
        <v>1614327.7641700052</v>
      </c>
      <c r="AP84" s="41">
        <f t="shared" si="179"/>
        <v>1614327.7641700052</v>
      </c>
      <c r="AQ84" s="41">
        <f t="shared" si="179"/>
        <v>1614327.7641700052</v>
      </c>
      <c r="AR84" s="41">
        <f t="shared" si="179"/>
        <v>0</v>
      </c>
      <c r="AS84" s="41">
        <f t="shared" si="179"/>
        <v>0</v>
      </c>
      <c r="AT84" s="41">
        <f t="shared" si="179"/>
        <v>0</v>
      </c>
      <c r="AU84" s="41">
        <f t="shared" si="179"/>
        <v>0</v>
      </c>
      <c r="AV84" s="41">
        <f t="shared" si="179"/>
        <v>0</v>
      </c>
      <c r="AW84" s="41">
        <f t="shared" si="179"/>
        <v>0</v>
      </c>
      <c r="AX84" s="41">
        <f t="shared" si="179"/>
        <v>0</v>
      </c>
      <c r="AY84" s="41">
        <f t="shared" si="179"/>
        <v>0</v>
      </c>
      <c r="AZ84" s="41">
        <f t="shared" si="179"/>
        <v>0</v>
      </c>
      <c r="BA84" s="41">
        <f t="shared" si="179"/>
        <v>0</v>
      </c>
      <c r="BB84" s="41">
        <f t="shared" si="179"/>
        <v>0</v>
      </c>
      <c r="BC84" s="41">
        <f t="shared" si="179"/>
        <v>0</v>
      </c>
      <c r="BD84" s="41">
        <f t="shared" si="179"/>
        <v>0</v>
      </c>
      <c r="BE84" s="41">
        <f t="shared" si="179"/>
        <v>0</v>
      </c>
      <c r="BF84" s="41">
        <f t="shared" si="179"/>
        <v>0</v>
      </c>
      <c r="BG84" s="41">
        <f t="shared" si="179"/>
        <v>0</v>
      </c>
      <c r="BH84" s="41">
        <f t="shared" si="179"/>
        <v>0</v>
      </c>
      <c r="BI84" s="41">
        <f t="shared" si="179"/>
        <v>0</v>
      </c>
      <c r="BJ84" s="41">
        <f t="shared" si="179"/>
        <v>0</v>
      </c>
      <c r="BK84" s="41">
        <f t="shared" si="179"/>
        <v>0</v>
      </c>
      <c r="BL84" s="41">
        <f t="shared" si="179"/>
        <v>0</v>
      </c>
      <c r="BM84" s="41">
        <f t="shared" si="179"/>
        <v>0</v>
      </c>
      <c r="BN84" s="41">
        <f t="shared" si="179"/>
        <v>0</v>
      </c>
      <c r="BO84" s="41">
        <f t="shared" si="179"/>
        <v>0</v>
      </c>
      <c r="BP84" s="41">
        <f t="shared" si="179"/>
        <v>0</v>
      </c>
      <c r="BQ84" s="41">
        <f t="shared" si="179"/>
        <v>0</v>
      </c>
      <c r="BR84" s="41">
        <f t="shared" si="179"/>
        <v>0</v>
      </c>
      <c r="BS84" s="41">
        <f t="shared" si="179"/>
        <v>0</v>
      </c>
      <c r="BT84" s="41">
        <f t="shared" ref="BT84:CB84" si="180">IFERROR(IF($B84&gt;=BT$2,0,$G84/$F84*((BS$56-$E84)&lt;$F84)),0)</f>
        <v>0</v>
      </c>
      <c r="BU84" s="41">
        <f t="shared" si="180"/>
        <v>0</v>
      </c>
      <c r="BV84" s="41">
        <f t="shared" si="180"/>
        <v>0</v>
      </c>
      <c r="BW84" s="41">
        <f t="shared" si="180"/>
        <v>0</v>
      </c>
      <c r="BX84" s="41">
        <f t="shared" si="180"/>
        <v>0</v>
      </c>
      <c r="BY84" s="41">
        <f t="shared" si="180"/>
        <v>0</v>
      </c>
      <c r="BZ84" s="41">
        <f t="shared" si="180"/>
        <v>0</v>
      </c>
      <c r="CA84" s="41">
        <f t="shared" si="180"/>
        <v>0</v>
      </c>
      <c r="CB84" s="41">
        <f t="shared" si="180"/>
        <v>0</v>
      </c>
    </row>
    <row r="85" spans="2:80" outlineLevel="1">
      <c r="B85" s="6">
        <v>2055</v>
      </c>
      <c r="E85">
        <v>28</v>
      </c>
      <c r="F85" s="154">
        <f t="shared" si="102"/>
        <v>9</v>
      </c>
      <c r="G85" s="1">
        <v>14387511.785338523</v>
      </c>
      <c r="H85" s="41">
        <f t="shared" ref="H85:AM85" si="181">IFERROR(IF($B85&gt;=H$2,0,$G85/$F85*((G$56-$E85)&lt;$F85)),0)</f>
        <v>0</v>
      </c>
      <c r="I85" s="41">
        <f t="shared" si="181"/>
        <v>0</v>
      </c>
      <c r="J85" s="41">
        <f t="shared" si="181"/>
        <v>0</v>
      </c>
      <c r="K85" s="41">
        <f t="shared" si="181"/>
        <v>0</v>
      </c>
      <c r="L85" s="41">
        <f t="shared" si="181"/>
        <v>0</v>
      </c>
      <c r="M85" s="41">
        <f t="shared" si="181"/>
        <v>0</v>
      </c>
      <c r="N85" s="41">
        <f t="shared" si="181"/>
        <v>0</v>
      </c>
      <c r="O85" s="41">
        <f t="shared" si="181"/>
        <v>0</v>
      </c>
      <c r="P85" s="41">
        <f t="shared" si="181"/>
        <v>0</v>
      </c>
      <c r="Q85" s="41">
        <f t="shared" si="181"/>
        <v>0</v>
      </c>
      <c r="R85" s="41">
        <f t="shared" si="181"/>
        <v>0</v>
      </c>
      <c r="S85" s="41">
        <f t="shared" si="181"/>
        <v>0</v>
      </c>
      <c r="T85" s="41">
        <f t="shared" si="181"/>
        <v>0</v>
      </c>
      <c r="U85" s="41">
        <f t="shared" si="181"/>
        <v>0</v>
      </c>
      <c r="V85" s="41">
        <f t="shared" si="181"/>
        <v>0</v>
      </c>
      <c r="W85" s="41">
        <f t="shared" si="181"/>
        <v>0</v>
      </c>
      <c r="X85" s="41">
        <f t="shared" si="181"/>
        <v>0</v>
      </c>
      <c r="Y85" s="41">
        <f t="shared" si="181"/>
        <v>0</v>
      </c>
      <c r="Z85" s="41">
        <f t="shared" si="181"/>
        <v>0</v>
      </c>
      <c r="AA85" s="41">
        <f t="shared" si="181"/>
        <v>0</v>
      </c>
      <c r="AB85" s="41">
        <f t="shared" si="181"/>
        <v>0</v>
      </c>
      <c r="AC85" s="41">
        <f t="shared" si="181"/>
        <v>0</v>
      </c>
      <c r="AD85" s="41">
        <f t="shared" si="181"/>
        <v>0</v>
      </c>
      <c r="AE85" s="41">
        <f t="shared" si="181"/>
        <v>0</v>
      </c>
      <c r="AF85" s="41">
        <f t="shared" si="181"/>
        <v>0</v>
      </c>
      <c r="AG85" s="41">
        <f t="shared" si="181"/>
        <v>0</v>
      </c>
      <c r="AH85" s="41">
        <f t="shared" si="181"/>
        <v>0</v>
      </c>
      <c r="AI85" s="41">
        <f t="shared" si="181"/>
        <v>0</v>
      </c>
      <c r="AJ85" s="41">
        <f t="shared" si="181"/>
        <v>1598612.4205931693</v>
      </c>
      <c r="AK85" s="41">
        <f t="shared" si="181"/>
        <v>1598612.4205931693</v>
      </c>
      <c r="AL85" s="41">
        <f t="shared" si="181"/>
        <v>1598612.4205931693</v>
      </c>
      <c r="AM85" s="41">
        <f t="shared" si="181"/>
        <v>1598612.4205931693</v>
      </c>
      <c r="AN85" s="41">
        <f t="shared" ref="AN85:BS85" si="182">IFERROR(IF($B85&gt;=AN$2,0,$G85/$F85*((AM$56-$E85)&lt;$F85)),0)</f>
        <v>1598612.4205931693</v>
      </c>
      <c r="AO85" s="41">
        <f t="shared" si="182"/>
        <v>1598612.4205931693</v>
      </c>
      <c r="AP85" s="41">
        <f t="shared" si="182"/>
        <v>1598612.4205931693</v>
      </c>
      <c r="AQ85" s="41">
        <f t="shared" si="182"/>
        <v>1598612.4205931693</v>
      </c>
      <c r="AR85" s="41">
        <f t="shared" si="182"/>
        <v>1598612.4205931693</v>
      </c>
      <c r="AS85" s="41">
        <f t="shared" si="182"/>
        <v>0</v>
      </c>
      <c r="AT85" s="41">
        <f t="shared" si="182"/>
        <v>0</v>
      </c>
      <c r="AU85" s="41">
        <f t="shared" si="182"/>
        <v>0</v>
      </c>
      <c r="AV85" s="41">
        <f t="shared" si="182"/>
        <v>0</v>
      </c>
      <c r="AW85" s="41">
        <f t="shared" si="182"/>
        <v>0</v>
      </c>
      <c r="AX85" s="41">
        <f t="shared" si="182"/>
        <v>0</v>
      </c>
      <c r="AY85" s="41">
        <f t="shared" si="182"/>
        <v>0</v>
      </c>
      <c r="AZ85" s="41">
        <f t="shared" si="182"/>
        <v>0</v>
      </c>
      <c r="BA85" s="41">
        <f t="shared" si="182"/>
        <v>0</v>
      </c>
      <c r="BB85" s="41">
        <f t="shared" si="182"/>
        <v>0</v>
      </c>
      <c r="BC85" s="41">
        <f t="shared" si="182"/>
        <v>0</v>
      </c>
      <c r="BD85" s="41">
        <f t="shared" si="182"/>
        <v>0</v>
      </c>
      <c r="BE85" s="41">
        <f t="shared" si="182"/>
        <v>0</v>
      </c>
      <c r="BF85" s="41">
        <f t="shared" si="182"/>
        <v>0</v>
      </c>
      <c r="BG85" s="41">
        <f t="shared" si="182"/>
        <v>0</v>
      </c>
      <c r="BH85" s="41">
        <f t="shared" si="182"/>
        <v>0</v>
      </c>
      <c r="BI85" s="41">
        <f t="shared" si="182"/>
        <v>0</v>
      </c>
      <c r="BJ85" s="41">
        <f t="shared" si="182"/>
        <v>0</v>
      </c>
      <c r="BK85" s="41">
        <f t="shared" si="182"/>
        <v>0</v>
      </c>
      <c r="BL85" s="41">
        <f t="shared" si="182"/>
        <v>0</v>
      </c>
      <c r="BM85" s="41">
        <f t="shared" si="182"/>
        <v>0</v>
      </c>
      <c r="BN85" s="41">
        <f t="shared" si="182"/>
        <v>0</v>
      </c>
      <c r="BO85" s="41">
        <f t="shared" si="182"/>
        <v>0</v>
      </c>
      <c r="BP85" s="41">
        <f t="shared" si="182"/>
        <v>0</v>
      </c>
      <c r="BQ85" s="41">
        <f t="shared" si="182"/>
        <v>0</v>
      </c>
      <c r="BR85" s="41">
        <f t="shared" si="182"/>
        <v>0</v>
      </c>
      <c r="BS85" s="41">
        <f t="shared" si="182"/>
        <v>0</v>
      </c>
      <c r="BT85" s="41">
        <f t="shared" ref="BT85:CB85" si="183">IFERROR(IF($B85&gt;=BT$2,0,$G85/$F85*((BS$56-$E85)&lt;$F85)),0)</f>
        <v>0</v>
      </c>
      <c r="BU85" s="41">
        <f t="shared" si="183"/>
        <v>0</v>
      </c>
      <c r="BV85" s="41">
        <f t="shared" si="183"/>
        <v>0</v>
      </c>
      <c r="BW85" s="41">
        <f t="shared" si="183"/>
        <v>0</v>
      </c>
      <c r="BX85" s="41">
        <f t="shared" si="183"/>
        <v>0</v>
      </c>
      <c r="BY85" s="41">
        <f t="shared" si="183"/>
        <v>0</v>
      </c>
      <c r="BZ85" s="41">
        <f t="shared" si="183"/>
        <v>0</v>
      </c>
      <c r="CA85" s="41">
        <f t="shared" si="183"/>
        <v>0</v>
      </c>
      <c r="CB85" s="41">
        <f t="shared" si="183"/>
        <v>0</v>
      </c>
    </row>
    <row r="86" spans="2:80" outlineLevel="1">
      <c r="B86" s="6">
        <v>2056</v>
      </c>
      <c r="E86">
        <v>29</v>
      </c>
      <c r="F86" s="154">
        <f t="shared" si="102"/>
        <v>9</v>
      </c>
      <c r="G86" s="1">
        <v>14249609.645451786</v>
      </c>
      <c r="H86" s="41">
        <f t="shared" ref="H86:AM86" si="184">IFERROR(IF($B86&gt;=H$2,0,$G86/$F86*((G$56-$E86)&lt;$F86)),0)</f>
        <v>0</v>
      </c>
      <c r="I86" s="41">
        <f t="shared" si="184"/>
        <v>0</v>
      </c>
      <c r="J86" s="41">
        <f t="shared" si="184"/>
        <v>0</v>
      </c>
      <c r="K86" s="41">
        <f t="shared" si="184"/>
        <v>0</v>
      </c>
      <c r="L86" s="41">
        <f t="shared" si="184"/>
        <v>0</v>
      </c>
      <c r="M86" s="41">
        <f t="shared" si="184"/>
        <v>0</v>
      </c>
      <c r="N86" s="41">
        <f t="shared" si="184"/>
        <v>0</v>
      </c>
      <c r="O86" s="41">
        <f t="shared" si="184"/>
        <v>0</v>
      </c>
      <c r="P86" s="41">
        <f t="shared" si="184"/>
        <v>0</v>
      </c>
      <c r="Q86" s="41">
        <f t="shared" si="184"/>
        <v>0</v>
      </c>
      <c r="R86" s="41">
        <f t="shared" si="184"/>
        <v>0</v>
      </c>
      <c r="S86" s="41">
        <f t="shared" si="184"/>
        <v>0</v>
      </c>
      <c r="T86" s="41">
        <f t="shared" si="184"/>
        <v>0</v>
      </c>
      <c r="U86" s="41">
        <f t="shared" si="184"/>
        <v>0</v>
      </c>
      <c r="V86" s="41">
        <f t="shared" si="184"/>
        <v>0</v>
      </c>
      <c r="W86" s="41">
        <f t="shared" si="184"/>
        <v>0</v>
      </c>
      <c r="X86" s="41">
        <f t="shared" si="184"/>
        <v>0</v>
      </c>
      <c r="Y86" s="41">
        <f t="shared" si="184"/>
        <v>0</v>
      </c>
      <c r="Z86" s="41">
        <f t="shared" si="184"/>
        <v>0</v>
      </c>
      <c r="AA86" s="41">
        <f t="shared" si="184"/>
        <v>0</v>
      </c>
      <c r="AB86" s="41">
        <f t="shared" si="184"/>
        <v>0</v>
      </c>
      <c r="AC86" s="41">
        <f t="shared" si="184"/>
        <v>0</v>
      </c>
      <c r="AD86" s="41">
        <f t="shared" si="184"/>
        <v>0</v>
      </c>
      <c r="AE86" s="41">
        <f t="shared" si="184"/>
        <v>0</v>
      </c>
      <c r="AF86" s="41">
        <f t="shared" si="184"/>
        <v>0</v>
      </c>
      <c r="AG86" s="41">
        <f t="shared" si="184"/>
        <v>0</v>
      </c>
      <c r="AH86" s="41">
        <f t="shared" si="184"/>
        <v>0</v>
      </c>
      <c r="AI86" s="41">
        <f t="shared" si="184"/>
        <v>0</v>
      </c>
      <c r="AJ86" s="41">
        <f t="shared" si="184"/>
        <v>0</v>
      </c>
      <c r="AK86" s="41">
        <f t="shared" si="184"/>
        <v>1583289.9606057541</v>
      </c>
      <c r="AL86" s="41">
        <f t="shared" si="184"/>
        <v>1583289.9606057541</v>
      </c>
      <c r="AM86" s="41">
        <f t="shared" si="184"/>
        <v>1583289.9606057541</v>
      </c>
      <c r="AN86" s="41">
        <f t="shared" ref="AN86:BS86" si="185">IFERROR(IF($B86&gt;=AN$2,0,$G86/$F86*((AM$56-$E86)&lt;$F86)),0)</f>
        <v>1583289.9606057541</v>
      </c>
      <c r="AO86" s="41">
        <f t="shared" si="185"/>
        <v>1583289.9606057541</v>
      </c>
      <c r="AP86" s="41">
        <f t="shared" si="185"/>
        <v>1583289.9606057541</v>
      </c>
      <c r="AQ86" s="41">
        <f t="shared" si="185"/>
        <v>1583289.9606057541</v>
      </c>
      <c r="AR86" s="41">
        <f t="shared" si="185"/>
        <v>1583289.9606057541</v>
      </c>
      <c r="AS86" s="41">
        <f t="shared" si="185"/>
        <v>1583289.9606057541</v>
      </c>
      <c r="AT86" s="41">
        <f t="shared" si="185"/>
        <v>0</v>
      </c>
      <c r="AU86" s="41">
        <f t="shared" si="185"/>
        <v>0</v>
      </c>
      <c r="AV86" s="41">
        <f t="shared" si="185"/>
        <v>0</v>
      </c>
      <c r="AW86" s="41">
        <f t="shared" si="185"/>
        <v>0</v>
      </c>
      <c r="AX86" s="41">
        <f t="shared" si="185"/>
        <v>0</v>
      </c>
      <c r="AY86" s="41">
        <f t="shared" si="185"/>
        <v>0</v>
      </c>
      <c r="AZ86" s="41">
        <f t="shared" si="185"/>
        <v>0</v>
      </c>
      <c r="BA86" s="41">
        <f t="shared" si="185"/>
        <v>0</v>
      </c>
      <c r="BB86" s="41">
        <f t="shared" si="185"/>
        <v>0</v>
      </c>
      <c r="BC86" s="41">
        <f t="shared" si="185"/>
        <v>0</v>
      </c>
      <c r="BD86" s="41">
        <f t="shared" si="185"/>
        <v>0</v>
      </c>
      <c r="BE86" s="41">
        <f t="shared" si="185"/>
        <v>0</v>
      </c>
      <c r="BF86" s="41">
        <f t="shared" si="185"/>
        <v>0</v>
      </c>
      <c r="BG86" s="41">
        <f t="shared" si="185"/>
        <v>0</v>
      </c>
      <c r="BH86" s="41">
        <f t="shared" si="185"/>
        <v>0</v>
      </c>
      <c r="BI86" s="41">
        <f t="shared" si="185"/>
        <v>0</v>
      </c>
      <c r="BJ86" s="41">
        <f t="shared" si="185"/>
        <v>0</v>
      </c>
      <c r="BK86" s="41">
        <f t="shared" si="185"/>
        <v>0</v>
      </c>
      <c r="BL86" s="41">
        <f t="shared" si="185"/>
        <v>0</v>
      </c>
      <c r="BM86" s="41">
        <f t="shared" si="185"/>
        <v>0</v>
      </c>
      <c r="BN86" s="41">
        <f t="shared" si="185"/>
        <v>0</v>
      </c>
      <c r="BO86" s="41">
        <f t="shared" si="185"/>
        <v>0</v>
      </c>
      <c r="BP86" s="41">
        <f t="shared" si="185"/>
        <v>0</v>
      </c>
      <c r="BQ86" s="41">
        <f t="shared" si="185"/>
        <v>0</v>
      </c>
      <c r="BR86" s="41">
        <f t="shared" si="185"/>
        <v>0</v>
      </c>
      <c r="BS86" s="41">
        <f t="shared" si="185"/>
        <v>0</v>
      </c>
      <c r="BT86" s="41">
        <f t="shared" ref="BT86:CB86" si="186">IFERROR(IF($B86&gt;=BT$2,0,$G86/$F86*((BS$56-$E86)&lt;$F86)),0)</f>
        <v>0</v>
      </c>
      <c r="BU86" s="41">
        <f t="shared" si="186"/>
        <v>0</v>
      </c>
      <c r="BV86" s="41">
        <f t="shared" si="186"/>
        <v>0</v>
      </c>
      <c r="BW86" s="41">
        <f t="shared" si="186"/>
        <v>0</v>
      </c>
      <c r="BX86" s="41">
        <f t="shared" si="186"/>
        <v>0</v>
      </c>
      <c r="BY86" s="41">
        <f t="shared" si="186"/>
        <v>0</v>
      </c>
      <c r="BZ86" s="41">
        <f t="shared" si="186"/>
        <v>0</v>
      </c>
      <c r="CA86" s="41">
        <f t="shared" si="186"/>
        <v>0</v>
      </c>
      <c r="CB86" s="41">
        <f t="shared" si="186"/>
        <v>0</v>
      </c>
    </row>
    <row r="87" spans="2:80" outlineLevel="1">
      <c r="B87" s="6">
        <v>2057</v>
      </c>
      <c r="E87">
        <v>30</v>
      </c>
      <c r="F87" s="154">
        <f t="shared" si="102"/>
        <v>9</v>
      </c>
      <c r="G87" s="1">
        <v>14115155.059062218</v>
      </c>
      <c r="H87" s="41">
        <f t="shared" ref="H87:AM87" si="187">IFERROR(IF($B87&gt;=H$2,0,$G87/$F87*((G$56-$E87)&lt;$F87)),0)</f>
        <v>0</v>
      </c>
      <c r="I87" s="41">
        <f t="shared" si="187"/>
        <v>0</v>
      </c>
      <c r="J87" s="41">
        <f t="shared" si="187"/>
        <v>0</v>
      </c>
      <c r="K87" s="41">
        <f t="shared" si="187"/>
        <v>0</v>
      </c>
      <c r="L87" s="41">
        <f t="shared" si="187"/>
        <v>0</v>
      </c>
      <c r="M87" s="41">
        <f t="shared" si="187"/>
        <v>0</v>
      </c>
      <c r="N87" s="41">
        <f t="shared" si="187"/>
        <v>0</v>
      </c>
      <c r="O87" s="41">
        <f t="shared" si="187"/>
        <v>0</v>
      </c>
      <c r="P87" s="41">
        <f t="shared" si="187"/>
        <v>0</v>
      </c>
      <c r="Q87" s="41">
        <f t="shared" si="187"/>
        <v>0</v>
      </c>
      <c r="R87" s="41">
        <f t="shared" si="187"/>
        <v>0</v>
      </c>
      <c r="S87" s="41">
        <f t="shared" si="187"/>
        <v>0</v>
      </c>
      <c r="T87" s="41">
        <f t="shared" si="187"/>
        <v>0</v>
      </c>
      <c r="U87" s="41">
        <f t="shared" si="187"/>
        <v>0</v>
      </c>
      <c r="V87" s="41">
        <f t="shared" si="187"/>
        <v>0</v>
      </c>
      <c r="W87" s="41">
        <f t="shared" si="187"/>
        <v>0</v>
      </c>
      <c r="X87" s="41">
        <f t="shared" si="187"/>
        <v>0</v>
      </c>
      <c r="Y87" s="41">
        <f t="shared" si="187"/>
        <v>0</v>
      </c>
      <c r="Z87" s="41">
        <f t="shared" si="187"/>
        <v>0</v>
      </c>
      <c r="AA87" s="41">
        <f t="shared" si="187"/>
        <v>0</v>
      </c>
      <c r="AB87" s="41">
        <f t="shared" si="187"/>
        <v>0</v>
      </c>
      <c r="AC87" s="41">
        <f t="shared" si="187"/>
        <v>0</v>
      </c>
      <c r="AD87" s="41">
        <f t="shared" si="187"/>
        <v>0</v>
      </c>
      <c r="AE87" s="41">
        <f t="shared" si="187"/>
        <v>0</v>
      </c>
      <c r="AF87" s="41">
        <f t="shared" si="187"/>
        <v>0</v>
      </c>
      <c r="AG87" s="41">
        <f t="shared" si="187"/>
        <v>0</v>
      </c>
      <c r="AH87" s="41">
        <f t="shared" si="187"/>
        <v>0</v>
      </c>
      <c r="AI87" s="41">
        <f t="shared" si="187"/>
        <v>0</v>
      </c>
      <c r="AJ87" s="41">
        <f t="shared" si="187"/>
        <v>0</v>
      </c>
      <c r="AK87" s="41">
        <f t="shared" si="187"/>
        <v>0</v>
      </c>
      <c r="AL87" s="41">
        <f t="shared" si="187"/>
        <v>1568350.5621180243</v>
      </c>
      <c r="AM87" s="41">
        <f t="shared" si="187"/>
        <v>1568350.5621180243</v>
      </c>
      <c r="AN87" s="41">
        <f t="shared" ref="AN87:BS87" si="188">IFERROR(IF($B87&gt;=AN$2,0,$G87/$F87*((AM$56-$E87)&lt;$F87)),0)</f>
        <v>1568350.5621180243</v>
      </c>
      <c r="AO87" s="41">
        <f t="shared" si="188"/>
        <v>1568350.5621180243</v>
      </c>
      <c r="AP87" s="41">
        <f t="shared" si="188"/>
        <v>1568350.5621180243</v>
      </c>
      <c r="AQ87" s="41">
        <f t="shared" si="188"/>
        <v>1568350.5621180243</v>
      </c>
      <c r="AR87" s="41">
        <f t="shared" si="188"/>
        <v>1568350.5621180243</v>
      </c>
      <c r="AS87" s="41">
        <f t="shared" si="188"/>
        <v>1568350.5621180243</v>
      </c>
      <c r="AT87" s="41">
        <f t="shared" si="188"/>
        <v>1568350.5621180243</v>
      </c>
      <c r="AU87" s="41">
        <f t="shared" si="188"/>
        <v>0</v>
      </c>
      <c r="AV87" s="41">
        <f t="shared" si="188"/>
        <v>0</v>
      </c>
      <c r="AW87" s="41">
        <f t="shared" si="188"/>
        <v>0</v>
      </c>
      <c r="AX87" s="41">
        <f t="shared" si="188"/>
        <v>0</v>
      </c>
      <c r="AY87" s="41">
        <f t="shared" si="188"/>
        <v>0</v>
      </c>
      <c r="AZ87" s="41">
        <f t="shared" si="188"/>
        <v>0</v>
      </c>
      <c r="BA87" s="41">
        <f t="shared" si="188"/>
        <v>0</v>
      </c>
      <c r="BB87" s="41">
        <f t="shared" si="188"/>
        <v>0</v>
      </c>
      <c r="BC87" s="41">
        <f t="shared" si="188"/>
        <v>0</v>
      </c>
      <c r="BD87" s="41">
        <f t="shared" si="188"/>
        <v>0</v>
      </c>
      <c r="BE87" s="41">
        <f t="shared" si="188"/>
        <v>0</v>
      </c>
      <c r="BF87" s="41">
        <f t="shared" si="188"/>
        <v>0</v>
      </c>
      <c r="BG87" s="41">
        <f t="shared" si="188"/>
        <v>0</v>
      </c>
      <c r="BH87" s="41">
        <f t="shared" si="188"/>
        <v>0</v>
      </c>
      <c r="BI87" s="41">
        <f t="shared" si="188"/>
        <v>0</v>
      </c>
      <c r="BJ87" s="41">
        <f t="shared" si="188"/>
        <v>0</v>
      </c>
      <c r="BK87" s="41">
        <f t="shared" si="188"/>
        <v>0</v>
      </c>
      <c r="BL87" s="41">
        <f t="shared" si="188"/>
        <v>0</v>
      </c>
      <c r="BM87" s="41">
        <f t="shared" si="188"/>
        <v>0</v>
      </c>
      <c r="BN87" s="41">
        <f t="shared" si="188"/>
        <v>0</v>
      </c>
      <c r="BO87" s="41">
        <f t="shared" si="188"/>
        <v>0</v>
      </c>
      <c r="BP87" s="41">
        <f t="shared" si="188"/>
        <v>0</v>
      </c>
      <c r="BQ87" s="41">
        <f t="shared" si="188"/>
        <v>0</v>
      </c>
      <c r="BR87" s="41">
        <f t="shared" si="188"/>
        <v>0</v>
      </c>
      <c r="BS87" s="41">
        <f t="shared" si="188"/>
        <v>0</v>
      </c>
      <c r="BT87" s="41">
        <f t="shared" ref="BT87:CB87" si="189">IFERROR(IF($B87&gt;=BT$2,0,$G87/$F87*((BS$56-$E87)&lt;$F87)),0)</f>
        <v>0</v>
      </c>
      <c r="BU87" s="41">
        <f t="shared" si="189"/>
        <v>0</v>
      </c>
      <c r="BV87" s="41">
        <f t="shared" si="189"/>
        <v>0</v>
      </c>
      <c r="BW87" s="41">
        <f t="shared" si="189"/>
        <v>0</v>
      </c>
      <c r="BX87" s="41">
        <f t="shared" si="189"/>
        <v>0</v>
      </c>
      <c r="BY87" s="41">
        <f t="shared" si="189"/>
        <v>0</v>
      </c>
      <c r="BZ87" s="41">
        <f t="shared" si="189"/>
        <v>0</v>
      </c>
      <c r="CA87" s="41">
        <f t="shared" si="189"/>
        <v>0</v>
      </c>
      <c r="CB87" s="41">
        <f t="shared" si="189"/>
        <v>0</v>
      </c>
    </row>
    <row r="88" spans="2:80" outlineLevel="1">
      <c r="B88" s="6">
        <v>2058</v>
      </c>
      <c r="E88">
        <v>31</v>
      </c>
      <c r="F88" s="154">
        <f t="shared" si="102"/>
        <v>9</v>
      </c>
      <c r="G88" s="1">
        <v>13984061.837332388</v>
      </c>
      <c r="H88" s="41">
        <f t="shared" ref="H88:AM88" si="190">IFERROR(IF($B88&gt;=H$2,0,$G88/$F88*((G$56-$E88)&lt;$F88)),0)</f>
        <v>0</v>
      </c>
      <c r="I88" s="41">
        <f t="shared" si="190"/>
        <v>0</v>
      </c>
      <c r="J88" s="41">
        <f t="shared" si="190"/>
        <v>0</v>
      </c>
      <c r="K88" s="41">
        <f t="shared" si="190"/>
        <v>0</v>
      </c>
      <c r="L88" s="41">
        <f t="shared" si="190"/>
        <v>0</v>
      </c>
      <c r="M88" s="41">
        <f t="shared" si="190"/>
        <v>0</v>
      </c>
      <c r="N88" s="41">
        <f t="shared" si="190"/>
        <v>0</v>
      </c>
      <c r="O88" s="41">
        <f t="shared" si="190"/>
        <v>0</v>
      </c>
      <c r="P88" s="41">
        <f t="shared" si="190"/>
        <v>0</v>
      </c>
      <c r="Q88" s="41">
        <f t="shared" si="190"/>
        <v>0</v>
      </c>
      <c r="R88" s="41">
        <f t="shared" si="190"/>
        <v>0</v>
      </c>
      <c r="S88" s="41">
        <f t="shared" si="190"/>
        <v>0</v>
      </c>
      <c r="T88" s="41">
        <f t="shared" si="190"/>
        <v>0</v>
      </c>
      <c r="U88" s="41">
        <f t="shared" si="190"/>
        <v>0</v>
      </c>
      <c r="V88" s="41">
        <f t="shared" si="190"/>
        <v>0</v>
      </c>
      <c r="W88" s="41">
        <f t="shared" si="190"/>
        <v>0</v>
      </c>
      <c r="X88" s="41">
        <f t="shared" si="190"/>
        <v>0</v>
      </c>
      <c r="Y88" s="41">
        <f t="shared" si="190"/>
        <v>0</v>
      </c>
      <c r="Z88" s="41">
        <f t="shared" si="190"/>
        <v>0</v>
      </c>
      <c r="AA88" s="41">
        <f t="shared" si="190"/>
        <v>0</v>
      </c>
      <c r="AB88" s="41">
        <f t="shared" si="190"/>
        <v>0</v>
      </c>
      <c r="AC88" s="41">
        <f t="shared" si="190"/>
        <v>0</v>
      </c>
      <c r="AD88" s="41">
        <f t="shared" si="190"/>
        <v>0</v>
      </c>
      <c r="AE88" s="41">
        <f t="shared" si="190"/>
        <v>0</v>
      </c>
      <c r="AF88" s="41">
        <f t="shared" si="190"/>
        <v>0</v>
      </c>
      <c r="AG88" s="41">
        <f t="shared" si="190"/>
        <v>0</v>
      </c>
      <c r="AH88" s="41">
        <f t="shared" si="190"/>
        <v>0</v>
      </c>
      <c r="AI88" s="41">
        <f t="shared" si="190"/>
        <v>0</v>
      </c>
      <c r="AJ88" s="41">
        <f t="shared" si="190"/>
        <v>0</v>
      </c>
      <c r="AK88" s="41">
        <f t="shared" si="190"/>
        <v>0</v>
      </c>
      <c r="AL88" s="41">
        <f t="shared" si="190"/>
        <v>0</v>
      </c>
      <c r="AM88" s="41">
        <f t="shared" si="190"/>
        <v>1553784.6485924877</v>
      </c>
      <c r="AN88" s="41">
        <f t="shared" ref="AN88:BS88" si="191">IFERROR(IF($B88&gt;=AN$2,0,$G88/$F88*((AM$56-$E88)&lt;$F88)),0)</f>
        <v>1553784.6485924877</v>
      </c>
      <c r="AO88" s="41">
        <f t="shared" si="191"/>
        <v>1553784.6485924877</v>
      </c>
      <c r="AP88" s="41">
        <f t="shared" si="191"/>
        <v>1553784.6485924877</v>
      </c>
      <c r="AQ88" s="41">
        <f t="shared" si="191"/>
        <v>1553784.6485924877</v>
      </c>
      <c r="AR88" s="41">
        <f t="shared" si="191"/>
        <v>1553784.6485924877</v>
      </c>
      <c r="AS88" s="41">
        <f t="shared" si="191"/>
        <v>1553784.6485924877</v>
      </c>
      <c r="AT88" s="41">
        <f t="shared" si="191"/>
        <v>1553784.6485924877</v>
      </c>
      <c r="AU88" s="41">
        <f t="shared" si="191"/>
        <v>1553784.6485924877</v>
      </c>
      <c r="AV88" s="41">
        <f t="shared" si="191"/>
        <v>0</v>
      </c>
      <c r="AW88" s="41">
        <f t="shared" si="191"/>
        <v>0</v>
      </c>
      <c r="AX88" s="41">
        <f t="shared" si="191"/>
        <v>0</v>
      </c>
      <c r="AY88" s="41">
        <f t="shared" si="191"/>
        <v>0</v>
      </c>
      <c r="AZ88" s="41">
        <f t="shared" si="191"/>
        <v>0</v>
      </c>
      <c r="BA88" s="41">
        <f t="shared" si="191"/>
        <v>0</v>
      </c>
      <c r="BB88" s="41">
        <f t="shared" si="191"/>
        <v>0</v>
      </c>
      <c r="BC88" s="41">
        <f t="shared" si="191"/>
        <v>0</v>
      </c>
      <c r="BD88" s="41">
        <f t="shared" si="191"/>
        <v>0</v>
      </c>
      <c r="BE88" s="41">
        <f t="shared" si="191"/>
        <v>0</v>
      </c>
      <c r="BF88" s="41">
        <f t="shared" si="191"/>
        <v>0</v>
      </c>
      <c r="BG88" s="41">
        <f t="shared" si="191"/>
        <v>0</v>
      </c>
      <c r="BH88" s="41">
        <f t="shared" si="191"/>
        <v>0</v>
      </c>
      <c r="BI88" s="41">
        <f t="shared" si="191"/>
        <v>0</v>
      </c>
      <c r="BJ88" s="41">
        <f t="shared" si="191"/>
        <v>0</v>
      </c>
      <c r="BK88" s="41">
        <f t="shared" si="191"/>
        <v>0</v>
      </c>
      <c r="BL88" s="41">
        <f t="shared" si="191"/>
        <v>0</v>
      </c>
      <c r="BM88" s="41">
        <f t="shared" si="191"/>
        <v>0</v>
      </c>
      <c r="BN88" s="41">
        <f t="shared" si="191"/>
        <v>0</v>
      </c>
      <c r="BO88" s="41">
        <f t="shared" si="191"/>
        <v>0</v>
      </c>
      <c r="BP88" s="41">
        <f t="shared" si="191"/>
        <v>0</v>
      </c>
      <c r="BQ88" s="41">
        <f t="shared" si="191"/>
        <v>0</v>
      </c>
      <c r="BR88" s="41">
        <f t="shared" si="191"/>
        <v>0</v>
      </c>
      <c r="BS88" s="41">
        <f t="shared" si="191"/>
        <v>0</v>
      </c>
      <c r="BT88" s="41">
        <f t="shared" ref="BT88:CB88" si="192">IFERROR(IF($B88&gt;=BT$2,0,$G88/$F88*((BS$56-$E88)&lt;$F88)),0)</f>
        <v>0</v>
      </c>
      <c r="BU88" s="41">
        <f t="shared" si="192"/>
        <v>0</v>
      </c>
      <c r="BV88" s="41">
        <f t="shared" si="192"/>
        <v>0</v>
      </c>
      <c r="BW88" s="41">
        <f t="shared" si="192"/>
        <v>0</v>
      </c>
      <c r="BX88" s="41">
        <f t="shared" si="192"/>
        <v>0</v>
      </c>
      <c r="BY88" s="41">
        <f t="shared" si="192"/>
        <v>0</v>
      </c>
      <c r="BZ88" s="41">
        <f t="shared" si="192"/>
        <v>0</v>
      </c>
      <c r="CA88" s="41">
        <f t="shared" si="192"/>
        <v>0</v>
      </c>
      <c r="CB88" s="41">
        <f t="shared" si="192"/>
        <v>0</v>
      </c>
    </row>
    <row r="89" spans="2:80" outlineLevel="1">
      <c r="B89" s="6">
        <v>2059</v>
      </c>
      <c r="E89">
        <v>32</v>
      </c>
      <c r="F89" s="154">
        <f t="shared" si="102"/>
        <v>9</v>
      </c>
      <c r="G89" s="1">
        <v>13856245.946145806</v>
      </c>
      <c r="H89" s="41">
        <f t="shared" ref="H89:AM89" si="193">IFERROR(IF($B89&gt;=H$2,0,$G89/$F89*((G$56-$E89)&lt;$F89)),0)</f>
        <v>0</v>
      </c>
      <c r="I89" s="41">
        <f t="shared" si="193"/>
        <v>0</v>
      </c>
      <c r="J89" s="41">
        <f t="shared" si="193"/>
        <v>0</v>
      </c>
      <c r="K89" s="41">
        <f t="shared" si="193"/>
        <v>0</v>
      </c>
      <c r="L89" s="41">
        <f t="shared" si="193"/>
        <v>0</v>
      </c>
      <c r="M89" s="41">
        <f t="shared" si="193"/>
        <v>0</v>
      </c>
      <c r="N89" s="41">
        <f t="shared" si="193"/>
        <v>0</v>
      </c>
      <c r="O89" s="41">
        <f t="shared" si="193"/>
        <v>0</v>
      </c>
      <c r="P89" s="41">
        <f t="shared" si="193"/>
        <v>0</v>
      </c>
      <c r="Q89" s="41">
        <f t="shared" si="193"/>
        <v>0</v>
      </c>
      <c r="R89" s="41">
        <f t="shared" si="193"/>
        <v>0</v>
      </c>
      <c r="S89" s="41">
        <f t="shared" si="193"/>
        <v>0</v>
      </c>
      <c r="T89" s="41">
        <f t="shared" si="193"/>
        <v>0</v>
      </c>
      <c r="U89" s="41">
        <f t="shared" si="193"/>
        <v>0</v>
      </c>
      <c r="V89" s="41">
        <f t="shared" si="193"/>
        <v>0</v>
      </c>
      <c r="W89" s="41">
        <f t="shared" si="193"/>
        <v>0</v>
      </c>
      <c r="X89" s="41">
        <f t="shared" si="193"/>
        <v>0</v>
      </c>
      <c r="Y89" s="41">
        <f t="shared" si="193"/>
        <v>0</v>
      </c>
      <c r="Z89" s="41">
        <f t="shared" si="193"/>
        <v>0</v>
      </c>
      <c r="AA89" s="41">
        <f t="shared" si="193"/>
        <v>0</v>
      </c>
      <c r="AB89" s="41">
        <f t="shared" si="193"/>
        <v>0</v>
      </c>
      <c r="AC89" s="41">
        <f t="shared" si="193"/>
        <v>0</v>
      </c>
      <c r="AD89" s="41">
        <f t="shared" si="193"/>
        <v>0</v>
      </c>
      <c r="AE89" s="41">
        <f t="shared" si="193"/>
        <v>0</v>
      </c>
      <c r="AF89" s="41">
        <f t="shared" si="193"/>
        <v>0</v>
      </c>
      <c r="AG89" s="41">
        <f t="shared" si="193"/>
        <v>0</v>
      </c>
      <c r="AH89" s="41">
        <f t="shared" si="193"/>
        <v>0</v>
      </c>
      <c r="AI89" s="41">
        <f t="shared" si="193"/>
        <v>0</v>
      </c>
      <c r="AJ89" s="41">
        <f t="shared" si="193"/>
        <v>0</v>
      </c>
      <c r="AK89" s="41">
        <f t="shared" si="193"/>
        <v>0</v>
      </c>
      <c r="AL89" s="41">
        <f t="shared" si="193"/>
        <v>0</v>
      </c>
      <c r="AM89" s="41">
        <f t="shared" si="193"/>
        <v>0</v>
      </c>
      <c r="AN89" s="41">
        <f t="shared" ref="AN89:BS89" si="194">IFERROR(IF($B89&gt;=AN$2,0,$G89/$F89*((AM$56-$E89)&lt;$F89)),0)</f>
        <v>1539582.8829050895</v>
      </c>
      <c r="AO89" s="41">
        <f t="shared" si="194"/>
        <v>1539582.8829050895</v>
      </c>
      <c r="AP89" s="41">
        <f t="shared" si="194"/>
        <v>1539582.8829050895</v>
      </c>
      <c r="AQ89" s="41">
        <f t="shared" si="194"/>
        <v>1539582.8829050895</v>
      </c>
      <c r="AR89" s="41">
        <f t="shared" si="194"/>
        <v>1539582.8829050895</v>
      </c>
      <c r="AS89" s="41">
        <f t="shared" si="194"/>
        <v>1539582.8829050895</v>
      </c>
      <c r="AT89" s="41">
        <f t="shared" si="194"/>
        <v>1539582.8829050895</v>
      </c>
      <c r="AU89" s="41">
        <f t="shared" si="194"/>
        <v>1539582.8829050895</v>
      </c>
      <c r="AV89" s="41">
        <f t="shared" si="194"/>
        <v>1539582.8829050895</v>
      </c>
      <c r="AW89" s="41">
        <f t="shared" si="194"/>
        <v>0</v>
      </c>
      <c r="AX89" s="41">
        <f t="shared" si="194"/>
        <v>0</v>
      </c>
      <c r="AY89" s="41">
        <f t="shared" si="194"/>
        <v>0</v>
      </c>
      <c r="AZ89" s="41">
        <f t="shared" si="194"/>
        <v>0</v>
      </c>
      <c r="BA89" s="41">
        <f t="shared" si="194"/>
        <v>0</v>
      </c>
      <c r="BB89" s="41">
        <f t="shared" si="194"/>
        <v>0</v>
      </c>
      <c r="BC89" s="41">
        <f t="shared" si="194"/>
        <v>0</v>
      </c>
      <c r="BD89" s="41">
        <f t="shared" si="194"/>
        <v>0</v>
      </c>
      <c r="BE89" s="41">
        <f t="shared" si="194"/>
        <v>0</v>
      </c>
      <c r="BF89" s="41">
        <f t="shared" si="194"/>
        <v>0</v>
      </c>
      <c r="BG89" s="41">
        <f t="shared" si="194"/>
        <v>0</v>
      </c>
      <c r="BH89" s="41">
        <f t="shared" si="194"/>
        <v>0</v>
      </c>
      <c r="BI89" s="41">
        <f t="shared" si="194"/>
        <v>0</v>
      </c>
      <c r="BJ89" s="41">
        <f t="shared" si="194"/>
        <v>0</v>
      </c>
      <c r="BK89" s="41">
        <f t="shared" si="194"/>
        <v>0</v>
      </c>
      <c r="BL89" s="41">
        <f t="shared" si="194"/>
        <v>0</v>
      </c>
      <c r="BM89" s="41">
        <f t="shared" si="194"/>
        <v>0</v>
      </c>
      <c r="BN89" s="41">
        <f t="shared" si="194"/>
        <v>0</v>
      </c>
      <c r="BO89" s="41">
        <f t="shared" si="194"/>
        <v>0</v>
      </c>
      <c r="BP89" s="41">
        <f t="shared" si="194"/>
        <v>0</v>
      </c>
      <c r="BQ89" s="41">
        <f t="shared" si="194"/>
        <v>0</v>
      </c>
      <c r="BR89" s="41">
        <f t="shared" si="194"/>
        <v>0</v>
      </c>
      <c r="BS89" s="41">
        <f t="shared" si="194"/>
        <v>0</v>
      </c>
      <c r="BT89" s="41">
        <f t="shared" ref="BT89:CB89" si="195">IFERROR(IF($B89&gt;=BT$2,0,$G89/$F89*((BS$56-$E89)&lt;$F89)),0)</f>
        <v>0</v>
      </c>
      <c r="BU89" s="41">
        <f t="shared" si="195"/>
        <v>0</v>
      </c>
      <c r="BV89" s="41">
        <f t="shared" si="195"/>
        <v>0</v>
      </c>
      <c r="BW89" s="41">
        <f t="shared" si="195"/>
        <v>0</v>
      </c>
      <c r="BX89" s="41">
        <f t="shared" si="195"/>
        <v>0</v>
      </c>
      <c r="BY89" s="41">
        <f t="shared" si="195"/>
        <v>0</v>
      </c>
      <c r="BZ89" s="41">
        <f t="shared" si="195"/>
        <v>0</v>
      </c>
      <c r="CA89" s="41">
        <f t="shared" si="195"/>
        <v>0</v>
      </c>
      <c r="CB89" s="41">
        <f t="shared" si="195"/>
        <v>0</v>
      </c>
    </row>
    <row r="90" spans="2:80" outlineLevel="1">
      <c r="B90" s="6">
        <v>2060</v>
      </c>
      <c r="E90">
        <v>33</v>
      </c>
      <c r="F90" s="154">
        <f t="shared" si="102"/>
        <v>9</v>
      </c>
      <c r="G90" s="1">
        <v>13731625.452238888</v>
      </c>
      <c r="H90" s="41">
        <f t="shared" ref="H90:AM90" si="196">IFERROR(IF($B90&gt;=H$2,0,$G90/$F90*((G$56-$E90)&lt;$F90)),0)</f>
        <v>0</v>
      </c>
      <c r="I90" s="41">
        <f t="shared" si="196"/>
        <v>0</v>
      </c>
      <c r="J90" s="41">
        <f t="shared" si="196"/>
        <v>0</v>
      </c>
      <c r="K90" s="41">
        <f t="shared" si="196"/>
        <v>0</v>
      </c>
      <c r="L90" s="41">
        <f t="shared" si="196"/>
        <v>0</v>
      </c>
      <c r="M90" s="41">
        <f t="shared" si="196"/>
        <v>0</v>
      </c>
      <c r="N90" s="41">
        <f t="shared" si="196"/>
        <v>0</v>
      </c>
      <c r="O90" s="41">
        <f t="shared" si="196"/>
        <v>0</v>
      </c>
      <c r="P90" s="41">
        <f t="shared" si="196"/>
        <v>0</v>
      </c>
      <c r="Q90" s="41">
        <f t="shared" si="196"/>
        <v>0</v>
      </c>
      <c r="R90" s="41">
        <f t="shared" si="196"/>
        <v>0</v>
      </c>
      <c r="S90" s="41">
        <f t="shared" si="196"/>
        <v>0</v>
      </c>
      <c r="T90" s="41">
        <f t="shared" si="196"/>
        <v>0</v>
      </c>
      <c r="U90" s="41">
        <f t="shared" si="196"/>
        <v>0</v>
      </c>
      <c r="V90" s="41">
        <f t="shared" si="196"/>
        <v>0</v>
      </c>
      <c r="W90" s="41">
        <f t="shared" si="196"/>
        <v>0</v>
      </c>
      <c r="X90" s="41">
        <f t="shared" si="196"/>
        <v>0</v>
      </c>
      <c r="Y90" s="41">
        <f t="shared" si="196"/>
        <v>0</v>
      </c>
      <c r="Z90" s="41">
        <f t="shared" si="196"/>
        <v>0</v>
      </c>
      <c r="AA90" s="41">
        <f t="shared" si="196"/>
        <v>0</v>
      </c>
      <c r="AB90" s="41">
        <f t="shared" si="196"/>
        <v>0</v>
      </c>
      <c r="AC90" s="41">
        <f t="shared" si="196"/>
        <v>0</v>
      </c>
      <c r="AD90" s="41">
        <f t="shared" si="196"/>
        <v>0</v>
      </c>
      <c r="AE90" s="41">
        <f t="shared" si="196"/>
        <v>0</v>
      </c>
      <c r="AF90" s="41">
        <f t="shared" si="196"/>
        <v>0</v>
      </c>
      <c r="AG90" s="41">
        <f t="shared" si="196"/>
        <v>0</v>
      </c>
      <c r="AH90" s="41">
        <f t="shared" si="196"/>
        <v>0</v>
      </c>
      <c r="AI90" s="41">
        <f t="shared" si="196"/>
        <v>0</v>
      </c>
      <c r="AJ90" s="41">
        <f t="shared" si="196"/>
        <v>0</v>
      </c>
      <c r="AK90" s="41">
        <f t="shared" si="196"/>
        <v>0</v>
      </c>
      <c r="AL90" s="41">
        <f t="shared" si="196"/>
        <v>0</v>
      </c>
      <c r="AM90" s="41">
        <f t="shared" si="196"/>
        <v>0</v>
      </c>
      <c r="AN90" s="41">
        <f t="shared" ref="AN90:BS90" si="197">IFERROR(IF($B90&gt;=AN$2,0,$G90/$F90*((AM$56-$E90)&lt;$F90)),0)</f>
        <v>0</v>
      </c>
      <c r="AO90" s="41">
        <f t="shared" si="197"/>
        <v>1525736.1613598764</v>
      </c>
      <c r="AP90" s="41">
        <f t="shared" si="197"/>
        <v>1525736.1613598764</v>
      </c>
      <c r="AQ90" s="41">
        <f t="shared" si="197"/>
        <v>1525736.1613598764</v>
      </c>
      <c r="AR90" s="41">
        <f t="shared" si="197"/>
        <v>1525736.1613598764</v>
      </c>
      <c r="AS90" s="41">
        <f t="shared" si="197"/>
        <v>1525736.1613598764</v>
      </c>
      <c r="AT90" s="41">
        <f t="shared" si="197"/>
        <v>1525736.1613598764</v>
      </c>
      <c r="AU90" s="41">
        <f t="shared" si="197"/>
        <v>1525736.1613598764</v>
      </c>
      <c r="AV90" s="41">
        <f t="shared" si="197"/>
        <v>1525736.1613598764</v>
      </c>
      <c r="AW90" s="41">
        <f t="shared" si="197"/>
        <v>1525736.1613598764</v>
      </c>
      <c r="AX90" s="41">
        <f t="shared" si="197"/>
        <v>0</v>
      </c>
      <c r="AY90" s="41">
        <f t="shared" si="197"/>
        <v>0</v>
      </c>
      <c r="AZ90" s="41">
        <f t="shared" si="197"/>
        <v>0</v>
      </c>
      <c r="BA90" s="41">
        <f t="shared" si="197"/>
        <v>0</v>
      </c>
      <c r="BB90" s="41">
        <f t="shared" si="197"/>
        <v>0</v>
      </c>
      <c r="BC90" s="41">
        <f t="shared" si="197"/>
        <v>0</v>
      </c>
      <c r="BD90" s="41">
        <f t="shared" si="197"/>
        <v>0</v>
      </c>
      <c r="BE90" s="41">
        <f t="shared" si="197"/>
        <v>0</v>
      </c>
      <c r="BF90" s="41">
        <f t="shared" si="197"/>
        <v>0</v>
      </c>
      <c r="BG90" s="41">
        <f t="shared" si="197"/>
        <v>0</v>
      </c>
      <c r="BH90" s="41">
        <f t="shared" si="197"/>
        <v>0</v>
      </c>
      <c r="BI90" s="41">
        <f t="shared" si="197"/>
        <v>0</v>
      </c>
      <c r="BJ90" s="41">
        <f t="shared" si="197"/>
        <v>0</v>
      </c>
      <c r="BK90" s="41">
        <f t="shared" si="197"/>
        <v>0</v>
      </c>
      <c r="BL90" s="41">
        <f t="shared" si="197"/>
        <v>0</v>
      </c>
      <c r="BM90" s="41">
        <f t="shared" si="197"/>
        <v>0</v>
      </c>
      <c r="BN90" s="41">
        <f t="shared" si="197"/>
        <v>0</v>
      </c>
      <c r="BO90" s="41">
        <f t="shared" si="197"/>
        <v>0</v>
      </c>
      <c r="BP90" s="41">
        <f t="shared" si="197"/>
        <v>0</v>
      </c>
      <c r="BQ90" s="41">
        <f t="shared" si="197"/>
        <v>0</v>
      </c>
      <c r="BR90" s="41">
        <f t="shared" si="197"/>
        <v>0</v>
      </c>
      <c r="BS90" s="41">
        <f t="shared" si="197"/>
        <v>0</v>
      </c>
      <c r="BT90" s="41">
        <f t="shared" ref="BT90:CB90" si="198">IFERROR(IF($B90&gt;=BT$2,0,$G90/$F90*((BS$56-$E90)&lt;$F90)),0)</f>
        <v>0</v>
      </c>
      <c r="BU90" s="41">
        <f t="shared" si="198"/>
        <v>0</v>
      </c>
      <c r="BV90" s="41">
        <f t="shared" si="198"/>
        <v>0</v>
      </c>
      <c r="BW90" s="41">
        <f t="shared" si="198"/>
        <v>0</v>
      </c>
      <c r="BX90" s="41">
        <f t="shared" si="198"/>
        <v>0</v>
      </c>
      <c r="BY90" s="41">
        <f t="shared" si="198"/>
        <v>0</v>
      </c>
      <c r="BZ90" s="41">
        <f t="shared" si="198"/>
        <v>0</v>
      </c>
      <c r="CA90" s="41">
        <f t="shared" si="198"/>
        <v>0</v>
      </c>
      <c r="CB90" s="41">
        <f t="shared" si="198"/>
        <v>0</v>
      </c>
    </row>
    <row r="91" spans="2:80" outlineLevel="1">
      <c r="B91" s="6">
        <v>2061</v>
      </c>
      <c r="E91">
        <v>34</v>
      </c>
      <c r="F91" s="154">
        <f t="shared" si="102"/>
        <v>9</v>
      </c>
      <c r="G91" s="1">
        <v>13610120.470679644</v>
      </c>
      <c r="H91" s="41">
        <f t="shared" ref="H91:AM91" si="199">IFERROR(IF($B91&gt;=H$2,0,$G91/$F91*((G$56-$E91)&lt;$F91)),0)</f>
        <v>0</v>
      </c>
      <c r="I91" s="41">
        <f t="shared" si="199"/>
        <v>0</v>
      </c>
      <c r="J91" s="41">
        <f t="shared" si="199"/>
        <v>0</v>
      </c>
      <c r="K91" s="41">
        <f t="shared" si="199"/>
        <v>0</v>
      </c>
      <c r="L91" s="41">
        <f t="shared" si="199"/>
        <v>0</v>
      </c>
      <c r="M91" s="41">
        <f t="shared" si="199"/>
        <v>0</v>
      </c>
      <c r="N91" s="41">
        <f t="shared" si="199"/>
        <v>0</v>
      </c>
      <c r="O91" s="41">
        <f t="shared" si="199"/>
        <v>0</v>
      </c>
      <c r="P91" s="41">
        <f t="shared" si="199"/>
        <v>0</v>
      </c>
      <c r="Q91" s="41">
        <f t="shared" si="199"/>
        <v>0</v>
      </c>
      <c r="R91" s="41">
        <f t="shared" si="199"/>
        <v>0</v>
      </c>
      <c r="S91" s="41">
        <f t="shared" si="199"/>
        <v>0</v>
      </c>
      <c r="T91" s="41">
        <f t="shared" si="199"/>
        <v>0</v>
      </c>
      <c r="U91" s="41">
        <f t="shared" si="199"/>
        <v>0</v>
      </c>
      <c r="V91" s="41">
        <f t="shared" si="199"/>
        <v>0</v>
      </c>
      <c r="W91" s="41">
        <f t="shared" si="199"/>
        <v>0</v>
      </c>
      <c r="X91" s="41">
        <f t="shared" si="199"/>
        <v>0</v>
      </c>
      <c r="Y91" s="41">
        <f t="shared" si="199"/>
        <v>0</v>
      </c>
      <c r="Z91" s="41">
        <f t="shared" si="199"/>
        <v>0</v>
      </c>
      <c r="AA91" s="41">
        <f t="shared" si="199"/>
        <v>0</v>
      </c>
      <c r="AB91" s="41">
        <f t="shared" si="199"/>
        <v>0</v>
      </c>
      <c r="AC91" s="41">
        <f t="shared" si="199"/>
        <v>0</v>
      </c>
      <c r="AD91" s="41">
        <f t="shared" si="199"/>
        <v>0</v>
      </c>
      <c r="AE91" s="41">
        <f t="shared" si="199"/>
        <v>0</v>
      </c>
      <c r="AF91" s="41">
        <f t="shared" si="199"/>
        <v>0</v>
      </c>
      <c r="AG91" s="41">
        <f t="shared" si="199"/>
        <v>0</v>
      </c>
      <c r="AH91" s="41">
        <f t="shared" si="199"/>
        <v>0</v>
      </c>
      <c r="AI91" s="41">
        <f t="shared" si="199"/>
        <v>0</v>
      </c>
      <c r="AJ91" s="41">
        <f t="shared" si="199"/>
        <v>0</v>
      </c>
      <c r="AK91" s="41">
        <f t="shared" si="199"/>
        <v>0</v>
      </c>
      <c r="AL91" s="41">
        <f t="shared" si="199"/>
        <v>0</v>
      </c>
      <c r="AM91" s="41">
        <f t="shared" si="199"/>
        <v>0</v>
      </c>
      <c r="AN91" s="41">
        <f t="shared" ref="AN91:BS91" si="200">IFERROR(IF($B91&gt;=AN$2,0,$G91/$F91*((AM$56-$E91)&lt;$F91)),0)</f>
        <v>0</v>
      </c>
      <c r="AO91" s="41">
        <f t="shared" si="200"/>
        <v>0</v>
      </c>
      <c r="AP91" s="41">
        <f t="shared" si="200"/>
        <v>1512235.6078532939</v>
      </c>
      <c r="AQ91" s="41">
        <f t="shared" si="200"/>
        <v>1512235.6078532939</v>
      </c>
      <c r="AR91" s="41">
        <f t="shared" si="200"/>
        <v>1512235.6078532939</v>
      </c>
      <c r="AS91" s="41">
        <f t="shared" si="200"/>
        <v>1512235.6078532939</v>
      </c>
      <c r="AT91" s="41">
        <f t="shared" si="200"/>
        <v>1512235.6078532939</v>
      </c>
      <c r="AU91" s="41">
        <f t="shared" si="200"/>
        <v>1512235.6078532939</v>
      </c>
      <c r="AV91" s="41">
        <f t="shared" si="200"/>
        <v>1512235.6078532939</v>
      </c>
      <c r="AW91" s="41">
        <f t="shared" si="200"/>
        <v>1512235.6078532939</v>
      </c>
      <c r="AX91" s="41">
        <f t="shared" si="200"/>
        <v>1512235.6078532939</v>
      </c>
      <c r="AY91" s="41">
        <f t="shared" si="200"/>
        <v>0</v>
      </c>
      <c r="AZ91" s="41">
        <f t="shared" si="200"/>
        <v>0</v>
      </c>
      <c r="BA91" s="41">
        <f t="shared" si="200"/>
        <v>0</v>
      </c>
      <c r="BB91" s="41">
        <f t="shared" si="200"/>
        <v>0</v>
      </c>
      <c r="BC91" s="41">
        <f t="shared" si="200"/>
        <v>0</v>
      </c>
      <c r="BD91" s="41">
        <f t="shared" si="200"/>
        <v>0</v>
      </c>
      <c r="BE91" s="41">
        <f t="shared" si="200"/>
        <v>0</v>
      </c>
      <c r="BF91" s="41">
        <f t="shared" si="200"/>
        <v>0</v>
      </c>
      <c r="BG91" s="41">
        <f t="shared" si="200"/>
        <v>0</v>
      </c>
      <c r="BH91" s="41">
        <f t="shared" si="200"/>
        <v>0</v>
      </c>
      <c r="BI91" s="41">
        <f t="shared" si="200"/>
        <v>0</v>
      </c>
      <c r="BJ91" s="41">
        <f t="shared" si="200"/>
        <v>0</v>
      </c>
      <c r="BK91" s="41">
        <f t="shared" si="200"/>
        <v>0</v>
      </c>
      <c r="BL91" s="41">
        <f t="shared" si="200"/>
        <v>0</v>
      </c>
      <c r="BM91" s="41">
        <f t="shared" si="200"/>
        <v>0</v>
      </c>
      <c r="BN91" s="41">
        <f t="shared" si="200"/>
        <v>0</v>
      </c>
      <c r="BO91" s="41">
        <f t="shared" si="200"/>
        <v>0</v>
      </c>
      <c r="BP91" s="41">
        <f t="shared" si="200"/>
        <v>0</v>
      </c>
      <c r="BQ91" s="41">
        <f t="shared" si="200"/>
        <v>0</v>
      </c>
      <c r="BR91" s="41">
        <f t="shared" si="200"/>
        <v>0</v>
      </c>
      <c r="BS91" s="41">
        <f t="shared" si="200"/>
        <v>0</v>
      </c>
      <c r="BT91" s="41">
        <f t="shared" ref="BT91:CB91" si="201">IFERROR(IF($B91&gt;=BT$2,0,$G91/$F91*((BS$56-$E91)&lt;$F91)),0)</f>
        <v>0</v>
      </c>
      <c r="BU91" s="41">
        <f t="shared" si="201"/>
        <v>0</v>
      </c>
      <c r="BV91" s="41">
        <f t="shared" si="201"/>
        <v>0</v>
      </c>
      <c r="BW91" s="41">
        <f t="shared" si="201"/>
        <v>0</v>
      </c>
      <c r="BX91" s="41">
        <f t="shared" si="201"/>
        <v>0</v>
      </c>
      <c r="BY91" s="41">
        <f t="shared" si="201"/>
        <v>0</v>
      </c>
      <c r="BZ91" s="41">
        <f t="shared" si="201"/>
        <v>0</v>
      </c>
      <c r="CA91" s="41">
        <f t="shared" si="201"/>
        <v>0</v>
      </c>
      <c r="CB91" s="41">
        <f t="shared" si="201"/>
        <v>0</v>
      </c>
    </row>
    <row r="92" spans="2:80" outlineLevel="1">
      <c r="B92" s="6">
        <v>2062</v>
      </c>
      <c r="E92">
        <v>35</v>
      </c>
      <c r="F92" s="154">
        <f t="shared" si="102"/>
        <v>9</v>
      </c>
      <c r="G92" s="1">
        <v>13491653.113659378</v>
      </c>
      <c r="H92" s="41">
        <f t="shared" ref="H92:AM92" si="202">IFERROR(IF($B92&gt;=H$2,0,$G92/$F92*((G$56-$E92)&lt;$F92)),0)</f>
        <v>0</v>
      </c>
      <c r="I92" s="41">
        <f t="shared" si="202"/>
        <v>0</v>
      </c>
      <c r="J92" s="41">
        <f t="shared" si="202"/>
        <v>0</v>
      </c>
      <c r="K92" s="41">
        <f t="shared" si="202"/>
        <v>0</v>
      </c>
      <c r="L92" s="41">
        <f t="shared" si="202"/>
        <v>0</v>
      </c>
      <c r="M92" s="41">
        <f t="shared" si="202"/>
        <v>0</v>
      </c>
      <c r="N92" s="41">
        <f t="shared" si="202"/>
        <v>0</v>
      </c>
      <c r="O92" s="41">
        <f t="shared" si="202"/>
        <v>0</v>
      </c>
      <c r="P92" s="41">
        <f t="shared" si="202"/>
        <v>0</v>
      </c>
      <c r="Q92" s="41">
        <f t="shared" si="202"/>
        <v>0</v>
      </c>
      <c r="R92" s="41">
        <f t="shared" si="202"/>
        <v>0</v>
      </c>
      <c r="S92" s="41">
        <f t="shared" si="202"/>
        <v>0</v>
      </c>
      <c r="T92" s="41">
        <f t="shared" si="202"/>
        <v>0</v>
      </c>
      <c r="U92" s="41">
        <f t="shared" si="202"/>
        <v>0</v>
      </c>
      <c r="V92" s="41">
        <f t="shared" si="202"/>
        <v>0</v>
      </c>
      <c r="W92" s="41">
        <f t="shared" si="202"/>
        <v>0</v>
      </c>
      <c r="X92" s="41">
        <f t="shared" si="202"/>
        <v>0</v>
      </c>
      <c r="Y92" s="41">
        <f t="shared" si="202"/>
        <v>0</v>
      </c>
      <c r="Z92" s="41">
        <f t="shared" si="202"/>
        <v>0</v>
      </c>
      <c r="AA92" s="41">
        <f t="shared" si="202"/>
        <v>0</v>
      </c>
      <c r="AB92" s="41">
        <f t="shared" si="202"/>
        <v>0</v>
      </c>
      <c r="AC92" s="41">
        <f t="shared" si="202"/>
        <v>0</v>
      </c>
      <c r="AD92" s="41">
        <f t="shared" si="202"/>
        <v>0</v>
      </c>
      <c r="AE92" s="41">
        <f t="shared" si="202"/>
        <v>0</v>
      </c>
      <c r="AF92" s="41">
        <f t="shared" si="202"/>
        <v>0</v>
      </c>
      <c r="AG92" s="41">
        <f t="shared" si="202"/>
        <v>0</v>
      </c>
      <c r="AH92" s="41">
        <f t="shared" si="202"/>
        <v>0</v>
      </c>
      <c r="AI92" s="41">
        <f t="shared" si="202"/>
        <v>0</v>
      </c>
      <c r="AJ92" s="41">
        <f t="shared" si="202"/>
        <v>0</v>
      </c>
      <c r="AK92" s="41">
        <f t="shared" si="202"/>
        <v>0</v>
      </c>
      <c r="AL92" s="41">
        <f t="shared" si="202"/>
        <v>0</v>
      </c>
      <c r="AM92" s="41">
        <f t="shared" si="202"/>
        <v>0</v>
      </c>
      <c r="AN92" s="41">
        <f t="shared" ref="AN92:BS92" si="203">IFERROR(IF($B92&gt;=AN$2,0,$G92/$F92*((AM$56-$E92)&lt;$F92)),0)</f>
        <v>0</v>
      </c>
      <c r="AO92" s="41">
        <f t="shared" si="203"/>
        <v>0</v>
      </c>
      <c r="AP92" s="41">
        <f t="shared" si="203"/>
        <v>0</v>
      </c>
      <c r="AQ92" s="41">
        <f t="shared" si="203"/>
        <v>1499072.5681843753</v>
      </c>
      <c r="AR92" s="41">
        <f t="shared" si="203"/>
        <v>1499072.5681843753</v>
      </c>
      <c r="AS92" s="41">
        <f t="shared" si="203"/>
        <v>1499072.5681843753</v>
      </c>
      <c r="AT92" s="41">
        <f t="shared" si="203"/>
        <v>1499072.5681843753</v>
      </c>
      <c r="AU92" s="41">
        <f t="shared" si="203"/>
        <v>1499072.5681843753</v>
      </c>
      <c r="AV92" s="41">
        <f t="shared" si="203"/>
        <v>1499072.5681843753</v>
      </c>
      <c r="AW92" s="41">
        <f t="shared" si="203"/>
        <v>1499072.5681843753</v>
      </c>
      <c r="AX92" s="41">
        <f t="shared" si="203"/>
        <v>1499072.5681843753</v>
      </c>
      <c r="AY92" s="41">
        <f t="shared" si="203"/>
        <v>1499072.5681843753</v>
      </c>
      <c r="AZ92" s="41">
        <f t="shared" si="203"/>
        <v>0</v>
      </c>
      <c r="BA92" s="41">
        <f t="shared" si="203"/>
        <v>0</v>
      </c>
      <c r="BB92" s="41">
        <f t="shared" si="203"/>
        <v>0</v>
      </c>
      <c r="BC92" s="41">
        <f t="shared" si="203"/>
        <v>0</v>
      </c>
      <c r="BD92" s="41">
        <f t="shared" si="203"/>
        <v>0</v>
      </c>
      <c r="BE92" s="41">
        <f t="shared" si="203"/>
        <v>0</v>
      </c>
      <c r="BF92" s="41">
        <f t="shared" si="203"/>
        <v>0</v>
      </c>
      <c r="BG92" s="41">
        <f t="shared" si="203"/>
        <v>0</v>
      </c>
      <c r="BH92" s="41">
        <f t="shared" si="203"/>
        <v>0</v>
      </c>
      <c r="BI92" s="41">
        <f t="shared" si="203"/>
        <v>0</v>
      </c>
      <c r="BJ92" s="41">
        <f t="shared" si="203"/>
        <v>0</v>
      </c>
      <c r="BK92" s="41">
        <f t="shared" si="203"/>
        <v>0</v>
      </c>
      <c r="BL92" s="41">
        <f t="shared" si="203"/>
        <v>0</v>
      </c>
      <c r="BM92" s="41">
        <f t="shared" si="203"/>
        <v>0</v>
      </c>
      <c r="BN92" s="41">
        <f t="shared" si="203"/>
        <v>0</v>
      </c>
      <c r="BO92" s="41">
        <f t="shared" si="203"/>
        <v>0</v>
      </c>
      <c r="BP92" s="41">
        <f t="shared" si="203"/>
        <v>0</v>
      </c>
      <c r="BQ92" s="41">
        <f t="shared" si="203"/>
        <v>0</v>
      </c>
      <c r="BR92" s="41">
        <f t="shared" si="203"/>
        <v>0</v>
      </c>
      <c r="BS92" s="41">
        <f t="shared" si="203"/>
        <v>0</v>
      </c>
      <c r="BT92" s="41">
        <f t="shared" ref="BT92:CB92" si="204">IFERROR(IF($B92&gt;=BT$2,0,$G92/$F92*((BS$56-$E92)&lt;$F92)),0)</f>
        <v>0</v>
      </c>
      <c r="BU92" s="41">
        <f t="shared" si="204"/>
        <v>0</v>
      </c>
      <c r="BV92" s="41">
        <f t="shared" si="204"/>
        <v>0</v>
      </c>
      <c r="BW92" s="41">
        <f t="shared" si="204"/>
        <v>0</v>
      </c>
      <c r="BX92" s="41">
        <f t="shared" si="204"/>
        <v>0</v>
      </c>
      <c r="BY92" s="41">
        <f t="shared" si="204"/>
        <v>0</v>
      </c>
      <c r="BZ92" s="41">
        <f t="shared" si="204"/>
        <v>0</v>
      </c>
      <c r="CA92" s="41">
        <f t="shared" si="204"/>
        <v>0</v>
      </c>
      <c r="CB92" s="41">
        <f t="shared" si="204"/>
        <v>0</v>
      </c>
    </row>
    <row r="93" spans="2:80" outlineLevel="1">
      <c r="B93" s="6">
        <v>2063</v>
      </c>
      <c r="E93">
        <v>36</v>
      </c>
      <c r="F93" s="154">
        <f t="shared" si="102"/>
        <v>9</v>
      </c>
      <c r="G93" s="1">
        <v>13376147.440564621</v>
      </c>
      <c r="H93" s="41">
        <f t="shared" ref="H93:AM93" si="205">IFERROR(IF($B93&gt;=H$2,0,$G93/$F93*((G$56-$E93)&lt;$F93)),0)</f>
        <v>0</v>
      </c>
      <c r="I93" s="41">
        <f t="shared" si="205"/>
        <v>0</v>
      </c>
      <c r="J93" s="41">
        <f t="shared" si="205"/>
        <v>0</v>
      </c>
      <c r="K93" s="41">
        <f t="shared" si="205"/>
        <v>0</v>
      </c>
      <c r="L93" s="41">
        <f t="shared" si="205"/>
        <v>0</v>
      </c>
      <c r="M93" s="41">
        <f t="shared" si="205"/>
        <v>0</v>
      </c>
      <c r="N93" s="41">
        <f t="shared" si="205"/>
        <v>0</v>
      </c>
      <c r="O93" s="41">
        <f t="shared" si="205"/>
        <v>0</v>
      </c>
      <c r="P93" s="41">
        <f t="shared" si="205"/>
        <v>0</v>
      </c>
      <c r="Q93" s="41">
        <f t="shared" si="205"/>
        <v>0</v>
      </c>
      <c r="R93" s="41">
        <f t="shared" si="205"/>
        <v>0</v>
      </c>
      <c r="S93" s="41">
        <f t="shared" si="205"/>
        <v>0</v>
      </c>
      <c r="T93" s="41">
        <f t="shared" si="205"/>
        <v>0</v>
      </c>
      <c r="U93" s="41">
        <f t="shared" si="205"/>
        <v>0</v>
      </c>
      <c r="V93" s="41">
        <f t="shared" si="205"/>
        <v>0</v>
      </c>
      <c r="W93" s="41">
        <f t="shared" si="205"/>
        <v>0</v>
      </c>
      <c r="X93" s="41">
        <f t="shared" si="205"/>
        <v>0</v>
      </c>
      <c r="Y93" s="41">
        <f t="shared" si="205"/>
        <v>0</v>
      </c>
      <c r="Z93" s="41">
        <f t="shared" si="205"/>
        <v>0</v>
      </c>
      <c r="AA93" s="41">
        <f t="shared" si="205"/>
        <v>0</v>
      </c>
      <c r="AB93" s="41">
        <f t="shared" si="205"/>
        <v>0</v>
      </c>
      <c r="AC93" s="41">
        <f t="shared" si="205"/>
        <v>0</v>
      </c>
      <c r="AD93" s="41">
        <f t="shared" si="205"/>
        <v>0</v>
      </c>
      <c r="AE93" s="41">
        <f t="shared" si="205"/>
        <v>0</v>
      </c>
      <c r="AF93" s="41">
        <f t="shared" si="205"/>
        <v>0</v>
      </c>
      <c r="AG93" s="41">
        <f t="shared" si="205"/>
        <v>0</v>
      </c>
      <c r="AH93" s="41">
        <f t="shared" si="205"/>
        <v>0</v>
      </c>
      <c r="AI93" s="41">
        <f t="shared" si="205"/>
        <v>0</v>
      </c>
      <c r="AJ93" s="41">
        <f t="shared" si="205"/>
        <v>0</v>
      </c>
      <c r="AK93" s="41">
        <f t="shared" si="205"/>
        <v>0</v>
      </c>
      <c r="AL93" s="41">
        <f t="shared" si="205"/>
        <v>0</v>
      </c>
      <c r="AM93" s="41">
        <f t="shared" si="205"/>
        <v>0</v>
      </c>
      <c r="AN93" s="41">
        <f t="shared" ref="AN93:BS93" si="206">IFERROR(IF($B93&gt;=AN$2,0,$G93/$F93*((AM$56-$E93)&lt;$F93)),0)</f>
        <v>0</v>
      </c>
      <c r="AO93" s="41">
        <f t="shared" si="206"/>
        <v>0</v>
      </c>
      <c r="AP93" s="41">
        <f t="shared" si="206"/>
        <v>0</v>
      </c>
      <c r="AQ93" s="41">
        <f t="shared" si="206"/>
        <v>0</v>
      </c>
      <c r="AR93" s="41">
        <f t="shared" si="206"/>
        <v>1486238.6045071802</v>
      </c>
      <c r="AS93" s="41">
        <f t="shared" si="206"/>
        <v>1486238.6045071802</v>
      </c>
      <c r="AT93" s="41">
        <f t="shared" si="206"/>
        <v>1486238.6045071802</v>
      </c>
      <c r="AU93" s="41">
        <f t="shared" si="206"/>
        <v>1486238.6045071802</v>
      </c>
      <c r="AV93" s="41">
        <f t="shared" si="206"/>
        <v>1486238.6045071802</v>
      </c>
      <c r="AW93" s="41">
        <f t="shared" si="206"/>
        <v>1486238.6045071802</v>
      </c>
      <c r="AX93" s="41">
        <f t="shared" si="206"/>
        <v>1486238.6045071802</v>
      </c>
      <c r="AY93" s="41">
        <f t="shared" si="206"/>
        <v>1486238.6045071802</v>
      </c>
      <c r="AZ93" s="41">
        <f t="shared" si="206"/>
        <v>1486238.6045071802</v>
      </c>
      <c r="BA93" s="41">
        <f t="shared" si="206"/>
        <v>0</v>
      </c>
      <c r="BB93" s="41">
        <f t="shared" si="206"/>
        <v>0</v>
      </c>
      <c r="BC93" s="41">
        <f t="shared" si="206"/>
        <v>0</v>
      </c>
      <c r="BD93" s="41">
        <f t="shared" si="206"/>
        <v>0</v>
      </c>
      <c r="BE93" s="41">
        <f t="shared" si="206"/>
        <v>0</v>
      </c>
      <c r="BF93" s="41">
        <f t="shared" si="206"/>
        <v>0</v>
      </c>
      <c r="BG93" s="41">
        <f t="shared" si="206"/>
        <v>0</v>
      </c>
      <c r="BH93" s="41">
        <f t="shared" si="206"/>
        <v>0</v>
      </c>
      <c r="BI93" s="41">
        <f t="shared" si="206"/>
        <v>0</v>
      </c>
      <c r="BJ93" s="41">
        <f t="shared" si="206"/>
        <v>0</v>
      </c>
      <c r="BK93" s="41">
        <f t="shared" si="206"/>
        <v>0</v>
      </c>
      <c r="BL93" s="41">
        <f t="shared" si="206"/>
        <v>0</v>
      </c>
      <c r="BM93" s="41">
        <f t="shared" si="206"/>
        <v>0</v>
      </c>
      <c r="BN93" s="41">
        <f t="shared" si="206"/>
        <v>0</v>
      </c>
      <c r="BO93" s="41">
        <f t="shared" si="206"/>
        <v>0</v>
      </c>
      <c r="BP93" s="41">
        <f t="shared" si="206"/>
        <v>0</v>
      </c>
      <c r="BQ93" s="41">
        <f t="shared" si="206"/>
        <v>0</v>
      </c>
      <c r="BR93" s="41">
        <f t="shared" si="206"/>
        <v>0</v>
      </c>
      <c r="BS93" s="41">
        <f t="shared" si="206"/>
        <v>0</v>
      </c>
      <c r="BT93" s="41">
        <f t="shared" ref="BT93:CB93" si="207">IFERROR(IF($B93&gt;=BT$2,0,$G93/$F93*((BS$56-$E93)&lt;$F93)),0)</f>
        <v>0</v>
      </c>
      <c r="BU93" s="41">
        <f t="shared" si="207"/>
        <v>0</v>
      </c>
      <c r="BV93" s="41">
        <f t="shared" si="207"/>
        <v>0</v>
      </c>
      <c r="BW93" s="41">
        <f t="shared" si="207"/>
        <v>0</v>
      </c>
      <c r="BX93" s="41">
        <f t="shared" si="207"/>
        <v>0</v>
      </c>
      <c r="BY93" s="41">
        <f t="shared" si="207"/>
        <v>0</v>
      </c>
      <c r="BZ93" s="41">
        <f t="shared" si="207"/>
        <v>0</v>
      </c>
      <c r="CA93" s="41">
        <f t="shared" si="207"/>
        <v>0</v>
      </c>
      <c r="CB93" s="41">
        <f t="shared" si="207"/>
        <v>0</v>
      </c>
    </row>
    <row r="94" spans="2:80" outlineLevel="1">
      <c r="B94" s="6">
        <v>2064</v>
      </c>
      <c r="E94">
        <v>37</v>
      </c>
      <c r="F94" s="154">
        <f t="shared" si="102"/>
        <v>9</v>
      </c>
      <c r="G94" s="1">
        <v>13263529.409297232</v>
      </c>
      <c r="H94" s="41">
        <f t="shared" ref="H94:AM94" si="208">IFERROR(IF($B94&gt;=H$2,0,$G94/$F94*((G$56-$E94)&lt;$F94)),0)</f>
        <v>0</v>
      </c>
      <c r="I94" s="41">
        <f t="shared" si="208"/>
        <v>0</v>
      </c>
      <c r="J94" s="41">
        <f t="shared" si="208"/>
        <v>0</v>
      </c>
      <c r="K94" s="41">
        <f t="shared" si="208"/>
        <v>0</v>
      </c>
      <c r="L94" s="41">
        <f t="shared" si="208"/>
        <v>0</v>
      </c>
      <c r="M94" s="41">
        <f t="shared" si="208"/>
        <v>0</v>
      </c>
      <c r="N94" s="41">
        <f t="shared" si="208"/>
        <v>0</v>
      </c>
      <c r="O94" s="41">
        <f t="shared" si="208"/>
        <v>0</v>
      </c>
      <c r="P94" s="41">
        <f t="shared" si="208"/>
        <v>0</v>
      </c>
      <c r="Q94" s="41">
        <f t="shared" si="208"/>
        <v>0</v>
      </c>
      <c r="R94" s="41">
        <f t="shared" si="208"/>
        <v>0</v>
      </c>
      <c r="S94" s="41">
        <f t="shared" si="208"/>
        <v>0</v>
      </c>
      <c r="T94" s="41">
        <f t="shared" si="208"/>
        <v>0</v>
      </c>
      <c r="U94" s="41">
        <f t="shared" si="208"/>
        <v>0</v>
      </c>
      <c r="V94" s="41">
        <f t="shared" si="208"/>
        <v>0</v>
      </c>
      <c r="W94" s="41">
        <f t="shared" si="208"/>
        <v>0</v>
      </c>
      <c r="X94" s="41">
        <f t="shared" si="208"/>
        <v>0</v>
      </c>
      <c r="Y94" s="41">
        <f t="shared" si="208"/>
        <v>0</v>
      </c>
      <c r="Z94" s="41">
        <f t="shared" si="208"/>
        <v>0</v>
      </c>
      <c r="AA94" s="41">
        <f t="shared" si="208"/>
        <v>0</v>
      </c>
      <c r="AB94" s="41">
        <f t="shared" si="208"/>
        <v>0</v>
      </c>
      <c r="AC94" s="41">
        <f t="shared" si="208"/>
        <v>0</v>
      </c>
      <c r="AD94" s="41">
        <f t="shared" si="208"/>
        <v>0</v>
      </c>
      <c r="AE94" s="41">
        <f t="shared" si="208"/>
        <v>0</v>
      </c>
      <c r="AF94" s="41">
        <f t="shared" si="208"/>
        <v>0</v>
      </c>
      <c r="AG94" s="41">
        <f t="shared" si="208"/>
        <v>0</v>
      </c>
      <c r="AH94" s="41">
        <f t="shared" si="208"/>
        <v>0</v>
      </c>
      <c r="AI94" s="41">
        <f t="shared" si="208"/>
        <v>0</v>
      </c>
      <c r="AJ94" s="41">
        <f t="shared" si="208"/>
        <v>0</v>
      </c>
      <c r="AK94" s="41">
        <f t="shared" si="208"/>
        <v>0</v>
      </c>
      <c r="AL94" s="41">
        <f t="shared" si="208"/>
        <v>0</v>
      </c>
      <c r="AM94" s="41">
        <f t="shared" si="208"/>
        <v>0</v>
      </c>
      <c r="AN94" s="41">
        <f t="shared" ref="AN94:BS94" si="209">IFERROR(IF($B94&gt;=AN$2,0,$G94/$F94*((AM$56-$E94)&lt;$F94)),0)</f>
        <v>0</v>
      </c>
      <c r="AO94" s="41">
        <f t="shared" si="209"/>
        <v>0</v>
      </c>
      <c r="AP94" s="41">
        <f t="shared" si="209"/>
        <v>0</v>
      </c>
      <c r="AQ94" s="41">
        <f t="shared" si="209"/>
        <v>0</v>
      </c>
      <c r="AR94" s="41">
        <f t="shared" si="209"/>
        <v>0</v>
      </c>
      <c r="AS94" s="41">
        <f t="shared" si="209"/>
        <v>1473725.4899219146</v>
      </c>
      <c r="AT94" s="41">
        <f t="shared" si="209"/>
        <v>1473725.4899219146</v>
      </c>
      <c r="AU94" s="41">
        <f t="shared" si="209"/>
        <v>1473725.4899219146</v>
      </c>
      <c r="AV94" s="41">
        <f t="shared" si="209"/>
        <v>1473725.4899219146</v>
      </c>
      <c r="AW94" s="41">
        <f t="shared" si="209"/>
        <v>1473725.4899219146</v>
      </c>
      <c r="AX94" s="41">
        <f t="shared" si="209"/>
        <v>1473725.4899219146</v>
      </c>
      <c r="AY94" s="41">
        <f t="shared" si="209"/>
        <v>1473725.4899219146</v>
      </c>
      <c r="AZ94" s="41">
        <f t="shared" si="209"/>
        <v>1473725.4899219146</v>
      </c>
      <c r="BA94" s="41">
        <f t="shared" si="209"/>
        <v>1473725.4899219146</v>
      </c>
      <c r="BB94" s="41">
        <f t="shared" si="209"/>
        <v>0</v>
      </c>
      <c r="BC94" s="41">
        <f t="shared" si="209"/>
        <v>0</v>
      </c>
      <c r="BD94" s="41">
        <f t="shared" si="209"/>
        <v>0</v>
      </c>
      <c r="BE94" s="41">
        <f t="shared" si="209"/>
        <v>0</v>
      </c>
      <c r="BF94" s="41">
        <f t="shared" si="209"/>
        <v>0</v>
      </c>
      <c r="BG94" s="41">
        <f t="shared" si="209"/>
        <v>0</v>
      </c>
      <c r="BH94" s="41">
        <f t="shared" si="209"/>
        <v>0</v>
      </c>
      <c r="BI94" s="41">
        <f t="shared" si="209"/>
        <v>0</v>
      </c>
      <c r="BJ94" s="41">
        <f t="shared" si="209"/>
        <v>0</v>
      </c>
      <c r="BK94" s="41">
        <f t="shared" si="209"/>
        <v>0</v>
      </c>
      <c r="BL94" s="41">
        <f t="shared" si="209"/>
        <v>0</v>
      </c>
      <c r="BM94" s="41">
        <f t="shared" si="209"/>
        <v>0</v>
      </c>
      <c r="BN94" s="41">
        <f t="shared" si="209"/>
        <v>0</v>
      </c>
      <c r="BO94" s="41">
        <f t="shared" si="209"/>
        <v>0</v>
      </c>
      <c r="BP94" s="41">
        <f t="shared" si="209"/>
        <v>0</v>
      </c>
      <c r="BQ94" s="41">
        <f t="shared" si="209"/>
        <v>0</v>
      </c>
      <c r="BR94" s="41">
        <f t="shared" si="209"/>
        <v>0</v>
      </c>
      <c r="BS94" s="41">
        <f t="shared" si="209"/>
        <v>0</v>
      </c>
      <c r="BT94" s="41">
        <f t="shared" ref="BT94:CB94" si="210">IFERROR(IF($B94&gt;=BT$2,0,$G94/$F94*((BS$56-$E94)&lt;$F94)),0)</f>
        <v>0</v>
      </c>
      <c r="BU94" s="41">
        <f t="shared" si="210"/>
        <v>0</v>
      </c>
      <c r="BV94" s="41">
        <f t="shared" si="210"/>
        <v>0</v>
      </c>
      <c r="BW94" s="41">
        <f t="shared" si="210"/>
        <v>0</v>
      </c>
      <c r="BX94" s="41">
        <f t="shared" si="210"/>
        <v>0</v>
      </c>
      <c r="BY94" s="41">
        <f t="shared" si="210"/>
        <v>0</v>
      </c>
      <c r="BZ94" s="41">
        <f t="shared" si="210"/>
        <v>0</v>
      </c>
      <c r="CA94" s="41">
        <f t="shared" si="210"/>
        <v>0</v>
      </c>
      <c r="CB94" s="41">
        <f t="shared" si="210"/>
        <v>0</v>
      </c>
    </row>
    <row r="95" spans="2:80" outlineLevel="1">
      <c r="B95" s="6">
        <v>2065</v>
      </c>
      <c r="E95">
        <v>38</v>
      </c>
      <c r="F95" s="154">
        <f t="shared" si="102"/>
        <v>9</v>
      </c>
      <c r="G95" s="1">
        <v>13153726.82881153</v>
      </c>
      <c r="H95" s="41">
        <f t="shared" ref="H95:AM95" si="211">IFERROR(IF($B95&gt;=H$2,0,$G95/$F95*((G$56-$E95)&lt;$F95)),0)</f>
        <v>0</v>
      </c>
      <c r="I95" s="41">
        <f t="shared" si="211"/>
        <v>0</v>
      </c>
      <c r="J95" s="41">
        <f t="shared" si="211"/>
        <v>0</v>
      </c>
      <c r="K95" s="41">
        <f t="shared" si="211"/>
        <v>0</v>
      </c>
      <c r="L95" s="41">
        <f t="shared" si="211"/>
        <v>0</v>
      </c>
      <c r="M95" s="41">
        <f t="shared" si="211"/>
        <v>0</v>
      </c>
      <c r="N95" s="41">
        <f t="shared" si="211"/>
        <v>0</v>
      </c>
      <c r="O95" s="41">
        <f t="shared" si="211"/>
        <v>0</v>
      </c>
      <c r="P95" s="41">
        <f t="shared" si="211"/>
        <v>0</v>
      </c>
      <c r="Q95" s="41">
        <f t="shared" si="211"/>
        <v>0</v>
      </c>
      <c r="R95" s="41">
        <f t="shared" si="211"/>
        <v>0</v>
      </c>
      <c r="S95" s="41">
        <f t="shared" si="211"/>
        <v>0</v>
      </c>
      <c r="T95" s="41">
        <f t="shared" si="211"/>
        <v>0</v>
      </c>
      <c r="U95" s="41">
        <f t="shared" si="211"/>
        <v>0</v>
      </c>
      <c r="V95" s="41">
        <f t="shared" si="211"/>
        <v>0</v>
      </c>
      <c r="W95" s="41">
        <f t="shared" si="211"/>
        <v>0</v>
      </c>
      <c r="X95" s="41">
        <f t="shared" si="211"/>
        <v>0</v>
      </c>
      <c r="Y95" s="41">
        <f t="shared" si="211"/>
        <v>0</v>
      </c>
      <c r="Z95" s="41">
        <f t="shared" si="211"/>
        <v>0</v>
      </c>
      <c r="AA95" s="41">
        <f t="shared" si="211"/>
        <v>0</v>
      </c>
      <c r="AB95" s="41">
        <f t="shared" si="211"/>
        <v>0</v>
      </c>
      <c r="AC95" s="41">
        <f t="shared" si="211"/>
        <v>0</v>
      </c>
      <c r="AD95" s="41">
        <f t="shared" si="211"/>
        <v>0</v>
      </c>
      <c r="AE95" s="41">
        <f t="shared" si="211"/>
        <v>0</v>
      </c>
      <c r="AF95" s="41">
        <f t="shared" si="211"/>
        <v>0</v>
      </c>
      <c r="AG95" s="41">
        <f t="shared" si="211"/>
        <v>0</v>
      </c>
      <c r="AH95" s="41">
        <f t="shared" si="211"/>
        <v>0</v>
      </c>
      <c r="AI95" s="41">
        <f t="shared" si="211"/>
        <v>0</v>
      </c>
      <c r="AJ95" s="41">
        <f t="shared" si="211"/>
        <v>0</v>
      </c>
      <c r="AK95" s="41">
        <f t="shared" si="211"/>
        <v>0</v>
      </c>
      <c r="AL95" s="41">
        <f t="shared" si="211"/>
        <v>0</v>
      </c>
      <c r="AM95" s="41">
        <f t="shared" si="211"/>
        <v>0</v>
      </c>
      <c r="AN95" s="41">
        <f t="shared" ref="AN95:BS95" si="212">IFERROR(IF($B95&gt;=AN$2,0,$G95/$F95*((AM$56-$E95)&lt;$F95)),0)</f>
        <v>0</v>
      </c>
      <c r="AO95" s="41">
        <f t="shared" si="212"/>
        <v>0</v>
      </c>
      <c r="AP95" s="41">
        <f t="shared" si="212"/>
        <v>0</v>
      </c>
      <c r="AQ95" s="41">
        <f t="shared" si="212"/>
        <v>0</v>
      </c>
      <c r="AR95" s="41">
        <f t="shared" si="212"/>
        <v>0</v>
      </c>
      <c r="AS95" s="41">
        <f t="shared" si="212"/>
        <v>0</v>
      </c>
      <c r="AT95" s="41">
        <f t="shared" si="212"/>
        <v>1461525.2032012811</v>
      </c>
      <c r="AU95" s="41">
        <f t="shared" si="212"/>
        <v>1461525.2032012811</v>
      </c>
      <c r="AV95" s="41">
        <f t="shared" si="212"/>
        <v>1461525.2032012811</v>
      </c>
      <c r="AW95" s="41">
        <f t="shared" si="212"/>
        <v>1461525.2032012811</v>
      </c>
      <c r="AX95" s="41">
        <f t="shared" si="212"/>
        <v>1461525.2032012811</v>
      </c>
      <c r="AY95" s="41">
        <f t="shared" si="212"/>
        <v>1461525.2032012811</v>
      </c>
      <c r="AZ95" s="41">
        <f t="shared" si="212"/>
        <v>1461525.2032012811</v>
      </c>
      <c r="BA95" s="41">
        <f t="shared" si="212"/>
        <v>1461525.2032012811</v>
      </c>
      <c r="BB95" s="41">
        <f t="shared" si="212"/>
        <v>1461525.2032012811</v>
      </c>
      <c r="BC95" s="41">
        <f t="shared" si="212"/>
        <v>0</v>
      </c>
      <c r="BD95" s="41">
        <f t="shared" si="212"/>
        <v>0</v>
      </c>
      <c r="BE95" s="41">
        <f t="shared" si="212"/>
        <v>0</v>
      </c>
      <c r="BF95" s="41">
        <f t="shared" si="212"/>
        <v>0</v>
      </c>
      <c r="BG95" s="41">
        <f t="shared" si="212"/>
        <v>0</v>
      </c>
      <c r="BH95" s="41">
        <f t="shared" si="212"/>
        <v>0</v>
      </c>
      <c r="BI95" s="41">
        <f t="shared" si="212"/>
        <v>0</v>
      </c>
      <c r="BJ95" s="41">
        <f t="shared" si="212"/>
        <v>0</v>
      </c>
      <c r="BK95" s="41">
        <f t="shared" si="212"/>
        <v>0</v>
      </c>
      <c r="BL95" s="41">
        <f t="shared" si="212"/>
        <v>0</v>
      </c>
      <c r="BM95" s="41">
        <f t="shared" si="212"/>
        <v>0</v>
      </c>
      <c r="BN95" s="41">
        <f t="shared" si="212"/>
        <v>0</v>
      </c>
      <c r="BO95" s="41">
        <f t="shared" si="212"/>
        <v>0</v>
      </c>
      <c r="BP95" s="41">
        <f t="shared" si="212"/>
        <v>0</v>
      </c>
      <c r="BQ95" s="41">
        <f t="shared" si="212"/>
        <v>0</v>
      </c>
      <c r="BR95" s="41">
        <f t="shared" si="212"/>
        <v>0</v>
      </c>
      <c r="BS95" s="41">
        <f t="shared" si="212"/>
        <v>0</v>
      </c>
      <c r="BT95" s="41">
        <f t="shared" ref="BT95:CB95" si="213">IFERROR(IF($B95&gt;=BT$2,0,$G95/$F95*((BS$56-$E95)&lt;$F95)),0)</f>
        <v>0</v>
      </c>
      <c r="BU95" s="41">
        <f t="shared" si="213"/>
        <v>0</v>
      </c>
      <c r="BV95" s="41">
        <f t="shared" si="213"/>
        <v>0</v>
      </c>
      <c r="BW95" s="41">
        <f t="shared" si="213"/>
        <v>0</v>
      </c>
      <c r="BX95" s="41">
        <f t="shared" si="213"/>
        <v>0</v>
      </c>
      <c r="BY95" s="41">
        <f t="shared" si="213"/>
        <v>0</v>
      </c>
      <c r="BZ95" s="41">
        <f t="shared" si="213"/>
        <v>0</v>
      </c>
      <c r="CA95" s="41">
        <f t="shared" si="213"/>
        <v>0</v>
      </c>
      <c r="CB95" s="41">
        <f t="shared" si="213"/>
        <v>0</v>
      </c>
    </row>
    <row r="96" spans="2:80" outlineLevel="1">
      <c r="B96" s="6">
        <v>2066</v>
      </c>
      <c r="E96">
        <v>39</v>
      </c>
      <c r="F96" s="154">
        <f t="shared" si="102"/>
        <v>9</v>
      </c>
      <c r="G96" s="1">
        <v>13046669.312837968</v>
      </c>
      <c r="H96" s="41">
        <f t="shared" ref="H96:AM96" si="214">IFERROR(IF($B96&gt;=H$2,0,$G96/$F96*((G$56-$E96)&lt;$F96)),0)</f>
        <v>0</v>
      </c>
      <c r="I96" s="41">
        <f t="shared" si="214"/>
        <v>0</v>
      </c>
      <c r="J96" s="41">
        <f t="shared" si="214"/>
        <v>0</v>
      </c>
      <c r="K96" s="41">
        <f t="shared" si="214"/>
        <v>0</v>
      </c>
      <c r="L96" s="41">
        <f t="shared" si="214"/>
        <v>0</v>
      </c>
      <c r="M96" s="41">
        <f t="shared" si="214"/>
        <v>0</v>
      </c>
      <c r="N96" s="41">
        <f t="shared" si="214"/>
        <v>0</v>
      </c>
      <c r="O96" s="41">
        <f t="shared" si="214"/>
        <v>0</v>
      </c>
      <c r="P96" s="41">
        <f t="shared" si="214"/>
        <v>0</v>
      </c>
      <c r="Q96" s="41">
        <f t="shared" si="214"/>
        <v>0</v>
      </c>
      <c r="R96" s="41">
        <f t="shared" si="214"/>
        <v>0</v>
      </c>
      <c r="S96" s="41">
        <f t="shared" si="214"/>
        <v>0</v>
      </c>
      <c r="T96" s="41">
        <f t="shared" si="214"/>
        <v>0</v>
      </c>
      <c r="U96" s="41">
        <f t="shared" si="214"/>
        <v>0</v>
      </c>
      <c r="V96" s="41">
        <f t="shared" si="214"/>
        <v>0</v>
      </c>
      <c r="W96" s="41">
        <f t="shared" si="214"/>
        <v>0</v>
      </c>
      <c r="X96" s="41">
        <f t="shared" si="214"/>
        <v>0</v>
      </c>
      <c r="Y96" s="41">
        <f t="shared" si="214"/>
        <v>0</v>
      </c>
      <c r="Z96" s="41">
        <f t="shared" si="214"/>
        <v>0</v>
      </c>
      <c r="AA96" s="41">
        <f t="shared" si="214"/>
        <v>0</v>
      </c>
      <c r="AB96" s="41">
        <f t="shared" si="214"/>
        <v>0</v>
      </c>
      <c r="AC96" s="41">
        <f t="shared" si="214"/>
        <v>0</v>
      </c>
      <c r="AD96" s="41">
        <f t="shared" si="214"/>
        <v>0</v>
      </c>
      <c r="AE96" s="41">
        <f t="shared" si="214"/>
        <v>0</v>
      </c>
      <c r="AF96" s="41">
        <f t="shared" si="214"/>
        <v>0</v>
      </c>
      <c r="AG96" s="41">
        <f t="shared" si="214"/>
        <v>0</v>
      </c>
      <c r="AH96" s="41">
        <f t="shared" si="214"/>
        <v>0</v>
      </c>
      <c r="AI96" s="41">
        <f t="shared" si="214"/>
        <v>0</v>
      </c>
      <c r="AJ96" s="41">
        <f t="shared" si="214"/>
        <v>0</v>
      </c>
      <c r="AK96" s="41">
        <f t="shared" si="214"/>
        <v>0</v>
      </c>
      <c r="AL96" s="41">
        <f t="shared" si="214"/>
        <v>0</v>
      </c>
      <c r="AM96" s="41">
        <f t="shared" si="214"/>
        <v>0</v>
      </c>
      <c r="AN96" s="41">
        <f t="shared" ref="AN96:BS96" si="215">IFERROR(IF($B96&gt;=AN$2,0,$G96/$F96*((AM$56-$E96)&lt;$F96)),0)</f>
        <v>0</v>
      </c>
      <c r="AO96" s="41">
        <f t="shared" si="215"/>
        <v>0</v>
      </c>
      <c r="AP96" s="41">
        <f t="shared" si="215"/>
        <v>0</v>
      </c>
      <c r="AQ96" s="41">
        <f t="shared" si="215"/>
        <v>0</v>
      </c>
      <c r="AR96" s="41">
        <f t="shared" si="215"/>
        <v>0</v>
      </c>
      <c r="AS96" s="41">
        <f t="shared" si="215"/>
        <v>0</v>
      </c>
      <c r="AT96" s="41">
        <f t="shared" si="215"/>
        <v>0</v>
      </c>
      <c r="AU96" s="41">
        <f t="shared" si="215"/>
        <v>1449629.9236486631</v>
      </c>
      <c r="AV96" s="41">
        <f t="shared" si="215"/>
        <v>1449629.9236486631</v>
      </c>
      <c r="AW96" s="41">
        <f t="shared" si="215"/>
        <v>1449629.9236486631</v>
      </c>
      <c r="AX96" s="41">
        <f t="shared" si="215"/>
        <v>1449629.9236486631</v>
      </c>
      <c r="AY96" s="41">
        <f t="shared" si="215"/>
        <v>1449629.9236486631</v>
      </c>
      <c r="AZ96" s="41">
        <f t="shared" si="215"/>
        <v>1449629.9236486631</v>
      </c>
      <c r="BA96" s="41">
        <f t="shared" si="215"/>
        <v>1449629.9236486631</v>
      </c>
      <c r="BB96" s="41">
        <f t="shared" si="215"/>
        <v>1449629.9236486631</v>
      </c>
      <c r="BC96" s="41">
        <f t="shared" si="215"/>
        <v>1449629.9236486631</v>
      </c>
      <c r="BD96" s="41">
        <f t="shared" si="215"/>
        <v>0</v>
      </c>
      <c r="BE96" s="41">
        <f t="shared" si="215"/>
        <v>0</v>
      </c>
      <c r="BF96" s="41">
        <f t="shared" si="215"/>
        <v>0</v>
      </c>
      <c r="BG96" s="41">
        <f t="shared" si="215"/>
        <v>0</v>
      </c>
      <c r="BH96" s="41">
        <f t="shared" si="215"/>
        <v>0</v>
      </c>
      <c r="BI96" s="41">
        <f t="shared" si="215"/>
        <v>0</v>
      </c>
      <c r="BJ96" s="41">
        <f t="shared" si="215"/>
        <v>0</v>
      </c>
      <c r="BK96" s="41">
        <f t="shared" si="215"/>
        <v>0</v>
      </c>
      <c r="BL96" s="41">
        <f t="shared" si="215"/>
        <v>0</v>
      </c>
      <c r="BM96" s="41">
        <f t="shared" si="215"/>
        <v>0</v>
      </c>
      <c r="BN96" s="41">
        <f t="shared" si="215"/>
        <v>0</v>
      </c>
      <c r="BO96" s="41">
        <f t="shared" si="215"/>
        <v>0</v>
      </c>
      <c r="BP96" s="41">
        <f t="shared" si="215"/>
        <v>0</v>
      </c>
      <c r="BQ96" s="41">
        <f t="shared" si="215"/>
        <v>0</v>
      </c>
      <c r="BR96" s="41">
        <f t="shared" si="215"/>
        <v>0</v>
      </c>
      <c r="BS96" s="41">
        <f t="shared" si="215"/>
        <v>0</v>
      </c>
      <c r="BT96" s="41">
        <f t="shared" ref="BT96:CB96" si="216">IFERROR(IF($B96&gt;=BT$2,0,$G96/$F96*((BS$56-$E96)&lt;$F96)),0)</f>
        <v>0</v>
      </c>
      <c r="BU96" s="41">
        <f t="shared" si="216"/>
        <v>0</v>
      </c>
      <c r="BV96" s="41">
        <f t="shared" si="216"/>
        <v>0</v>
      </c>
      <c r="BW96" s="41">
        <f t="shared" si="216"/>
        <v>0</v>
      </c>
      <c r="BX96" s="41">
        <f t="shared" si="216"/>
        <v>0</v>
      </c>
      <c r="BY96" s="41">
        <f t="shared" si="216"/>
        <v>0</v>
      </c>
      <c r="BZ96" s="41">
        <f t="shared" si="216"/>
        <v>0</v>
      </c>
      <c r="CA96" s="41">
        <f t="shared" si="216"/>
        <v>0</v>
      </c>
      <c r="CB96" s="41">
        <f t="shared" si="216"/>
        <v>0</v>
      </c>
    </row>
    <row r="97" spans="2:80" outlineLevel="1">
      <c r="B97" s="6">
        <v>2067</v>
      </c>
      <c r="E97">
        <v>40</v>
      </c>
      <c r="F97" s="154">
        <f t="shared" si="102"/>
        <v>9</v>
      </c>
      <c r="G97" s="1">
        <v>12942288.234763745</v>
      </c>
      <c r="H97" s="41">
        <f t="shared" ref="H97:AM97" si="217">IFERROR(IF($B97&gt;=H$2,0,$G97/$F97*((G$56-$E97)&lt;$F97)),0)</f>
        <v>0</v>
      </c>
      <c r="I97" s="41">
        <f t="shared" si="217"/>
        <v>0</v>
      </c>
      <c r="J97" s="41">
        <f t="shared" si="217"/>
        <v>0</v>
      </c>
      <c r="K97" s="41">
        <f t="shared" si="217"/>
        <v>0</v>
      </c>
      <c r="L97" s="41">
        <f t="shared" si="217"/>
        <v>0</v>
      </c>
      <c r="M97" s="41">
        <f t="shared" si="217"/>
        <v>0</v>
      </c>
      <c r="N97" s="41">
        <f t="shared" si="217"/>
        <v>0</v>
      </c>
      <c r="O97" s="41">
        <f t="shared" si="217"/>
        <v>0</v>
      </c>
      <c r="P97" s="41">
        <f t="shared" si="217"/>
        <v>0</v>
      </c>
      <c r="Q97" s="41">
        <f t="shared" si="217"/>
        <v>0</v>
      </c>
      <c r="R97" s="41">
        <f t="shared" si="217"/>
        <v>0</v>
      </c>
      <c r="S97" s="41">
        <f t="shared" si="217"/>
        <v>0</v>
      </c>
      <c r="T97" s="41">
        <f t="shared" si="217"/>
        <v>0</v>
      </c>
      <c r="U97" s="41">
        <f t="shared" si="217"/>
        <v>0</v>
      </c>
      <c r="V97" s="41">
        <f t="shared" si="217"/>
        <v>0</v>
      </c>
      <c r="W97" s="41">
        <f t="shared" si="217"/>
        <v>0</v>
      </c>
      <c r="X97" s="41">
        <f t="shared" si="217"/>
        <v>0</v>
      </c>
      <c r="Y97" s="41">
        <f t="shared" si="217"/>
        <v>0</v>
      </c>
      <c r="Z97" s="41">
        <f t="shared" si="217"/>
        <v>0</v>
      </c>
      <c r="AA97" s="41">
        <f t="shared" si="217"/>
        <v>0</v>
      </c>
      <c r="AB97" s="41">
        <f t="shared" si="217"/>
        <v>0</v>
      </c>
      <c r="AC97" s="41">
        <f t="shared" si="217"/>
        <v>0</v>
      </c>
      <c r="AD97" s="41">
        <f t="shared" si="217"/>
        <v>0</v>
      </c>
      <c r="AE97" s="41">
        <f t="shared" si="217"/>
        <v>0</v>
      </c>
      <c r="AF97" s="41">
        <f t="shared" si="217"/>
        <v>0</v>
      </c>
      <c r="AG97" s="41">
        <f t="shared" si="217"/>
        <v>0</v>
      </c>
      <c r="AH97" s="41">
        <f t="shared" si="217"/>
        <v>0</v>
      </c>
      <c r="AI97" s="41">
        <f t="shared" si="217"/>
        <v>0</v>
      </c>
      <c r="AJ97" s="41">
        <f t="shared" si="217"/>
        <v>0</v>
      </c>
      <c r="AK97" s="41">
        <f t="shared" si="217"/>
        <v>0</v>
      </c>
      <c r="AL97" s="41">
        <f t="shared" si="217"/>
        <v>0</v>
      </c>
      <c r="AM97" s="41">
        <f t="shared" si="217"/>
        <v>0</v>
      </c>
      <c r="AN97" s="41">
        <f t="shared" ref="AN97:BS97" si="218">IFERROR(IF($B97&gt;=AN$2,0,$G97/$F97*((AM$56-$E97)&lt;$F97)),0)</f>
        <v>0</v>
      </c>
      <c r="AO97" s="41">
        <f t="shared" si="218"/>
        <v>0</v>
      </c>
      <c r="AP97" s="41">
        <f t="shared" si="218"/>
        <v>0</v>
      </c>
      <c r="AQ97" s="41">
        <f t="shared" si="218"/>
        <v>0</v>
      </c>
      <c r="AR97" s="41">
        <f t="shared" si="218"/>
        <v>0</v>
      </c>
      <c r="AS97" s="41">
        <f t="shared" si="218"/>
        <v>0</v>
      </c>
      <c r="AT97" s="41">
        <f t="shared" si="218"/>
        <v>0</v>
      </c>
      <c r="AU97" s="41">
        <f t="shared" si="218"/>
        <v>0</v>
      </c>
      <c r="AV97" s="41">
        <f t="shared" si="218"/>
        <v>1438032.0260848606</v>
      </c>
      <c r="AW97" s="41">
        <f t="shared" si="218"/>
        <v>1438032.0260848606</v>
      </c>
      <c r="AX97" s="41">
        <f t="shared" si="218"/>
        <v>1438032.0260848606</v>
      </c>
      <c r="AY97" s="41">
        <f t="shared" si="218"/>
        <v>1438032.0260848606</v>
      </c>
      <c r="AZ97" s="41">
        <f t="shared" si="218"/>
        <v>1438032.0260848606</v>
      </c>
      <c r="BA97" s="41">
        <f t="shared" si="218"/>
        <v>1438032.0260848606</v>
      </c>
      <c r="BB97" s="41">
        <f t="shared" si="218"/>
        <v>1438032.0260848606</v>
      </c>
      <c r="BC97" s="41">
        <f t="shared" si="218"/>
        <v>1438032.0260848606</v>
      </c>
      <c r="BD97" s="41">
        <f t="shared" si="218"/>
        <v>1438032.0260848606</v>
      </c>
      <c r="BE97" s="41">
        <f t="shared" si="218"/>
        <v>0</v>
      </c>
      <c r="BF97" s="41">
        <f t="shared" si="218"/>
        <v>0</v>
      </c>
      <c r="BG97" s="41">
        <f t="shared" si="218"/>
        <v>0</v>
      </c>
      <c r="BH97" s="41">
        <f t="shared" si="218"/>
        <v>0</v>
      </c>
      <c r="BI97" s="41">
        <f t="shared" si="218"/>
        <v>0</v>
      </c>
      <c r="BJ97" s="41">
        <f t="shared" si="218"/>
        <v>0</v>
      </c>
      <c r="BK97" s="41">
        <f t="shared" si="218"/>
        <v>0</v>
      </c>
      <c r="BL97" s="41">
        <f t="shared" si="218"/>
        <v>0</v>
      </c>
      <c r="BM97" s="41">
        <f t="shared" si="218"/>
        <v>0</v>
      </c>
      <c r="BN97" s="41">
        <f t="shared" si="218"/>
        <v>0</v>
      </c>
      <c r="BO97" s="41">
        <f t="shared" si="218"/>
        <v>0</v>
      </c>
      <c r="BP97" s="41">
        <f t="shared" si="218"/>
        <v>0</v>
      </c>
      <c r="BQ97" s="41">
        <f t="shared" si="218"/>
        <v>0</v>
      </c>
      <c r="BR97" s="41">
        <f t="shared" si="218"/>
        <v>0</v>
      </c>
      <c r="BS97" s="41">
        <f t="shared" si="218"/>
        <v>0</v>
      </c>
      <c r="BT97" s="41">
        <f t="shared" ref="BT97:CB97" si="219">IFERROR(IF($B97&gt;=BT$2,0,$G97/$F97*((BS$56-$E97)&lt;$F97)),0)</f>
        <v>0</v>
      </c>
      <c r="BU97" s="41">
        <f t="shared" si="219"/>
        <v>0</v>
      </c>
      <c r="BV97" s="41">
        <f t="shared" si="219"/>
        <v>0</v>
      </c>
      <c r="BW97" s="41">
        <f t="shared" si="219"/>
        <v>0</v>
      </c>
      <c r="BX97" s="41">
        <f t="shared" si="219"/>
        <v>0</v>
      </c>
      <c r="BY97" s="41">
        <f t="shared" si="219"/>
        <v>0</v>
      </c>
      <c r="BZ97" s="41">
        <f t="shared" si="219"/>
        <v>0</v>
      </c>
      <c r="CA97" s="41">
        <f t="shared" si="219"/>
        <v>0</v>
      </c>
      <c r="CB97" s="41">
        <f t="shared" si="219"/>
        <v>0</v>
      </c>
    </row>
    <row r="98" spans="2:80" outlineLevel="1">
      <c r="B98" s="6">
        <v>2068</v>
      </c>
      <c r="E98">
        <v>41</v>
      </c>
      <c r="F98" s="154">
        <f t="shared" si="102"/>
        <v>9</v>
      </c>
      <c r="G98" s="1">
        <v>12840516.683641378</v>
      </c>
      <c r="H98" s="41">
        <f t="shared" ref="H98:AM98" si="220">IFERROR(IF($B98&gt;=H$2,0,$G98/$F98*((G$56-$E98)&lt;$F98)),0)</f>
        <v>0</v>
      </c>
      <c r="I98" s="41">
        <f t="shared" si="220"/>
        <v>0</v>
      </c>
      <c r="J98" s="41">
        <f t="shared" si="220"/>
        <v>0</v>
      </c>
      <c r="K98" s="41">
        <f t="shared" si="220"/>
        <v>0</v>
      </c>
      <c r="L98" s="41">
        <f t="shared" si="220"/>
        <v>0</v>
      </c>
      <c r="M98" s="41">
        <f t="shared" si="220"/>
        <v>0</v>
      </c>
      <c r="N98" s="41">
        <f t="shared" si="220"/>
        <v>0</v>
      </c>
      <c r="O98" s="41">
        <f t="shared" si="220"/>
        <v>0</v>
      </c>
      <c r="P98" s="41">
        <f t="shared" si="220"/>
        <v>0</v>
      </c>
      <c r="Q98" s="41">
        <f t="shared" si="220"/>
        <v>0</v>
      </c>
      <c r="R98" s="41">
        <f t="shared" si="220"/>
        <v>0</v>
      </c>
      <c r="S98" s="41">
        <f t="shared" si="220"/>
        <v>0</v>
      </c>
      <c r="T98" s="41">
        <f t="shared" si="220"/>
        <v>0</v>
      </c>
      <c r="U98" s="41">
        <f t="shared" si="220"/>
        <v>0</v>
      </c>
      <c r="V98" s="41">
        <f t="shared" si="220"/>
        <v>0</v>
      </c>
      <c r="W98" s="41">
        <f t="shared" si="220"/>
        <v>0</v>
      </c>
      <c r="X98" s="41">
        <f t="shared" si="220"/>
        <v>0</v>
      </c>
      <c r="Y98" s="41">
        <f t="shared" si="220"/>
        <v>0</v>
      </c>
      <c r="Z98" s="41">
        <f t="shared" si="220"/>
        <v>0</v>
      </c>
      <c r="AA98" s="41">
        <f t="shared" si="220"/>
        <v>0</v>
      </c>
      <c r="AB98" s="41">
        <f t="shared" si="220"/>
        <v>0</v>
      </c>
      <c r="AC98" s="41">
        <f t="shared" si="220"/>
        <v>0</v>
      </c>
      <c r="AD98" s="41">
        <f t="shared" si="220"/>
        <v>0</v>
      </c>
      <c r="AE98" s="41">
        <f t="shared" si="220"/>
        <v>0</v>
      </c>
      <c r="AF98" s="41">
        <f t="shared" si="220"/>
        <v>0</v>
      </c>
      <c r="AG98" s="41">
        <f t="shared" si="220"/>
        <v>0</v>
      </c>
      <c r="AH98" s="41">
        <f t="shared" si="220"/>
        <v>0</v>
      </c>
      <c r="AI98" s="41">
        <f t="shared" si="220"/>
        <v>0</v>
      </c>
      <c r="AJ98" s="41">
        <f t="shared" si="220"/>
        <v>0</v>
      </c>
      <c r="AK98" s="41">
        <f t="shared" si="220"/>
        <v>0</v>
      </c>
      <c r="AL98" s="41">
        <f t="shared" si="220"/>
        <v>0</v>
      </c>
      <c r="AM98" s="41">
        <f t="shared" si="220"/>
        <v>0</v>
      </c>
      <c r="AN98" s="41">
        <f t="shared" ref="AN98:BS98" si="221">IFERROR(IF($B98&gt;=AN$2,0,$G98/$F98*((AM$56-$E98)&lt;$F98)),0)</f>
        <v>0</v>
      </c>
      <c r="AO98" s="41">
        <f t="shared" si="221"/>
        <v>0</v>
      </c>
      <c r="AP98" s="41">
        <f t="shared" si="221"/>
        <v>0</v>
      </c>
      <c r="AQ98" s="41">
        <f t="shared" si="221"/>
        <v>0</v>
      </c>
      <c r="AR98" s="41">
        <f t="shared" si="221"/>
        <v>0</v>
      </c>
      <c r="AS98" s="41">
        <f t="shared" si="221"/>
        <v>0</v>
      </c>
      <c r="AT98" s="41">
        <f t="shared" si="221"/>
        <v>0</v>
      </c>
      <c r="AU98" s="41">
        <f t="shared" si="221"/>
        <v>0</v>
      </c>
      <c r="AV98" s="41">
        <f t="shared" si="221"/>
        <v>0</v>
      </c>
      <c r="AW98" s="41">
        <f t="shared" si="221"/>
        <v>1426724.075960153</v>
      </c>
      <c r="AX98" s="41">
        <f t="shared" si="221"/>
        <v>1426724.075960153</v>
      </c>
      <c r="AY98" s="41">
        <f t="shared" si="221"/>
        <v>1426724.075960153</v>
      </c>
      <c r="AZ98" s="41">
        <f t="shared" si="221"/>
        <v>1426724.075960153</v>
      </c>
      <c r="BA98" s="41">
        <f t="shared" si="221"/>
        <v>1426724.075960153</v>
      </c>
      <c r="BB98" s="41">
        <f t="shared" si="221"/>
        <v>1426724.075960153</v>
      </c>
      <c r="BC98" s="41">
        <f t="shared" si="221"/>
        <v>1426724.075960153</v>
      </c>
      <c r="BD98" s="41">
        <f t="shared" si="221"/>
        <v>1426724.075960153</v>
      </c>
      <c r="BE98" s="41">
        <f t="shared" si="221"/>
        <v>1426724.075960153</v>
      </c>
      <c r="BF98" s="41">
        <f t="shared" si="221"/>
        <v>0</v>
      </c>
      <c r="BG98" s="41">
        <f t="shared" si="221"/>
        <v>0</v>
      </c>
      <c r="BH98" s="41">
        <f t="shared" si="221"/>
        <v>0</v>
      </c>
      <c r="BI98" s="41">
        <f t="shared" si="221"/>
        <v>0</v>
      </c>
      <c r="BJ98" s="41">
        <f t="shared" si="221"/>
        <v>0</v>
      </c>
      <c r="BK98" s="41">
        <f t="shared" si="221"/>
        <v>0</v>
      </c>
      <c r="BL98" s="41">
        <f t="shared" si="221"/>
        <v>0</v>
      </c>
      <c r="BM98" s="41">
        <f t="shared" si="221"/>
        <v>0</v>
      </c>
      <c r="BN98" s="41">
        <f t="shared" si="221"/>
        <v>0</v>
      </c>
      <c r="BO98" s="41">
        <f t="shared" si="221"/>
        <v>0</v>
      </c>
      <c r="BP98" s="41">
        <f t="shared" si="221"/>
        <v>0</v>
      </c>
      <c r="BQ98" s="41">
        <f t="shared" si="221"/>
        <v>0</v>
      </c>
      <c r="BR98" s="41">
        <f t="shared" si="221"/>
        <v>0</v>
      </c>
      <c r="BS98" s="41">
        <f t="shared" si="221"/>
        <v>0</v>
      </c>
      <c r="BT98" s="41">
        <f t="shared" ref="BT98:CB98" si="222">IFERROR(IF($B98&gt;=BT$2,0,$G98/$F98*((BS$56-$E98)&lt;$F98)),0)</f>
        <v>0</v>
      </c>
      <c r="BU98" s="41">
        <f t="shared" si="222"/>
        <v>0</v>
      </c>
      <c r="BV98" s="41">
        <f t="shared" si="222"/>
        <v>0</v>
      </c>
      <c r="BW98" s="41">
        <f t="shared" si="222"/>
        <v>0</v>
      </c>
      <c r="BX98" s="41">
        <f t="shared" si="222"/>
        <v>0</v>
      </c>
      <c r="BY98" s="41">
        <f t="shared" si="222"/>
        <v>0</v>
      </c>
      <c r="BZ98" s="41">
        <f t="shared" si="222"/>
        <v>0</v>
      </c>
      <c r="CA98" s="41">
        <f t="shared" si="222"/>
        <v>0</v>
      </c>
      <c r="CB98" s="41">
        <f t="shared" si="222"/>
        <v>0</v>
      </c>
    </row>
    <row r="99" spans="2:80" outlineLevel="1">
      <c r="B99" s="6">
        <v>2069</v>
      </c>
      <c r="E99">
        <v>42</v>
      </c>
      <c r="F99" s="154">
        <f t="shared" si="102"/>
        <v>9</v>
      </c>
      <c r="G99" s="1">
        <v>12741289.421297073</v>
      </c>
      <c r="H99" s="41">
        <f t="shared" ref="H99:AM99" si="223">IFERROR(IF($B99&gt;=H$2,0,$G99/$F99*((G$56-$E99)&lt;$F99)),0)</f>
        <v>0</v>
      </c>
      <c r="I99" s="41">
        <f t="shared" si="223"/>
        <v>0</v>
      </c>
      <c r="J99" s="41">
        <f t="shared" si="223"/>
        <v>0</v>
      </c>
      <c r="K99" s="41">
        <f t="shared" si="223"/>
        <v>0</v>
      </c>
      <c r="L99" s="41">
        <f t="shared" si="223"/>
        <v>0</v>
      </c>
      <c r="M99" s="41">
        <f t="shared" si="223"/>
        <v>0</v>
      </c>
      <c r="N99" s="41">
        <f t="shared" si="223"/>
        <v>0</v>
      </c>
      <c r="O99" s="41">
        <f t="shared" si="223"/>
        <v>0</v>
      </c>
      <c r="P99" s="41">
        <f t="shared" si="223"/>
        <v>0</v>
      </c>
      <c r="Q99" s="41">
        <f t="shared" si="223"/>
        <v>0</v>
      </c>
      <c r="R99" s="41">
        <f t="shared" si="223"/>
        <v>0</v>
      </c>
      <c r="S99" s="41">
        <f t="shared" si="223"/>
        <v>0</v>
      </c>
      <c r="T99" s="41">
        <f t="shared" si="223"/>
        <v>0</v>
      </c>
      <c r="U99" s="41">
        <f t="shared" si="223"/>
        <v>0</v>
      </c>
      <c r="V99" s="41">
        <f t="shared" si="223"/>
        <v>0</v>
      </c>
      <c r="W99" s="41">
        <f t="shared" si="223"/>
        <v>0</v>
      </c>
      <c r="X99" s="41">
        <f t="shared" si="223"/>
        <v>0</v>
      </c>
      <c r="Y99" s="41">
        <f t="shared" si="223"/>
        <v>0</v>
      </c>
      <c r="Z99" s="41">
        <f t="shared" si="223"/>
        <v>0</v>
      </c>
      <c r="AA99" s="41">
        <f t="shared" si="223"/>
        <v>0</v>
      </c>
      <c r="AB99" s="41">
        <f t="shared" si="223"/>
        <v>0</v>
      </c>
      <c r="AC99" s="41">
        <f t="shared" si="223"/>
        <v>0</v>
      </c>
      <c r="AD99" s="41">
        <f t="shared" si="223"/>
        <v>0</v>
      </c>
      <c r="AE99" s="41">
        <f t="shared" si="223"/>
        <v>0</v>
      </c>
      <c r="AF99" s="41">
        <f t="shared" si="223"/>
        <v>0</v>
      </c>
      <c r="AG99" s="41">
        <f t="shared" si="223"/>
        <v>0</v>
      </c>
      <c r="AH99" s="41">
        <f t="shared" si="223"/>
        <v>0</v>
      </c>
      <c r="AI99" s="41">
        <f t="shared" si="223"/>
        <v>0</v>
      </c>
      <c r="AJ99" s="41">
        <f t="shared" si="223"/>
        <v>0</v>
      </c>
      <c r="AK99" s="41">
        <f t="shared" si="223"/>
        <v>0</v>
      </c>
      <c r="AL99" s="41">
        <f t="shared" si="223"/>
        <v>0</v>
      </c>
      <c r="AM99" s="41">
        <f t="shared" si="223"/>
        <v>0</v>
      </c>
      <c r="AN99" s="41">
        <f t="shared" ref="AN99:BS99" si="224">IFERROR(IF($B99&gt;=AN$2,0,$G99/$F99*((AM$56-$E99)&lt;$F99)),0)</f>
        <v>0</v>
      </c>
      <c r="AO99" s="41">
        <f t="shared" si="224"/>
        <v>0</v>
      </c>
      <c r="AP99" s="41">
        <f t="shared" si="224"/>
        <v>0</v>
      </c>
      <c r="AQ99" s="41">
        <f t="shared" si="224"/>
        <v>0</v>
      </c>
      <c r="AR99" s="41">
        <f t="shared" si="224"/>
        <v>0</v>
      </c>
      <c r="AS99" s="41">
        <f t="shared" si="224"/>
        <v>0</v>
      </c>
      <c r="AT99" s="41">
        <f t="shared" si="224"/>
        <v>0</v>
      </c>
      <c r="AU99" s="41">
        <f t="shared" si="224"/>
        <v>0</v>
      </c>
      <c r="AV99" s="41">
        <f t="shared" si="224"/>
        <v>0</v>
      </c>
      <c r="AW99" s="41">
        <f t="shared" si="224"/>
        <v>0</v>
      </c>
      <c r="AX99" s="41">
        <f t="shared" si="224"/>
        <v>1415698.8245885638</v>
      </c>
      <c r="AY99" s="41">
        <f t="shared" si="224"/>
        <v>1415698.8245885638</v>
      </c>
      <c r="AZ99" s="41">
        <f t="shared" si="224"/>
        <v>1415698.8245885638</v>
      </c>
      <c r="BA99" s="41">
        <f t="shared" si="224"/>
        <v>1415698.8245885638</v>
      </c>
      <c r="BB99" s="41">
        <f t="shared" si="224"/>
        <v>1415698.8245885638</v>
      </c>
      <c r="BC99" s="41">
        <f t="shared" si="224"/>
        <v>1415698.8245885638</v>
      </c>
      <c r="BD99" s="41">
        <f t="shared" si="224"/>
        <v>1415698.8245885638</v>
      </c>
      <c r="BE99" s="41">
        <f t="shared" si="224"/>
        <v>1415698.8245885638</v>
      </c>
      <c r="BF99" s="41">
        <f t="shared" si="224"/>
        <v>1415698.8245885638</v>
      </c>
      <c r="BG99" s="41">
        <f t="shared" si="224"/>
        <v>0</v>
      </c>
      <c r="BH99" s="41">
        <f t="shared" si="224"/>
        <v>0</v>
      </c>
      <c r="BI99" s="41">
        <f t="shared" si="224"/>
        <v>0</v>
      </c>
      <c r="BJ99" s="41">
        <f t="shared" si="224"/>
        <v>0</v>
      </c>
      <c r="BK99" s="41">
        <f t="shared" si="224"/>
        <v>0</v>
      </c>
      <c r="BL99" s="41">
        <f t="shared" si="224"/>
        <v>0</v>
      </c>
      <c r="BM99" s="41">
        <f t="shared" si="224"/>
        <v>0</v>
      </c>
      <c r="BN99" s="41">
        <f t="shared" si="224"/>
        <v>0</v>
      </c>
      <c r="BO99" s="41">
        <f t="shared" si="224"/>
        <v>0</v>
      </c>
      <c r="BP99" s="41">
        <f t="shared" si="224"/>
        <v>0</v>
      </c>
      <c r="BQ99" s="41">
        <f t="shared" si="224"/>
        <v>0</v>
      </c>
      <c r="BR99" s="41">
        <f t="shared" si="224"/>
        <v>0</v>
      </c>
      <c r="BS99" s="41">
        <f t="shared" si="224"/>
        <v>0</v>
      </c>
      <c r="BT99" s="41">
        <f t="shared" ref="BT99:CB99" si="225">IFERROR(IF($B99&gt;=BT$2,0,$G99/$F99*((BS$56-$E99)&lt;$F99)),0)</f>
        <v>0</v>
      </c>
      <c r="BU99" s="41">
        <f t="shared" si="225"/>
        <v>0</v>
      </c>
      <c r="BV99" s="41">
        <f t="shared" si="225"/>
        <v>0</v>
      </c>
      <c r="BW99" s="41">
        <f t="shared" si="225"/>
        <v>0</v>
      </c>
      <c r="BX99" s="41">
        <f t="shared" si="225"/>
        <v>0</v>
      </c>
      <c r="BY99" s="41">
        <f t="shared" si="225"/>
        <v>0</v>
      </c>
      <c r="BZ99" s="41">
        <f t="shared" si="225"/>
        <v>0</v>
      </c>
      <c r="CA99" s="41">
        <f t="shared" si="225"/>
        <v>0</v>
      </c>
      <c r="CB99" s="41">
        <f t="shared" si="225"/>
        <v>0</v>
      </c>
    </row>
    <row r="100" spans="2:80" outlineLevel="1">
      <c r="B100" s="6">
        <v>2070</v>
      </c>
      <c r="E100">
        <v>43</v>
      </c>
      <c r="F100" s="154">
        <f t="shared" si="102"/>
        <v>9</v>
      </c>
      <c r="G100" s="1">
        <v>12644542.840511372</v>
      </c>
      <c r="H100" s="41">
        <f t="shared" ref="H100:AM100" si="226">IFERROR(IF($B100&gt;=H$2,0,$G100/$F100*((G$56-$E100)&lt;$F100)),0)</f>
        <v>0</v>
      </c>
      <c r="I100" s="41">
        <f t="shared" si="226"/>
        <v>0</v>
      </c>
      <c r="J100" s="41">
        <f t="shared" si="226"/>
        <v>0</v>
      </c>
      <c r="K100" s="41">
        <f t="shared" si="226"/>
        <v>0</v>
      </c>
      <c r="L100" s="41">
        <f t="shared" si="226"/>
        <v>0</v>
      </c>
      <c r="M100" s="41">
        <f t="shared" si="226"/>
        <v>0</v>
      </c>
      <c r="N100" s="41">
        <f t="shared" si="226"/>
        <v>0</v>
      </c>
      <c r="O100" s="41">
        <f t="shared" si="226"/>
        <v>0</v>
      </c>
      <c r="P100" s="41">
        <f t="shared" si="226"/>
        <v>0</v>
      </c>
      <c r="Q100" s="41">
        <f t="shared" si="226"/>
        <v>0</v>
      </c>
      <c r="R100" s="41">
        <f t="shared" si="226"/>
        <v>0</v>
      </c>
      <c r="S100" s="41">
        <f t="shared" si="226"/>
        <v>0</v>
      </c>
      <c r="T100" s="41">
        <f t="shared" si="226"/>
        <v>0</v>
      </c>
      <c r="U100" s="41">
        <f t="shared" si="226"/>
        <v>0</v>
      </c>
      <c r="V100" s="41">
        <f t="shared" si="226"/>
        <v>0</v>
      </c>
      <c r="W100" s="41">
        <f t="shared" si="226"/>
        <v>0</v>
      </c>
      <c r="X100" s="41">
        <f t="shared" si="226"/>
        <v>0</v>
      </c>
      <c r="Y100" s="41">
        <f t="shared" si="226"/>
        <v>0</v>
      </c>
      <c r="Z100" s="41">
        <f t="shared" si="226"/>
        <v>0</v>
      </c>
      <c r="AA100" s="41">
        <f t="shared" si="226"/>
        <v>0</v>
      </c>
      <c r="AB100" s="41">
        <f t="shared" si="226"/>
        <v>0</v>
      </c>
      <c r="AC100" s="41">
        <f t="shared" si="226"/>
        <v>0</v>
      </c>
      <c r="AD100" s="41">
        <f t="shared" si="226"/>
        <v>0</v>
      </c>
      <c r="AE100" s="41">
        <f t="shared" si="226"/>
        <v>0</v>
      </c>
      <c r="AF100" s="41">
        <f t="shared" si="226"/>
        <v>0</v>
      </c>
      <c r="AG100" s="41">
        <f t="shared" si="226"/>
        <v>0</v>
      </c>
      <c r="AH100" s="41">
        <f t="shared" si="226"/>
        <v>0</v>
      </c>
      <c r="AI100" s="41">
        <f t="shared" si="226"/>
        <v>0</v>
      </c>
      <c r="AJ100" s="41">
        <f t="shared" si="226"/>
        <v>0</v>
      </c>
      <c r="AK100" s="41">
        <f t="shared" si="226"/>
        <v>0</v>
      </c>
      <c r="AL100" s="41">
        <f t="shared" si="226"/>
        <v>0</v>
      </c>
      <c r="AM100" s="41">
        <f t="shared" si="226"/>
        <v>0</v>
      </c>
      <c r="AN100" s="41">
        <f t="shared" ref="AN100:BS100" si="227">IFERROR(IF($B100&gt;=AN$2,0,$G100/$F100*((AM$56-$E100)&lt;$F100)),0)</f>
        <v>0</v>
      </c>
      <c r="AO100" s="41">
        <f t="shared" si="227"/>
        <v>0</v>
      </c>
      <c r="AP100" s="41">
        <f t="shared" si="227"/>
        <v>0</v>
      </c>
      <c r="AQ100" s="41">
        <f t="shared" si="227"/>
        <v>0</v>
      </c>
      <c r="AR100" s="41">
        <f t="shared" si="227"/>
        <v>0</v>
      </c>
      <c r="AS100" s="41">
        <f t="shared" si="227"/>
        <v>0</v>
      </c>
      <c r="AT100" s="41">
        <f t="shared" si="227"/>
        <v>0</v>
      </c>
      <c r="AU100" s="41">
        <f t="shared" si="227"/>
        <v>0</v>
      </c>
      <c r="AV100" s="41">
        <f t="shared" si="227"/>
        <v>0</v>
      </c>
      <c r="AW100" s="41">
        <f t="shared" si="227"/>
        <v>0</v>
      </c>
      <c r="AX100" s="41">
        <f t="shared" si="227"/>
        <v>0</v>
      </c>
      <c r="AY100" s="41">
        <f t="shared" si="227"/>
        <v>1404949.2045012636</v>
      </c>
      <c r="AZ100" s="41">
        <f t="shared" si="227"/>
        <v>1404949.2045012636</v>
      </c>
      <c r="BA100" s="41">
        <f t="shared" si="227"/>
        <v>1404949.2045012636</v>
      </c>
      <c r="BB100" s="41">
        <f t="shared" si="227"/>
        <v>1404949.2045012636</v>
      </c>
      <c r="BC100" s="41">
        <f t="shared" si="227"/>
        <v>1404949.2045012636</v>
      </c>
      <c r="BD100" s="41">
        <f t="shared" si="227"/>
        <v>1404949.2045012636</v>
      </c>
      <c r="BE100" s="41">
        <f t="shared" si="227"/>
        <v>1404949.2045012636</v>
      </c>
      <c r="BF100" s="41">
        <f t="shared" si="227"/>
        <v>1404949.2045012636</v>
      </c>
      <c r="BG100" s="41">
        <f t="shared" si="227"/>
        <v>1404949.2045012636</v>
      </c>
      <c r="BH100" s="41">
        <f t="shared" si="227"/>
        <v>0</v>
      </c>
      <c r="BI100" s="41">
        <f t="shared" si="227"/>
        <v>0</v>
      </c>
      <c r="BJ100" s="41">
        <f t="shared" si="227"/>
        <v>0</v>
      </c>
      <c r="BK100" s="41">
        <f t="shared" si="227"/>
        <v>0</v>
      </c>
      <c r="BL100" s="41">
        <f t="shared" si="227"/>
        <v>0</v>
      </c>
      <c r="BM100" s="41">
        <f t="shared" si="227"/>
        <v>0</v>
      </c>
      <c r="BN100" s="41">
        <f t="shared" si="227"/>
        <v>0</v>
      </c>
      <c r="BO100" s="41">
        <f t="shared" si="227"/>
        <v>0</v>
      </c>
      <c r="BP100" s="41">
        <f t="shared" si="227"/>
        <v>0</v>
      </c>
      <c r="BQ100" s="41">
        <f t="shared" si="227"/>
        <v>0</v>
      </c>
      <c r="BR100" s="41">
        <f t="shared" si="227"/>
        <v>0</v>
      </c>
      <c r="BS100" s="41">
        <f t="shared" si="227"/>
        <v>0</v>
      </c>
      <c r="BT100" s="41">
        <f t="shared" ref="BT100:CB100" si="228">IFERROR(IF($B100&gt;=BT$2,0,$G100/$F100*((BS$56-$E100)&lt;$F100)),0)</f>
        <v>0</v>
      </c>
      <c r="BU100" s="41">
        <f t="shared" si="228"/>
        <v>0</v>
      </c>
      <c r="BV100" s="41">
        <f t="shared" si="228"/>
        <v>0</v>
      </c>
      <c r="BW100" s="41">
        <f t="shared" si="228"/>
        <v>0</v>
      </c>
      <c r="BX100" s="41">
        <f t="shared" si="228"/>
        <v>0</v>
      </c>
      <c r="BY100" s="41">
        <f t="shared" si="228"/>
        <v>0</v>
      </c>
      <c r="BZ100" s="41">
        <f t="shared" si="228"/>
        <v>0</v>
      </c>
      <c r="CA100" s="41">
        <f t="shared" si="228"/>
        <v>0</v>
      </c>
      <c r="CB100" s="41">
        <f t="shared" si="228"/>
        <v>0</v>
      </c>
    </row>
    <row r="101" spans="2:80" outlineLevel="1">
      <c r="B101" s="6">
        <v>2071</v>
      </c>
      <c r="E101">
        <v>44</v>
      </c>
      <c r="F101" s="154">
        <f t="shared" si="102"/>
        <v>9</v>
      </c>
      <c r="G101" s="1">
        <v>12550214.924245317</v>
      </c>
      <c r="H101" s="41">
        <f t="shared" ref="H101:AM101" si="229">IFERROR(IF($B101&gt;=H$2,0,$G101/$F101*((G$56-$E101)&lt;$F101)),0)</f>
        <v>0</v>
      </c>
      <c r="I101" s="41">
        <f t="shared" si="229"/>
        <v>0</v>
      </c>
      <c r="J101" s="41">
        <f t="shared" si="229"/>
        <v>0</v>
      </c>
      <c r="K101" s="41">
        <f t="shared" si="229"/>
        <v>0</v>
      </c>
      <c r="L101" s="41">
        <f t="shared" si="229"/>
        <v>0</v>
      </c>
      <c r="M101" s="41">
        <f t="shared" si="229"/>
        <v>0</v>
      </c>
      <c r="N101" s="41">
        <f t="shared" si="229"/>
        <v>0</v>
      </c>
      <c r="O101" s="41">
        <f t="shared" si="229"/>
        <v>0</v>
      </c>
      <c r="P101" s="41">
        <f t="shared" si="229"/>
        <v>0</v>
      </c>
      <c r="Q101" s="41">
        <f t="shared" si="229"/>
        <v>0</v>
      </c>
      <c r="R101" s="41">
        <f t="shared" si="229"/>
        <v>0</v>
      </c>
      <c r="S101" s="41">
        <f t="shared" si="229"/>
        <v>0</v>
      </c>
      <c r="T101" s="41">
        <f t="shared" si="229"/>
        <v>0</v>
      </c>
      <c r="U101" s="41">
        <f t="shared" si="229"/>
        <v>0</v>
      </c>
      <c r="V101" s="41">
        <f t="shared" si="229"/>
        <v>0</v>
      </c>
      <c r="W101" s="41">
        <f t="shared" si="229"/>
        <v>0</v>
      </c>
      <c r="X101" s="41">
        <f t="shared" si="229"/>
        <v>0</v>
      </c>
      <c r="Y101" s="41">
        <f t="shared" si="229"/>
        <v>0</v>
      </c>
      <c r="Z101" s="41">
        <f t="shared" si="229"/>
        <v>0</v>
      </c>
      <c r="AA101" s="41">
        <f t="shared" si="229"/>
        <v>0</v>
      </c>
      <c r="AB101" s="41">
        <f t="shared" si="229"/>
        <v>0</v>
      </c>
      <c r="AC101" s="41">
        <f t="shared" si="229"/>
        <v>0</v>
      </c>
      <c r="AD101" s="41">
        <f t="shared" si="229"/>
        <v>0</v>
      </c>
      <c r="AE101" s="41">
        <f t="shared" si="229"/>
        <v>0</v>
      </c>
      <c r="AF101" s="41">
        <f t="shared" si="229"/>
        <v>0</v>
      </c>
      <c r="AG101" s="41">
        <f t="shared" si="229"/>
        <v>0</v>
      </c>
      <c r="AH101" s="41">
        <f t="shared" si="229"/>
        <v>0</v>
      </c>
      <c r="AI101" s="41">
        <f t="shared" si="229"/>
        <v>0</v>
      </c>
      <c r="AJ101" s="41">
        <f t="shared" si="229"/>
        <v>0</v>
      </c>
      <c r="AK101" s="41">
        <f t="shared" si="229"/>
        <v>0</v>
      </c>
      <c r="AL101" s="41">
        <f t="shared" si="229"/>
        <v>0</v>
      </c>
      <c r="AM101" s="41">
        <f t="shared" si="229"/>
        <v>0</v>
      </c>
      <c r="AN101" s="41">
        <f t="shared" ref="AN101:BS101" si="230">IFERROR(IF($B101&gt;=AN$2,0,$G101/$F101*((AM$56-$E101)&lt;$F101)),0)</f>
        <v>0</v>
      </c>
      <c r="AO101" s="41">
        <f t="shared" si="230"/>
        <v>0</v>
      </c>
      <c r="AP101" s="41">
        <f t="shared" si="230"/>
        <v>0</v>
      </c>
      <c r="AQ101" s="41">
        <f t="shared" si="230"/>
        <v>0</v>
      </c>
      <c r="AR101" s="41">
        <f t="shared" si="230"/>
        <v>0</v>
      </c>
      <c r="AS101" s="41">
        <f t="shared" si="230"/>
        <v>0</v>
      </c>
      <c r="AT101" s="41">
        <f t="shared" si="230"/>
        <v>0</v>
      </c>
      <c r="AU101" s="41">
        <f t="shared" si="230"/>
        <v>0</v>
      </c>
      <c r="AV101" s="41">
        <f t="shared" si="230"/>
        <v>0</v>
      </c>
      <c r="AW101" s="41">
        <f t="shared" si="230"/>
        <v>0</v>
      </c>
      <c r="AX101" s="41">
        <f t="shared" si="230"/>
        <v>0</v>
      </c>
      <c r="AY101" s="41">
        <f t="shared" si="230"/>
        <v>0</v>
      </c>
      <c r="AZ101" s="41">
        <f t="shared" si="230"/>
        <v>1394468.3249161462</v>
      </c>
      <c r="BA101" s="41">
        <f t="shared" si="230"/>
        <v>1394468.3249161462</v>
      </c>
      <c r="BB101" s="41">
        <f t="shared" si="230"/>
        <v>1394468.3249161462</v>
      </c>
      <c r="BC101" s="41">
        <f t="shared" si="230"/>
        <v>1394468.3249161462</v>
      </c>
      <c r="BD101" s="41">
        <f t="shared" si="230"/>
        <v>1394468.3249161462</v>
      </c>
      <c r="BE101" s="41">
        <f t="shared" si="230"/>
        <v>1394468.3249161462</v>
      </c>
      <c r="BF101" s="41">
        <f t="shared" si="230"/>
        <v>1394468.3249161462</v>
      </c>
      <c r="BG101" s="41">
        <f t="shared" si="230"/>
        <v>1394468.3249161462</v>
      </c>
      <c r="BH101" s="41">
        <f t="shared" si="230"/>
        <v>1394468.3249161462</v>
      </c>
      <c r="BI101" s="41">
        <f t="shared" si="230"/>
        <v>0</v>
      </c>
      <c r="BJ101" s="41">
        <f t="shared" si="230"/>
        <v>0</v>
      </c>
      <c r="BK101" s="41">
        <f t="shared" si="230"/>
        <v>0</v>
      </c>
      <c r="BL101" s="41">
        <f t="shared" si="230"/>
        <v>0</v>
      </c>
      <c r="BM101" s="41">
        <f t="shared" si="230"/>
        <v>0</v>
      </c>
      <c r="BN101" s="41">
        <f t="shared" si="230"/>
        <v>0</v>
      </c>
      <c r="BO101" s="41">
        <f t="shared" si="230"/>
        <v>0</v>
      </c>
      <c r="BP101" s="41">
        <f t="shared" si="230"/>
        <v>0</v>
      </c>
      <c r="BQ101" s="41">
        <f t="shared" si="230"/>
        <v>0</v>
      </c>
      <c r="BR101" s="41">
        <f t="shared" si="230"/>
        <v>0</v>
      </c>
      <c r="BS101" s="41">
        <f t="shared" si="230"/>
        <v>0</v>
      </c>
      <c r="BT101" s="41">
        <f t="shared" ref="BT101:CB101" si="231">IFERROR(IF($B101&gt;=BT$2,0,$G101/$F101*((BS$56-$E101)&lt;$F101)),0)</f>
        <v>0</v>
      </c>
      <c r="BU101" s="41">
        <f t="shared" si="231"/>
        <v>0</v>
      </c>
      <c r="BV101" s="41">
        <f t="shared" si="231"/>
        <v>0</v>
      </c>
      <c r="BW101" s="41">
        <f t="shared" si="231"/>
        <v>0</v>
      </c>
      <c r="BX101" s="41">
        <f t="shared" si="231"/>
        <v>0</v>
      </c>
      <c r="BY101" s="41">
        <f t="shared" si="231"/>
        <v>0</v>
      </c>
      <c r="BZ101" s="41">
        <f t="shared" si="231"/>
        <v>0</v>
      </c>
      <c r="CA101" s="41">
        <f t="shared" si="231"/>
        <v>0</v>
      </c>
      <c r="CB101" s="41">
        <f t="shared" si="231"/>
        <v>0</v>
      </c>
    </row>
    <row r="102" spans="2:80" outlineLevel="1">
      <c r="B102" s="6">
        <v>2072</v>
      </c>
      <c r="E102">
        <v>45</v>
      </c>
      <c r="F102" s="154">
        <f t="shared" si="102"/>
        <v>9</v>
      </c>
      <c r="G102" s="1">
        <v>12458245.205885909</v>
      </c>
      <c r="H102" s="41">
        <f t="shared" ref="H102:AM102" si="232">IFERROR(IF($B102&gt;=H$2,0,$G102/$F102*((G$56-$E102)&lt;$F102)),0)</f>
        <v>0</v>
      </c>
      <c r="I102" s="41">
        <f t="shared" si="232"/>
        <v>0</v>
      </c>
      <c r="J102" s="41">
        <f t="shared" si="232"/>
        <v>0</v>
      </c>
      <c r="K102" s="41">
        <f t="shared" si="232"/>
        <v>0</v>
      </c>
      <c r="L102" s="41">
        <f t="shared" si="232"/>
        <v>0</v>
      </c>
      <c r="M102" s="41">
        <f t="shared" si="232"/>
        <v>0</v>
      </c>
      <c r="N102" s="41">
        <f t="shared" si="232"/>
        <v>0</v>
      </c>
      <c r="O102" s="41">
        <f t="shared" si="232"/>
        <v>0</v>
      </c>
      <c r="P102" s="41">
        <f t="shared" si="232"/>
        <v>0</v>
      </c>
      <c r="Q102" s="41">
        <f t="shared" si="232"/>
        <v>0</v>
      </c>
      <c r="R102" s="41">
        <f t="shared" si="232"/>
        <v>0</v>
      </c>
      <c r="S102" s="41">
        <f t="shared" si="232"/>
        <v>0</v>
      </c>
      <c r="T102" s="41">
        <f t="shared" si="232"/>
        <v>0</v>
      </c>
      <c r="U102" s="41">
        <f t="shared" si="232"/>
        <v>0</v>
      </c>
      <c r="V102" s="41">
        <f t="shared" si="232"/>
        <v>0</v>
      </c>
      <c r="W102" s="41">
        <f t="shared" si="232"/>
        <v>0</v>
      </c>
      <c r="X102" s="41">
        <f t="shared" si="232"/>
        <v>0</v>
      </c>
      <c r="Y102" s="41">
        <f t="shared" si="232"/>
        <v>0</v>
      </c>
      <c r="Z102" s="41">
        <f t="shared" si="232"/>
        <v>0</v>
      </c>
      <c r="AA102" s="41">
        <f t="shared" si="232"/>
        <v>0</v>
      </c>
      <c r="AB102" s="41">
        <f t="shared" si="232"/>
        <v>0</v>
      </c>
      <c r="AC102" s="41">
        <f t="shared" si="232"/>
        <v>0</v>
      </c>
      <c r="AD102" s="41">
        <f t="shared" si="232"/>
        <v>0</v>
      </c>
      <c r="AE102" s="41">
        <f t="shared" si="232"/>
        <v>0</v>
      </c>
      <c r="AF102" s="41">
        <f t="shared" si="232"/>
        <v>0</v>
      </c>
      <c r="AG102" s="41">
        <f t="shared" si="232"/>
        <v>0</v>
      </c>
      <c r="AH102" s="41">
        <f t="shared" si="232"/>
        <v>0</v>
      </c>
      <c r="AI102" s="41">
        <f t="shared" si="232"/>
        <v>0</v>
      </c>
      <c r="AJ102" s="41">
        <f t="shared" si="232"/>
        <v>0</v>
      </c>
      <c r="AK102" s="41">
        <f t="shared" si="232"/>
        <v>0</v>
      </c>
      <c r="AL102" s="41">
        <f t="shared" si="232"/>
        <v>0</v>
      </c>
      <c r="AM102" s="41">
        <f t="shared" si="232"/>
        <v>0</v>
      </c>
      <c r="AN102" s="41">
        <f t="shared" ref="AN102:BS102" si="233">IFERROR(IF($B102&gt;=AN$2,0,$G102/$F102*((AM$56-$E102)&lt;$F102)),0)</f>
        <v>0</v>
      </c>
      <c r="AO102" s="41">
        <f t="shared" si="233"/>
        <v>0</v>
      </c>
      <c r="AP102" s="41">
        <f t="shared" si="233"/>
        <v>0</v>
      </c>
      <c r="AQ102" s="41">
        <f t="shared" si="233"/>
        <v>0</v>
      </c>
      <c r="AR102" s="41">
        <f t="shared" si="233"/>
        <v>0</v>
      </c>
      <c r="AS102" s="41">
        <f t="shared" si="233"/>
        <v>0</v>
      </c>
      <c r="AT102" s="41">
        <f t="shared" si="233"/>
        <v>0</v>
      </c>
      <c r="AU102" s="41">
        <f t="shared" si="233"/>
        <v>0</v>
      </c>
      <c r="AV102" s="41">
        <f t="shared" si="233"/>
        <v>0</v>
      </c>
      <c r="AW102" s="41">
        <f t="shared" si="233"/>
        <v>0</v>
      </c>
      <c r="AX102" s="41">
        <f t="shared" si="233"/>
        <v>0</v>
      </c>
      <c r="AY102" s="41">
        <f t="shared" si="233"/>
        <v>0</v>
      </c>
      <c r="AZ102" s="41">
        <f t="shared" si="233"/>
        <v>0</v>
      </c>
      <c r="BA102" s="41">
        <f t="shared" si="233"/>
        <v>1384249.4673206566</v>
      </c>
      <c r="BB102" s="41">
        <f t="shared" si="233"/>
        <v>1384249.4673206566</v>
      </c>
      <c r="BC102" s="41">
        <f t="shared" si="233"/>
        <v>1384249.4673206566</v>
      </c>
      <c r="BD102" s="41">
        <f t="shared" si="233"/>
        <v>1384249.4673206566</v>
      </c>
      <c r="BE102" s="41">
        <f t="shared" si="233"/>
        <v>1384249.4673206566</v>
      </c>
      <c r="BF102" s="41">
        <f t="shared" si="233"/>
        <v>1384249.4673206566</v>
      </c>
      <c r="BG102" s="41">
        <f t="shared" si="233"/>
        <v>1384249.4673206566</v>
      </c>
      <c r="BH102" s="41">
        <f t="shared" si="233"/>
        <v>1384249.4673206566</v>
      </c>
      <c r="BI102" s="41">
        <f t="shared" si="233"/>
        <v>1384249.4673206566</v>
      </c>
      <c r="BJ102" s="41">
        <f t="shared" si="233"/>
        <v>0</v>
      </c>
      <c r="BK102" s="41">
        <f t="shared" si="233"/>
        <v>0</v>
      </c>
      <c r="BL102" s="41">
        <f t="shared" si="233"/>
        <v>0</v>
      </c>
      <c r="BM102" s="41">
        <f t="shared" si="233"/>
        <v>0</v>
      </c>
      <c r="BN102" s="41">
        <f t="shared" si="233"/>
        <v>0</v>
      </c>
      <c r="BO102" s="41">
        <f t="shared" si="233"/>
        <v>0</v>
      </c>
      <c r="BP102" s="41">
        <f t="shared" si="233"/>
        <v>0</v>
      </c>
      <c r="BQ102" s="41">
        <f t="shared" si="233"/>
        <v>0</v>
      </c>
      <c r="BR102" s="41">
        <f t="shared" si="233"/>
        <v>0</v>
      </c>
      <c r="BS102" s="41">
        <f t="shared" si="233"/>
        <v>0</v>
      </c>
      <c r="BT102" s="41">
        <f t="shared" ref="BT102:CB102" si="234">IFERROR(IF($B102&gt;=BT$2,0,$G102/$F102*((BS$56-$E102)&lt;$F102)),0)</f>
        <v>0</v>
      </c>
      <c r="BU102" s="41">
        <f t="shared" si="234"/>
        <v>0</v>
      </c>
      <c r="BV102" s="41">
        <f t="shared" si="234"/>
        <v>0</v>
      </c>
      <c r="BW102" s="41">
        <f t="shared" si="234"/>
        <v>0</v>
      </c>
      <c r="BX102" s="41">
        <f t="shared" si="234"/>
        <v>0</v>
      </c>
      <c r="BY102" s="41">
        <f t="shared" si="234"/>
        <v>0</v>
      </c>
      <c r="BZ102" s="41">
        <f t="shared" si="234"/>
        <v>0</v>
      </c>
      <c r="CA102" s="41">
        <f t="shared" si="234"/>
        <v>0</v>
      </c>
      <c r="CB102" s="41">
        <f t="shared" si="234"/>
        <v>0</v>
      </c>
    </row>
    <row r="103" spans="2:80" outlineLevel="1">
      <c r="B103" s="6">
        <v>2073</v>
      </c>
      <c r="E103">
        <v>46</v>
      </c>
      <c r="F103" s="154">
        <f t="shared" si="102"/>
        <v>9</v>
      </c>
      <c r="G103" s="1">
        <v>12368574.73048549</v>
      </c>
      <c r="H103" s="41">
        <f t="shared" ref="H103:AM103" si="235">IFERROR(IF($B103&gt;=H$2,0,$G103/$F103*((G$56-$E103)&lt;$F103)),0)</f>
        <v>0</v>
      </c>
      <c r="I103" s="41">
        <f t="shared" si="235"/>
        <v>0</v>
      </c>
      <c r="J103" s="41">
        <f t="shared" si="235"/>
        <v>0</v>
      </c>
      <c r="K103" s="41">
        <f t="shared" si="235"/>
        <v>0</v>
      </c>
      <c r="L103" s="41">
        <f t="shared" si="235"/>
        <v>0</v>
      </c>
      <c r="M103" s="41">
        <f t="shared" si="235"/>
        <v>0</v>
      </c>
      <c r="N103" s="41">
        <f t="shared" si="235"/>
        <v>0</v>
      </c>
      <c r="O103" s="41">
        <f t="shared" si="235"/>
        <v>0</v>
      </c>
      <c r="P103" s="41">
        <f t="shared" si="235"/>
        <v>0</v>
      </c>
      <c r="Q103" s="41">
        <f t="shared" si="235"/>
        <v>0</v>
      </c>
      <c r="R103" s="41">
        <f t="shared" si="235"/>
        <v>0</v>
      </c>
      <c r="S103" s="41">
        <f t="shared" si="235"/>
        <v>0</v>
      </c>
      <c r="T103" s="41">
        <f t="shared" si="235"/>
        <v>0</v>
      </c>
      <c r="U103" s="41">
        <f t="shared" si="235"/>
        <v>0</v>
      </c>
      <c r="V103" s="41">
        <f t="shared" si="235"/>
        <v>0</v>
      </c>
      <c r="W103" s="41">
        <f t="shared" si="235"/>
        <v>0</v>
      </c>
      <c r="X103" s="41">
        <f t="shared" si="235"/>
        <v>0</v>
      </c>
      <c r="Y103" s="41">
        <f t="shared" si="235"/>
        <v>0</v>
      </c>
      <c r="Z103" s="41">
        <f t="shared" si="235"/>
        <v>0</v>
      </c>
      <c r="AA103" s="41">
        <f t="shared" si="235"/>
        <v>0</v>
      </c>
      <c r="AB103" s="41">
        <f t="shared" si="235"/>
        <v>0</v>
      </c>
      <c r="AC103" s="41">
        <f t="shared" si="235"/>
        <v>0</v>
      </c>
      <c r="AD103" s="41">
        <f t="shared" si="235"/>
        <v>0</v>
      </c>
      <c r="AE103" s="41">
        <f t="shared" si="235"/>
        <v>0</v>
      </c>
      <c r="AF103" s="41">
        <f t="shared" si="235"/>
        <v>0</v>
      </c>
      <c r="AG103" s="41">
        <f t="shared" si="235"/>
        <v>0</v>
      </c>
      <c r="AH103" s="41">
        <f t="shared" si="235"/>
        <v>0</v>
      </c>
      <c r="AI103" s="41">
        <f t="shared" si="235"/>
        <v>0</v>
      </c>
      <c r="AJ103" s="41">
        <f t="shared" si="235"/>
        <v>0</v>
      </c>
      <c r="AK103" s="41">
        <f t="shared" si="235"/>
        <v>0</v>
      </c>
      <c r="AL103" s="41">
        <f t="shared" si="235"/>
        <v>0</v>
      </c>
      <c r="AM103" s="41">
        <f t="shared" si="235"/>
        <v>0</v>
      </c>
      <c r="AN103" s="41">
        <f t="shared" ref="AN103:BS103" si="236">IFERROR(IF($B103&gt;=AN$2,0,$G103/$F103*((AM$56-$E103)&lt;$F103)),0)</f>
        <v>0</v>
      </c>
      <c r="AO103" s="41">
        <f t="shared" si="236"/>
        <v>0</v>
      </c>
      <c r="AP103" s="41">
        <f t="shared" si="236"/>
        <v>0</v>
      </c>
      <c r="AQ103" s="41">
        <f t="shared" si="236"/>
        <v>0</v>
      </c>
      <c r="AR103" s="41">
        <f t="shared" si="236"/>
        <v>0</v>
      </c>
      <c r="AS103" s="41">
        <f t="shared" si="236"/>
        <v>0</v>
      </c>
      <c r="AT103" s="41">
        <f t="shared" si="236"/>
        <v>0</v>
      </c>
      <c r="AU103" s="41">
        <f t="shared" si="236"/>
        <v>0</v>
      </c>
      <c r="AV103" s="41">
        <f t="shared" si="236"/>
        <v>0</v>
      </c>
      <c r="AW103" s="41">
        <f t="shared" si="236"/>
        <v>0</v>
      </c>
      <c r="AX103" s="41">
        <f t="shared" si="236"/>
        <v>0</v>
      </c>
      <c r="AY103" s="41">
        <f t="shared" si="236"/>
        <v>0</v>
      </c>
      <c r="AZ103" s="41">
        <f t="shared" si="236"/>
        <v>0</v>
      </c>
      <c r="BA103" s="41">
        <f t="shared" si="236"/>
        <v>0</v>
      </c>
      <c r="BB103" s="41">
        <f t="shared" si="236"/>
        <v>1374286.0811650543</v>
      </c>
      <c r="BC103" s="41">
        <f t="shared" si="236"/>
        <v>1374286.0811650543</v>
      </c>
      <c r="BD103" s="41">
        <f t="shared" si="236"/>
        <v>1374286.0811650543</v>
      </c>
      <c r="BE103" s="41">
        <f t="shared" si="236"/>
        <v>1374286.0811650543</v>
      </c>
      <c r="BF103" s="41">
        <f t="shared" si="236"/>
        <v>1374286.0811650543</v>
      </c>
      <c r="BG103" s="41">
        <f t="shared" si="236"/>
        <v>1374286.0811650543</v>
      </c>
      <c r="BH103" s="41">
        <f t="shared" si="236"/>
        <v>1374286.0811650543</v>
      </c>
      <c r="BI103" s="41">
        <f t="shared" si="236"/>
        <v>1374286.0811650543</v>
      </c>
      <c r="BJ103" s="41">
        <f t="shared" si="236"/>
        <v>1374286.0811650543</v>
      </c>
      <c r="BK103" s="41">
        <f t="shared" si="236"/>
        <v>0</v>
      </c>
      <c r="BL103" s="41">
        <f t="shared" si="236"/>
        <v>0</v>
      </c>
      <c r="BM103" s="41">
        <f t="shared" si="236"/>
        <v>0</v>
      </c>
      <c r="BN103" s="41">
        <f t="shared" si="236"/>
        <v>0</v>
      </c>
      <c r="BO103" s="41">
        <f t="shared" si="236"/>
        <v>0</v>
      </c>
      <c r="BP103" s="41">
        <f t="shared" si="236"/>
        <v>0</v>
      </c>
      <c r="BQ103" s="41">
        <f t="shared" si="236"/>
        <v>0</v>
      </c>
      <c r="BR103" s="41">
        <f t="shared" si="236"/>
        <v>0</v>
      </c>
      <c r="BS103" s="41">
        <f t="shared" si="236"/>
        <v>0</v>
      </c>
      <c r="BT103" s="41">
        <f t="shared" ref="BT103:CB103" si="237">IFERROR(IF($B103&gt;=BT$2,0,$G103/$F103*((BS$56-$E103)&lt;$F103)),0)</f>
        <v>0</v>
      </c>
      <c r="BU103" s="41">
        <f t="shared" si="237"/>
        <v>0</v>
      </c>
      <c r="BV103" s="41">
        <f t="shared" si="237"/>
        <v>0</v>
      </c>
      <c r="BW103" s="41">
        <f t="shared" si="237"/>
        <v>0</v>
      </c>
      <c r="BX103" s="41">
        <f t="shared" si="237"/>
        <v>0</v>
      </c>
      <c r="BY103" s="41">
        <f t="shared" si="237"/>
        <v>0</v>
      </c>
      <c r="BZ103" s="41">
        <f t="shared" si="237"/>
        <v>0</v>
      </c>
      <c r="CA103" s="41">
        <f t="shared" si="237"/>
        <v>0</v>
      </c>
      <c r="CB103" s="41">
        <f t="shared" si="237"/>
        <v>0</v>
      </c>
    </row>
    <row r="104" spans="2:80" outlineLevel="1">
      <c r="B104" s="6">
        <v>2074</v>
      </c>
      <c r="E104">
        <v>47</v>
      </c>
      <c r="F104" s="154">
        <f t="shared" si="102"/>
        <v>9</v>
      </c>
      <c r="G104" s="1">
        <v>12281146.016970078</v>
      </c>
      <c r="H104" s="41">
        <f t="shared" ref="H104:AM104" si="238">IFERROR(IF($B104&gt;=H$2,0,$G104/$F104*((G$56-$E104)&lt;$F104)),0)</f>
        <v>0</v>
      </c>
      <c r="I104" s="41">
        <f t="shared" si="238"/>
        <v>0</v>
      </c>
      <c r="J104" s="41">
        <f t="shared" si="238"/>
        <v>0</v>
      </c>
      <c r="K104" s="41">
        <f t="shared" si="238"/>
        <v>0</v>
      </c>
      <c r="L104" s="41">
        <f t="shared" si="238"/>
        <v>0</v>
      </c>
      <c r="M104" s="41">
        <f t="shared" si="238"/>
        <v>0</v>
      </c>
      <c r="N104" s="41">
        <f t="shared" si="238"/>
        <v>0</v>
      </c>
      <c r="O104" s="41">
        <f t="shared" si="238"/>
        <v>0</v>
      </c>
      <c r="P104" s="41">
        <f t="shared" si="238"/>
        <v>0</v>
      </c>
      <c r="Q104" s="41">
        <f t="shared" si="238"/>
        <v>0</v>
      </c>
      <c r="R104" s="41">
        <f t="shared" si="238"/>
        <v>0</v>
      </c>
      <c r="S104" s="41">
        <f t="shared" si="238"/>
        <v>0</v>
      </c>
      <c r="T104" s="41">
        <f t="shared" si="238"/>
        <v>0</v>
      </c>
      <c r="U104" s="41">
        <f t="shared" si="238"/>
        <v>0</v>
      </c>
      <c r="V104" s="41">
        <f t="shared" si="238"/>
        <v>0</v>
      </c>
      <c r="W104" s="41">
        <f t="shared" si="238"/>
        <v>0</v>
      </c>
      <c r="X104" s="41">
        <f t="shared" si="238"/>
        <v>0</v>
      </c>
      <c r="Y104" s="41">
        <f t="shared" si="238"/>
        <v>0</v>
      </c>
      <c r="Z104" s="41">
        <f t="shared" si="238"/>
        <v>0</v>
      </c>
      <c r="AA104" s="41">
        <f t="shared" si="238"/>
        <v>0</v>
      </c>
      <c r="AB104" s="41">
        <f t="shared" si="238"/>
        <v>0</v>
      </c>
      <c r="AC104" s="41">
        <f t="shared" si="238"/>
        <v>0</v>
      </c>
      <c r="AD104" s="41">
        <f t="shared" si="238"/>
        <v>0</v>
      </c>
      <c r="AE104" s="41">
        <f t="shared" si="238"/>
        <v>0</v>
      </c>
      <c r="AF104" s="41">
        <f t="shared" si="238"/>
        <v>0</v>
      </c>
      <c r="AG104" s="41">
        <f t="shared" si="238"/>
        <v>0</v>
      </c>
      <c r="AH104" s="41">
        <f t="shared" si="238"/>
        <v>0</v>
      </c>
      <c r="AI104" s="41">
        <f t="shared" si="238"/>
        <v>0</v>
      </c>
      <c r="AJ104" s="41">
        <f t="shared" si="238"/>
        <v>0</v>
      </c>
      <c r="AK104" s="41">
        <f t="shared" si="238"/>
        <v>0</v>
      </c>
      <c r="AL104" s="41">
        <f t="shared" si="238"/>
        <v>0</v>
      </c>
      <c r="AM104" s="41">
        <f t="shared" si="238"/>
        <v>0</v>
      </c>
      <c r="AN104" s="41">
        <f t="shared" ref="AN104:BS104" si="239">IFERROR(IF($B104&gt;=AN$2,0,$G104/$F104*((AM$56-$E104)&lt;$F104)),0)</f>
        <v>0</v>
      </c>
      <c r="AO104" s="41">
        <f t="shared" si="239"/>
        <v>0</v>
      </c>
      <c r="AP104" s="41">
        <f t="shared" si="239"/>
        <v>0</v>
      </c>
      <c r="AQ104" s="41">
        <f t="shared" si="239"/>
        <v>0</v>
      </c>
      <c r="AR104" s="41">
        <f t="shared" si="239"/>
        <v>0</v>
      </c>
      <c r="AS104" s="41">
        <f t="shared" si="239"/>
        <v>0</v>
      </c>
      <c r="AT104" s="41">
        <f t="shared" si="239"/>
        <v>0</v>
      </c>
      <c r="AU104" s="41">
        <f t="shared" si="239"/>
        <v>0</v>
      </c>
      <c r="AV104" s="41">
        <f t="shared" si="239"/>
        <v>0</v>
      </c>
      <c r="AW104" s="41">
        <f t="shared" si="239"/>
        <v>0</v>
      </c>
      <c r="AX104" s="41">
        <f t="shared" si="239"/>
        <v>0</v>
      </c>
      <c r="AY104" s="41">
        <f t="shared" si="239"/>
        <v>0</v>
      </c>
      <c r="AZ104" s="41">
        <f t="shared" si="239"/>
        <v>0</v>
      </c>
      <c r="BA104" s="41">
        <f t="shared" si="239"/>
        <v>0</v>
      </c>
      <c r="BB104" s="41">
        <f t="shared" si="239"/>
        <v>0</v>
      </c>
      <c r="BC104" s="41">
        <f t="shared" si="239"/>
        <v>1364571.7796633421</v>
      </c>
      <c r="BD104" s="41">
        <f t="shared" si="239"/>
        <v>1364571.7796633421</v>
      </c>
      <c r="BE104" s="41">
        <f t="shared" si="239"/>
        <v>1364571.7796633421</v>
      </c>
      <c r="BF104" s="41">
        <f t="shared" si="239"/>
        <v>1364571.7796633421</v>
      </c>
      <c r="BG104" s="41">
        <f t="shared" si="239"/>
        <v>1364571.7796633421</v>
      </c>
      <c r="BH104" s="41">
        <f t="shared" si="239"/>
        <v>1364571.7796633421</v>
      </c>
      <c r="BI104" s="41">
        <f t="shared" si="239"/>
        <v>1364571.7796633421</v>
      </c>
      <c r="BJ104" s="41">
        <f t="shared" si="239"/>
        <v>1364571.7796633421</v>
      </c>
      <c r="BK104" s="41">
        <f t="shared" si="239"/>
        <v>1364571.7796633421</v>
      </c>
      <c r="BL104" s="41">
        <f t="shared" si="239"/>
        <v>0</v>
      </c>
      <c r="BM104" s="41">
        <f t="shared" si="239"/>
        <v>0</v>
      </c>
      <c r="BN104" s="41">
        <f t="shared" si="239"/>
        <v>0</v>
      </c>
      <c r="BO104" s="41">
        <f t="shared" si="239"/>
        <v>0</v>
      </c>
      <c r="BP104" s="41">
        <f t="shared" si="239"/>
        <v>0</v>
      </c>
      <c r="BQ104" s="41">
        <f t="shared" si="239"/>
        <v>0</v>
      </c>
      <c r="BR104" s="41">
        <f t="shared" si="239"/>
        <v>0</v>
      </c>
      <c r="BS104" s="41">
        <f t="shared" si="239"/>
        <v>0</v>
      </c>
      <c r="BT104" s="41">
        <f t="shared" ref="BT104:CB104" si="240">IFERROR(IF($B104&gt;=BT$2,0,$G104/$F104*((BS$56-$E104)&lt;$F104)),0)</f>
        <v>0</v>
      </c>
      <c r="BU104" s="41">
        <f t="shared" si="240"/>
        <v>0</v>
      </c>
      <c r="BV104" s="41">
        <f t="shared" si="240"/>
        <v>0</v>
      </c>
      <c r="BW104" s="41">
        <f t="shared" si="240"/>
        <v>0</v>
      </c>
      <c r="BX104" s="41">
        <f t="shared" si="240"/>
        <v>0</v>
      </c>
      <c r="BY104" s="41">
        <f t="shared" si="240"/>
        <v>0</v>
      </c>
      <c r="BZ104" s="41">
        <f t="shared" si="240"/>
        <v>0</v>
      </c>
      <c r="CA104" s="41">
        <f t="shared" si="240"/>
        <v>0</v>
      </c>
      <c r="CB104" s="41">
        <f t="shared" si="240"/>
        <v>0</v>
      </c>
    </row>
    <row r="105" spans="2:80" outlineLevel="1">
      <c r="B105" s="6">
        <v>2075</v>
      </c>
      <c r="E105">
        <v>48</v>
      </c>
      <c r="F105" s="154">
        <f t="shared" si="102"/>
        <v>9</v>
      </c>
      <c r="G105" s="1">
        <v>12195903.021292554</v>
      </c>
      <c r="H105" s="41">
        <f t="shared" ref="H105:AM105" si="241">IFERROR(IF($B105&gt;=H$2,0,$G105/$F105*((G$56-$E105)&lt;$F105)),0)</f>
        <v>0</v>
      </c>
      <c r="I105" s="41">
        <f t="shared" si="241"/>
        <v>0</v>
      </c>
      <c r="J105" s="41">
        <f t="shared" si="241"/>
        <v>0</v>
      </c>
      <c r="K105" s="41">
        <f t="shared" si="241"/>
        <v>0</v>
      </c>
      <c r="L105" s="41">
        <f t="shared" si="241"/>
        <v>0</v>
      </c>
      <c r="M105" s="41">
        <f t="shared" si="241"/>
        <v>0</v>
      </c>
      <c r="N105" s="41">
        <f t="shared" si="241"/>
        <v>0</v>
      </c>
      <c r="O105" s="41">
        <f t="shared" si="241"/>
        <v>0</v>
      </c>
      <c r="P105" s="41">
        <f t="shared" si="241"/>
        <v>0</v>
      </c>
      <c r="Q105" s="41">
        <f t="shared" si="241"/>
        <v>0</v>
      </c>
      <c r="R105" s="41">
        <f t="shared" si="241"/>
        <v>0</v>
      </c>
      <c r="S105" s="41">
        <f t="shared" si="241"/>
        <v>0</v>
      </c>
      <c r="T105" s="41">
        <f t="shared" si="241"/>
        <v>0</v>
      </c>
      <c r="U105" s="41">
        <f t="shared" si="241"/>
        <v>0</v>
      </c>
      <c r="V105" s="41">
        <f t="shared" si="241"/>
        <v>0</v>
      </c>
      <c r="W105" s="41">
        <f t="shared" si="241"/>
        <v>0</v>
      </c>
      <c r="X105" s="41">
        <f t="shared" si="241"/>
        <v>0</v>
      </c>
      <c r="Y105" s="41">
        <f t="shared" si="241"/>
        <v>0</v>
      </c>
      <c r="Z105" s="41">
        <f t="shared" si="241"/>
        <v>0</v>
      </c>
      <c r="AA105" s="41">
        <f t="shared" si="241"/>
        <v>0</v>
      </c>
      <c r="AB105" s="41">
        <f t="shared" si="241"/>
        <v>0</v>
      </c>
      <c r="AC105" s="41">
        <f t="shared" si="241"/>
        <v>0</v>
      </c>
      <c r="AD105" s="41">
        <f t="shared" si="241"/>
        <v>0</v>
      </c>
      <c r="AE105" s="41">
        <f t="shared" si="241"/>
        <v>0</v>
      </c>
      <c r="AF105" s="41">
        <f t="shared" si="241"/>
        <v>0</v>
      </c>
      <c r="AG105" s="41">
        <f t="shared" si="241"/>
        <v>0</v>
      </c>
      <c r="AH105" s="41">
        <f t="shared" si="241"/>
        <v>0</v>
      </c>
      <c r="AI105" s="41">
        <f t="shared" si="241"/>
        <v>0</v>
      </c>
      <c r="AJ105" s="41">
        <f t="shared" si="241"/>
        <v>0</v>
      </c>
      <c r="AK105" s="41">
        <f t="shared" si="241"/>
        <v>0</v>
      </c>
      <c r="AL105" s="41">
        <f t="shared" si="241"/>
        <v>0</v>
      </c>
      <c r="AM105" s="41">
        <f t="shared" si="241"/>
        <v>0</v>
      </c>
      <c r="AN105" s="41">
        <f t="shared" ref="AN105:BS105" si="242">IFERROR(IF($B105&gt;=AN$2,0,$G105/$F105*((AM$56-$E105)&lt;$F105)),0)</f>
        <v>0</v>
      </c>
      <c r="AO105" s="41">
        <f t="shared" si="242"/>
        <v>0</v>
      </c>
      <c r="AP105" s="41">
        <f t="shared" si="242"/>
        <v>0</v>
      </c>
      <c r="AQ105" s="41">
        <f t="shared" si="242"/>
        <v>0</v>
      </c>
      <c r="AR105" s="41">
        <f t="shared" si="242"/>
        <v>0</v>
      </c>
      <c r="AS105" s="41">
        <f t="shared" si="242"/>
        <v>0</v>
      </c>
      <c r="AT105" s="41">
        <f t="shared" si="242"/>
        <v>0</v>
      </c>
      <c r="AU105" s="41">
        <f t="shared" si="242"/>
        <v>0</v>
      </c>
      <c r="AV105" s="41">
        <f t="shared" si="242"/>
        <v>0</v>
      </c>
      <c r="AW105" s="41">
        <f t="shared" si="242"/>
        <v>0</v>
      </c>
      <c r="AX105" s="41">
        <f t="shared" si="242"/>
        <v>0</v>
      </c>
      <c r="AY105" s="41">
        <f t="shared" si="242"/>
        <v>0</v>
      </c>
      <c r="AZ105" s="41">
        <f t="shared" si="242"/>
        <v>0</v>
      </c>
      <c r="BA105" s="41">
        <f t="shared" si="242"/>
        <v>0</v>
      </c>
      <c r="BB105" s="41">
        <f t="shared" si="242"/>
        <v>0</v>
      </c>
      <c r="BC105" s="41">
        <f t="shared" si="242"/>
        <v>0</v>
      </c>
      <c r="BD105" s="41">
        <f t="shared" si="242"/>
        <v>1355100.3356991727</v>
      </c>
      <c r="BE105" s="41">
        <f t="shared" si="242"/>
        <v>1355100.3356991727</v>
      </c>
      <c r="BF105" s="41">
        <f t="shared" si="242"/>
        <v>1355100.3356991727</v>
      </c>
      <c r="BG105" s="41">
        <f t="shared" si="242"/>
        <v>1355100.3356991727</v>
      </c>
      <c r="BH105" s="41">
        <f t="shared" si="242"/>
        <v>1355100.3356991727</v>
      </c>
      <c r="BI105" s="41">
        <f t="shared" si="242"/>
        <v>1355100.3356991727</v>
      </c>
      <c r="BJ105" s="41">
        <f t="shared" si="242"/>
        <v>1355100.3356991727</v>
      </c>
      <c r="BK105" s="41">
        <f t="shared" si="242"/>
        <v>1355100.3356991727</v>
      </c>
      <c r="BL105" s="41">
        <f t="shared" si="242"/>
        <v>1355100.3356991727</v>
      </c>
      <c r="BM105" s="41">
        <f t="shared" si="242"/>
        <v>0</v>
      </c>
      <c r="BN105" s="41">
        <f t="shared" si="242"/>
        <v>0</v>
      </c>
      <c r="BO105" s="41">
        <f t="shared" si="242"/>
        <v>0</v>
      </c>
      <c r="BP105" s="41">
        <f t="shared" si="242"/>
        <v>0</v>
      </c>
      <c r="BQ105" s="41">
        <f t="shared" si="242"/>
        <v>0</v>
      </c>
      <c r="BR105" s="41">
        <f t="shared" si="242"/>
        <v>0</v>
      </c>
      <c r="BS105" s="41">
        <f t="shared" si="242"/>
        <v>0</v>
      </c>
      <c r="BT105" s="41">
        <f t="shared" ref="BT105:CB105" si="243">IFERROR(IF($B105&gt;=BT$2,0,$G105/$F105*((BS$56-$E105)&lt;$F105)),0)</f>
        <v>0</v>
      </c>
      <c r="BU105" s="41">
        <f t="shared" si="243"/>
        <v>0</v>
      </c>
      <c r="BV105" s="41">
        <f t="shared" si="243"/>
        <v>0</v>
      </c>
      <c r="BW105" s="41">
        <f t="shared" si="243"/>
        <v>0</v>
      </c>
      <c r="BX105" s="41">
        <f t="shared" si="243"/>
        <v>0</v>
      </c>
      <c r="BY105" s="41">
        <f t="shared" si="243"/>
        <v>0</v>
      </c>
      <c r="BZ105" s="41">
        <f t="shared" si="243"/>
        <v>0</v>
      </c>
      <c r="CA105" s="41">
        <f t="shared" si="243"/>
        <v>0</v>
      </c>
      <c r="CB105" s="41">
        <f t="shared" si="243"/>
        <v>0</v>
      </c>
    </row>
    <row r="106" spans="2:80" outlineLevel="1">
      <c r="B106" s="6">
        <v>2076</v>
      </c>
      <c r="E106">
        <v>49</v>
      </c>
      <c r="F106" s="154">
        <f t="shared" si="102"/>
        <v>9</v>
      </c>
      <c r="G106" s="1">
        <v>12112791.100506967</v>
      </c>
      <c r="H106" s="41">
        <f t="shared" ref="H106:AM106" si="244">IFERROR(IF($B106&gt;=H$2,0,$G106/$F106*((G$56-$E106)&lt;$F106)),0)</f>
        <v>0</v>
      </c>
      <c r="I106" s="41">
        <f t="shared" si="244"/>
        <v>0</v>
      </c>
      <c r="J106" s="41">
        <f t="shared" si="244"/>
        <v>0</v>
      </c>
      <c r="K106" s="41">
        <f t="shared" si="244"/>
        <v>0</v>
      </c>
      <c r="L106" s="41">
        <f t="shared" si="244"/>
        <v>0</v>
      </c>
      <c r="M106" s="41">
        <f t="shared" si="244"/>
        <v>0</v>
      </c>
      <c r="N106" s="41">
        <f t="shared" si="244"/>
        <v>0</v>
      </c>
      <c r="O106" s="41">
        <f t="shared" si="244"/>
        <v>0</v>
      </c>
      <c r="P106" s="41">
        <f t="shared" si="244"/>
        <v>0</v>
      </c>
      <c r="Q106" s="41">
        <f t="shared" si="244"/>
        <v>0</v>
      </c>
      <c r="R106" s="41">
        <f t="shared" si="244"/>
        <v>0</v>
      </c>
      <c r="S106" s="41">
        <f t="shared" si="244"/>
        <v>0</v>
      </c>
      <c r="T106" s="41">
        <f t="shared" si="244"/>
        <v>0</v>
      </c>
      <c r="U106" s="41">
        <f t="shared" si="244"/>
        <v>0</v>
      </c>
      <c r="V106" s="41">
        <f t="shared" si="244"/>
        <v>0</v>
      </c>
      <c r="W106" s="41">
        <f t="shared" si="244"/>
        <v>0</v>
      </c>
      <c r="X106" s="41">
        <f t="shared" si="244"/>
        <v>0</v>
      </c>
      <c r="Y106" s="41">
        <f t="shared" si="244"/>
        <v>0</v>
      </c>
      <c r="Z106" s="41">
        <f t="shared" si="244"/>
        <v>0</v>
      </c>
      <c r="AA106" s="41">
        <f t="shared" si="244"/>
        <v>0</v>
      </c>
      <c r="AB106" s="41">
        <f t="shared" si="244"/>
        <v>0</v>
      </c>
      <c r="AC106" s="41">
        <f t="shared" si="244"/>
        <v>0</v>
      </c>
      <c r="AD106" s="41">
        <f t="shared" si="244"/>
        <v>0</v>
      </c>
      <c r="AE106" s="41">
        <f t="shared" si="244"/>
        <v>0</v>
      </c>
      <c r="AF106" s="41">
        <f t="shared" si="244"/>
        <v>0</v>
      </c>
      <c r="AG106" s="41">
        <f t="shared" si="244"/>
        <v>0</v>
      </c>
      <c r="AH106" s="41">
        <f t="shared" si="244"/>
        <v>0</v>
      </c>
      <c r="AI106" s="41">
        <f t="shared" si="244"/>
        <v>0</v>
      </c>
      <c r="AJ106" s="41">
        <f t="shared" si="244"/>
        <v>0</v>
      </c>
      <c r="AK106" s="41">
        <f t="shared" si="244"/>
        <v>0</v>
      </c>
      <c r="AL106" s="41">
        <f t="shared" si="244"/>
        <v>0</v>
      </c>
      <c r="AM106" s="41">
        <f t="shared" si="244"/>
        <v>0</v>
      </c>
      <c r="AN106" s="41">
        <f t="shared" ref="AN106:BS106" si="245">IFERROR(IF($B106&gt;=AN$2,0,$G106/$F106*((AM$56-$E106)&lt;$F106)),0)</f>
        <v>0</v>
      </c>
      <c r="AO106" s="41">
        <f t="shared" si="245"/>
        <v>0</v>
      </c>
      <c r="AP106" s="41">
        <f t="shared" si="245"/>
        <v>0</v>
      </c>
      <c r="AQ106" s="41">
        <f t="shared" si="245"/>
        <v>0</v>
      </c>
      <c r="AR106" s="41">
        <f t="shared" si="245"/>
        <v>0</v>
      </c>
      <c r="AS106" s="41">
        <f t="shared" si="245"/>
        <v>0</v>
      </c>
      <c r="AT106" s="41">
        <f t="shared" si="245"/>
        <v>0</v>
      </c>
      <c r="AU106" s="41">
        <f t="shared" si="245"/>
        <v>0</v>
      </c>
      <c r="AV106" s="41">
        <f t="shared" si="245"/>
        <v>0</v>
      </c>
      <c r="AW106" s="41">
        <f t="shared" si="245"/>
        <v>0</v>
      </c>
      <c r="AX106" s="41">
        <f t="shared" si="245"/>
        <v>0</v>
      </c>
      <c r="AY106" s="41">
        <f t="shared" si="245"/>
        <v>0</v>
      </c>
      <c r="AZ106" s="41">
        <f t="shared" si="245"/>
        <v>0</v>
      </c>
      <c r="BA106" s="41">
        <f t="shared" si="245"/>
        <v>0</v>
      </c>
      <c r="BB106" s="41">
        <f t="shared" si="245"/>
        <v>0</v>
      </c>
      <c r="BC106" s="41">
        <f t="shared" si="245"/>
        <v>0</v>
      </c>
      <c r="BD106" s="41">
        <f t="shared" si="245"/>
        <v>0</v>
      </c>
      <c r="BE106" s="41">
        <f t="shared" si="245"/>
        <v>1345865.6778341075</v>
      </c>
      <c r="BF106" s="41">
        <f t="shared" si="245"/>
        <v>1345865.6778341075</v>
      </c>
      <c r="BG106" s="41">
        <f t="shared" si="245"/>
        <v>1345865.6778341075</v>
      </c>
      <c r="BH106" s="41">
        <f t="shared" si="245"/>
        <v>1345865.6778341075</v>
      </c>
      <c r="BI106" s="41">
        <f t="shared" si="245"/>
        <v>1345865.6778341075</v>
      </c>
      <c r="BJ106" s="41">
        <f t="shared" si="245"/>
        <v>1345865.6778341075</v>
      </c>
      <c r="BK106" s="41">
        <f t="shared" si="245"/>
        <v>1345865.6778341075</v>
      </c>
      <c r="BL106" s="41">
        <f t="shared" si="245"/>
        <v>1345865.6778341075</v>
      </c>
      <c r="BM106" s="41">
        <f t="shared" si="245"/>
        <v>1345865.6778341075</v>
      </c>
      <c r="BN106" s="41">
        <f t="shared" si="245"/>
        <v>0</v>
      </c>
      <c r="BO106" s="41">
        <f t="shared" si="245"/>
        <v>0</v>
      </c>
      <c r="BP106" s="41">
        <f t="shared" si="245"/>
        <v>0</v>
      </c>
      <c r="BQ106" s="41">
        <f t="shared" si="245"/>
        <v>0</v>
      </c>
      <c r="BR106" s="41">
        <f t="shared" si="245"/>
        <v>0</v>
      </c>
      <c r="BS106" s="41">
        <f t="shared" si="245"/>
        <v>0</v>
      </c>
      <c r="BT106" s="41">
        <f t="shared" ref="BT106:CB106" si="246">IFERROR(IF($B106&gt;=BT$2,0,$G106/$F106*((BS$56-$E106)&lt;$F106)),0)</f>
        <v>0</v>
      </c>
      <c r="BU106" s="41">
        <f t="shared" si="246"/>
        <v>0</v>
      </c>
      <c r="BV106" s="41">
        <f t="shared" si="246"/>
        <v>0</v>
      </c>
      <c r="BW106" s="41">
        <f t="shared" si="246"/>
        <v>0</v>
      </c>
      <c r="BX106" s="41">
        <f t="shared" si="246"/>
        <v>0</v>
      </c>
      <c r="BY106" s="41">
        <f t="shared" si="246"/>
        <v>0</v>
      </c>
      <c r="BZ106" s="41">
        <f t="shared" si="246"/>
        <v>0</v>
      </c>
      <c r="CA106" s="41">
        <f t="shared" si="246"/>
        <v>0</v>
      </c>
      <c r="CB106" s="41">
        <f t="shared" si="246"/>
        <v>0</v>
      </c>
    </row>
    <row r="107" spans="2:80" outlineLevel="1">
      <c r="B107" s="6">
        <v>2077</v>
      </c>
      <c r="E107">
        <v>50</v>
      </c>
      <c r="F107" s="154">
        <f t="shared" si="102"/>
        <v>9</v>
      </c>
      <c r="G107" s="1">
        <v>12031756.97774102</v>
      </c>
      <c r="H107" s="41">
        <f t="shared" ref="H107:AM107" si="247">IFERROR(IF($B107&gt;=H$2,0,$G107/$F107*((G$56-$E107)&lt;$F107)),0)</f>
        <v>0</v>
      </c>
      <c r="I107" s="41">
        <f t="shared" si="247"/>
        <v>0</v>
      </c>
      <c r="J107" s="41">
        <f t="shared" si="247"/>
        <v>0</v>
      </c>
      <c r="K107" s="41">
        <f t="shared" si="247"/>
        <v>0</v>
      </c>
      <c r="L107" s="41">
        <f t="shared" si="247"/>
        <v>0</v>
      </c>
      <c r="M107" s="41">
        <f t="shared" si="247"/>
        <v>0</v>
      </c>
      <c r="N107" s="41">
        <f t="shared" si="247"/>
        <v>0</v>
      </c>
      <c r="O107" s="41">
        <f t="shared" si="247"/>
        <v>0</v>
      </c>
      <c r="P107" s="41">
        <f t="shared" si="247"/>
        <v>0</v>
      </c>
      <c r="Q107" s="41">
        <f t="shared" si="247"/>
        <v>0</v>
      </c>
      <c r="R107" s="41">
        <f t="shared" si="247"/>
        <v>0</v>
      </c>
      <c r="S107" s="41">
        <f t="shared" si="247"/>
        <v>0</v>
      </c>
      <c r="T107" s="41">
        <f t="shared" si="247"/>
        <v>0</v>
      </c>
      <c r="U107" s="41">
        <f t="shared" si="247"/>
        <v>0</v>
      </c>
      <c r="V107" s="41">
        <f t="shared" si="247"/>
        <v>0</v>
      </c>
      <c r="W107" s="41">
        <f t="shared" si="247"/>
        <v>0</v>
      </c>
      <c r="X107" s="41">
        <f t="shared" si="247"/>
        <v>0</v>
      </c>
      <c r="Y107" s="41">
        <f t="shared" si="247"/>
        <v>0</v>
      </c>
      <c r="Z107" s="41">
        <f t="shared" si="247"/>
        <v>0</v>
      </c>
      <c r="AA107" s="41">
        <f t="shared" si="247"/>
        <v>0</v>
      </c>
      <c r="AB107" s="41">
        <f t="shared" si="247"/>
        <v>0</v>
      </c>
      <c r="AC107" s="41">
        <f t="shared" si="247"/>
        <v>0</v>
      </c>
      <c r="AD107" s="41">
        <f t="shared" si="247"/>
        <v>0</v>
      </c>
      <c r="AE107" s="41">
        <f t="shared" si="247"/>
        <v>0</v>
      </c>
      <c r="AF107" s="41">
        <f t="shared" si="247"/>
        <v>0</v>
      </c>
      <c r="AG107" s="41">
        <f t="shared" si="247"/>
        <v>0</v>
      </c>
      <c r="AH107" s="41">
        <f t="shared" si="247"/>
        <v>0</v>
      </c>
      <c r="AI107" s="41">
        <f t="shared" si="247"/>
        <v>0</v>
      </c>
      <c r="AJ107" s="41">
        <f t="shared" si="247"/>
        <v>0</v>
      </c>
      <c r="AK107" s="41">
        <f t="shared" si="247"/>
        <v>0</v>
      </c>
      <c r="AL107" s="41">
        <f t="shared" si="247"/>
        <v>0</v>
      </c>
      <c r="AM107" s="41">
        <f t="shared" si="247"/>
        <v>0</v>
      </c>
      <c r="AN107" s="41">
        <f t="shared" ref="AN107:BS107" si="248">IFERROR(IF($B107&gt;=AN$2,0,$G107/$F107*((AM$56-$E107)&lt;$F107)),0)</f>
        <v>0</v>
      </c>
      <c r="AO107" s="41">
        <f t="shared" si="248"/>
        <v>0</v>
      </c>
      <c r="AP107" s="41">
        <f t="shared" si="248"/>
        <v>0</v>
      </c>
      <c r="AQ107" s="41">
        <f t="shared" si="248"/>
        <v>0</v>
      </c>
      <c r="AR107" s="41">
        <f t="shared" si="248"/>
        <v>0</v>
      </c>
      <c r="AS107" s="41">
        <f t="shared" si="248"/>
        <v>0</v>
      </c>
      <c r="AT107" s="41">
        <f t="shared" si="248"/>
        <v>0</v>
      </c>
      <c r="AU107" s="41">
        <f t="shared" si="248"/>
        <v>0</v>
      </c>
      <c r="AV107" s="41">
        <f t="shared" si="248"/>
        <v>0</v>
      </c>
      <c r="AW107" s="41">
        <f t="shared" si="248"/>
        <v>0</v>
      </c>
      <c r="AX107" s="41">
        <f t="shared" si="248"/>
        <v>0</v>
      </c>
      <c r="AY107" s="41">
        <f t="shared" si="248"/>
        <v>0</v>
      </c>
      <c r="AZ107" s="41">
        <f t="shared" si="248"/>
        <v>0</v>
      </c>
      <c r="BA107" s="41">
        <f t="shared" si="248"/>
        <v>0</v>
      </c>
      <c r="BB107" s="41">
        <f t="shared" si="248"/>
        <v>0</v>
      </c>
      <c r="BC107" s="41">
        <f t="shared" si="248"/>
        <v>0</v>
      </c>
      <c r="BD107" s="41">
        <f t="shared" si="248"/>
        <v>0</v>
      </c>
      <c r="BE107" s="41">
        <f t="shared" si="248"/>
        <v>0</v>
      </c>
      <c r="BF107" s="41">
        <f t="shared" si="248"/>
        <v>1336861.8864156688</v>
      </c>
      <c r="BG107" s="41">
        <f t="shared" si="248"/>
        <v>1336861.8864156688</v>
      </c>
      <c r="BH107" s="41">
        <f t="shared" si="248"/>
        <v>1336861.8864156688</v>
      </c>
      <c r="BI107" s="41">
        <f t="shared" si="248"/>
        <v>1336861.8864156688</v>
      </c>
      <c r="BJ107" s="41">
        <f t="shared" si="248"/>
        <v>1336861.8864156688</v>
      </c>
      <c r="BK107" s="41">
        <f t="shared" si="248"/>
        <v>1336861.8864156688</v>
      </c>
      <c r="BL107" s="41">
        <f t="shared" si="248"/>
        <v>1336861.8864156688</v>
      </c>
      <c r="BM107" s="41">
        <f t="shared" si="248"/>
        <v>1336861.8864156688</v>
      </c>
      <c r="BN107" s="41">
        <f t="shared" si="248"/>
        <v>1336861.8864156688</v>
      </c>
      <c r="BO107" s="41">
        <f t="shared" si="248"/>
        <v>0</v>
      </c>
      <c r="BP107" s="41">
        <f t="shared" si="248"/>
        <v>0</v>
      </c>
      <c r="BQ107" s="41">
        <f t="shared" si="248"/>
        <v>0</v>
      </c>
      <c r="BR107" s="41">
        <f t="shared" si="248"/>
        <v>0</v>
      </c>
      <c r="BS107" s="41">
        <f t="shared" si="248"/>
        <v>0</v>
      </c>
      <c r="BT107" s="41">
        <f t="shared" ref="BT107:CB107" si="249">IFERROR(IF($B107&gt;=BT$2,0,$G107/$F107*((BS$56-$E107)&lt;$F107)),0)</f>
        <v>0</v>
      </c>
      <c r="BU107" s="41">
        <f t="shared" si="249"/>
        <v>0</v>
      </c>
      <c r="BV107" s="41">
        <f t="shared" si="249"/>
        <v>0</v>
      </c>
      <c r="BW107" s="41">
        <f t="shared" si="249"/>
        <v>0</v>
      </c>
      <c r="BX107" s="41">
        <f t="shared" si="249"/>
        <v>0</v>
      </c>
      <c r="BY107" s="41">
        <f t="shared" si="249"/>
        <v>0</v>
      </c>
      <c r="BZ107" s="41">
        <f t="shared" si="249"/>
        <v>0</v>
      </c>
      <c r="CA107" s="41">
        <f t="shared" si="249"/>
        <v>0</v>
      </c>
      <c r="CB107" s="41">
        <f t="shared" si="249"/>
        <v>0</v>
      </c>
    </row>
    <row r="108" spans="2:80" outlineLevel="1">
      <c r="B108" s="6">
        <v>2078</v>
      </c>
      <c r="E108">
        <v>51</v>
      </c>
      <c r="F108" s="154">
        <f t="shared" si="102"/>
        <v>9</v>
      </c>
      <c r="G108" s="1">
        <v>11952748.708044222</v>
      </c>
      <c r="H108" s="41">
        <f t="shared" ref="H108:AM108" si="250">IFERROR(IF($B108&gt;=H$2,0,$G108/$F108*((G$56-$E108)&lt;$F108)),0)</f>
        <v>0</v>
      </c>
      <c r="I108" s="41">
        <f t="shared" si="250"/>
        <v>0</v>
      </c>
      <c r="J108" s="41">
        <f t="shared" si="250"/>
        <v>0</v>
      </c>
      <c r="K108" s="41">
        <f t="shared" si="250"/>
        <v>0</v>
      </c>
      <c r="L108" s="41">
        <f t="shared" si="250"/>
        <v>0</v>
      </c>
      <c r="M108" s="41">
        <f t="shared" si="250"/>
        <v>0</v>
      </c>
      <c r="N108" s="41">
        <f t="shared" si="250"/>
        <v>0</v>
      </c>
      <c r="O108" s="41">
        <f t="shared" si="250"/>
        <v>0</v>
      </c>
      <c r="P108" s="41">
        <f t="shared" si="250"/>
        <v>0</v>
      </c>
      <c r="Q108" s="41">
        <f t="shared" si="250"/>
        <v>0</v>
      </c>
      <c r="R108" s="41">
        <f t="shared" si="250"/>
        <v>0</v>
      </c>
      <c r="S108" s="41">
        <f t="shared" si="250"/>
        <v>0</v>
      </c>
      <c r="T108" s="41">
        <f t="shared" si="250"/>
        <v>0</v>
      </c>
      <c r="U108" s="41">
        <f t="shared" si="250"/>
        <v>0</v>
      </c>
      <c r="V108" s="41">
        <f t="shared" si="250"/>
        <v>0</v>
      </c>
      <c r="W108" s="41">
        <f t="shared" si="250"/>
        <v>0</v>
      </c>
      <c r="X108" s="41">
        <f t="shared" si="250"/>
        <v>0</v>
      </c>
      <c r="Y108" s="41">
        <f t="shared" si="250"/>
        <v>0</v>
      </c>
      <c r="Z108" s="41">
        <f t="shared" si="250"/>
        <v>0</v>
      </c>
      <c r="AA108" s="41">
        <f t="shared" si="250"/>
        <v>0</v>
      </c>
      <c r="AB108" s="41">
        <f t="shared" si="250"/>
        <v>0</v>
      </c>
      <c r="AC108" s="41">
        <f t="shared" si="250"/>
        <v>0</v>
      </c>
      <c r="AD108" s="41">
        <f t="shared" si="250"/>
        <v>0</v>
      </c>
      <c r="AE108" s="41">
        <f t="shared" si="250"/>
        <v>0</v>
      </c>
      <c r="AF108" s="41">
        <f t="shared" si="250"/>
        <v>0</v>
      </c>
      <c r="AG108" s="41">
        <f t="shared" si="250"/>
        <v>0</v>
      </c>
      <c r="AH108" s="41">
        <f t="shared" si="250"/>
        <v>0</v>
      </c>
      <c r="AI108" s="41">
        <f t="shared" si="250"/>
        <v>0</v>
      </c>
      <c r="AJ108" s="41">
        <f t="shared" si="250"/>
        <v>0</v>
      </c>
      <c r="AK108" s="41">
        <f t="shared" si="250"/>
        <v>0</v>
      </c>
      <c r="AL108" s="41">
        <f t="shared" si="250"/>
        <v>0</v>
      </c>
      <c r="AM108" s="41">
        <f t="shared" si="250"/>
        <v>0</v>
      </c>
      <c r="AN108" s="41">
        <f t="shared" ref="AN108:BS108" si="251">IFERROR(IF($B108&gt;=AN$2,0,$G108/$F108*((AM$56-$E108)&lt;$F108)),0)</f>
        <v>0</v>
      </c>
      <c r="AO108" s="41">
        <f t="shared" si="251"/>
        <v>0</v>
      </c>
      <c r="AP108" s="41">
        <f t="shared" si="251"/>
        <v>0</v>
      </c>
      <c r="AQ108" s="41">
        <f t="shared" si="251"/>
        <v>0</v>
      </c>
      <c r="AR108" s="41">
        <f t="shared" si="251"/>
        <v>0</v>
      </c>
      <c r="AS108" s="41">
        <f t="shared" si="251"/>
        <v>0</v>
      </c>
      <c r="AT108" s="41">
        <f t="shared" si="251"/>
        <v>0</v>
      </c>
      <c r="AU108" s="41">
        <f t="shared" si="251"/>
        <v>0</v>
      </c>
      <c r="AV108" s="41">
        <f t="shared" si="251"/>
        <v>0</v>
      </c>
      <c r="AW108" s="41">
        <f t="shared" si="251"/>
        <v>0</v>
      </c>
      <c r="AX108" s="41">
        <f t="shared" si="251"/>
        <v>0</v>
      </c>
      <c r="AY108" s="41">
        <f t="shared" si="251"/>
        <v>0</v>
      </c>
      <c r="AZ108" s="41">
        <f t="shared" si="251"/>
        <v>0</v>
      </c>
      <c r="BA108" s="41">
        <f t="shared" si="251"/>
        <v>0</v>
      </c>
      <c r="BB108" s="41">
        <f t="shared" si="251"/>
        <v>0</v>
      </c>
      <c r="BC108" s="41">
        <f t="shared" si="251"/>
        <v>0</v>
      </c>
      <c r="BD108" s="41">
        <f t="shared" si="251"/>
        <v>0</v>
      </c>
      <c r="BE108" s="41">
        <f t="shared" si="251"/>
        <v>0</v>
      </c>
      <c r="BF108" s="41">
        <f t="shared" si="251"/>
        <v>0</v>
      </c>
      <c r="BG108" s="41">
        <f t="shared" si="251"/>
        <v>1328083.1897826912</v>
      </c>
      <c r="BH108" s="41">
        <f t="shared" si="251"/>
        <v>1328083.1897826912</v>
      </c>
      <c r="BI108" s="41">
        <f t="shared" si="251"/>
        <v>1328083.1897826912</v>
      </c>
      <c r="BJ108" s="41">
        <f t="shared" si="251"/>
        <v>1328083.1897826912</v>
      </c>
      <c r="BK108" s="41">
        <f t="shared" si="251"/>
        <v>1328083.1897826912</v>
      </c>
      <c r="BL108" s="41">
        <f t="shared" si="251"/>
        <v>1328083.1897826912</v>
      </c>
      <c r="BM108" s="41">
        <f t="shared" si="251"/>
        <v>1328083.1897826912</v>
      </c>
      <c r="BN108" s="41">
        <f t="shared" si="251"/>
        <v>1328083.1897826912</v>
      </c>
      <c r="BO108" s="41">
        <f t="shared" si="251"/>
        <v>1328083.1897826912</v>
      </c>
      <c r="BP108" s="41">
        <f t="shared" si="251"/>
        <v>0</v>
      </c>
      <c r="BQ108" s="41">
        <f t="shared" si="251"/>
        <v>0</v>
      </c>
      <c r="BR108" s="41">
        <f t="shared" si="251"/>
        <v>0</v>
      </c>
      <c r="BS108" s="41">
        <f t="shared" si="251"/>
        <v>0</v>
      </c>
      <c r="BT108" s="41">
        <f t="shared" ref="BT108:CB108" si="252">IFERROR(IF($B108&gt;=BT$2,0,$G108/$F108*((BS$56-$E108)&lt;$F108)),0)</f>
        <v>0</v>
      </c>
      <c r="BU108" s="41">
        <f t="shared" si="252"/>
        <v>0</v>
      </c>
      <c r="BV108" s="41">
        <f t="shared" si="252"/>
        <v>0</v>
      </c>
      <c r="BW108" s="41">
        <f t="shared" si="252"/>
        <v>0</v>
      </c>
      <c r="BX108" s="41">
        <f t="shared" si="252"/>
        <v>0</v>
      </c>
      <c r="BY108" s="41">
        <f t="shared" si="252"/>
        <v>0</v>
      </c>
      <c r="BZ108" s="41">
        <f t="shared" si="252"/>
        <v>0</v>
      </c>
      <c r="CA108" s="41">
        <f t="shared" si="252"/>
        <v>0</v>
      </c>
      <c r="CB108" s="41">
        <f t="shared" si="252"/>
        <v>0</v>
      </c>
    </row>
    <row r="109" spans="2:80" outlineLevel="1">
      <c r="B109" s="6">
        <v>2079</v>
      </c>
      <c r="E109">
        <v>52</v>
      </c>
      <c r="F109" s="154">
        <f t="shared" si="102"/>
        <v>9</v>
      </c>
      <c r="G109" s="1">
        <v>11875715.645089841</v>
      </c>
      <c r="H109" s="41">
        <f t="shared" ref="H109:AM109" si="253">IFERROR(IF($B109&gt;=H$2,0,$G109/$F109*((G$56-$E109)&lt;$F109)),0)</f>
        <v>0</v>
      </c>
      <c r="I109" s="41">
        <f t="shared" si="253"/>
        <v>0</v>
      </c>
      <c r="J109" s="41">
        <f t="shared" si="253"/>
        <v>0</v>
      </c>
      <c r="K109" s="41">
        <f t="shared" si="253"/>
        <v>0</v>
      </c>
      <c r="L109" s="41">
        <f t="shared" si="253"/>
        <v>0</v>
      </c>
      <c r="M109" s="41">
        <f t="shared" si="253"/>
        <v>0</v>
      </c>
      <c r="N109" s="41">
        <f t="shared" si="253"/>
        <v>0</v>
      </c>
      <c r="O109" s="41">
        <f t="shared" si="253"/>
        <v>0</v>
      </c>
      <c r="P109" s="41">
        <f t="shared" si="253"/>
        <v>0</v>
      </c>
      <c r="Q109" s="41">
        <f t="shared" si="253"/>
        <v>0</v>
      </c>
      <c r="R109" s="41">
        <f t="shared" si="253"/>
        <v>0</v>
      </c>
      <c r="S109" s="41">
        <f t="shared" si="253"/>
        <v>0</v>
      </c>
      <c r="T109" s="41">
        <f t="shared" si="253"/>
        <v>0</v>
      </c>
      <c r="U109" s="41">
        <f t="shared" si="253"/>
        <v>0</v>
      </c>
      <c r="V109" s="41">
        <f t="shared" si="253"/>
        <v>0</v>
      </c>
      <c r="W109" s="41">
        <f t="shared" si="253"/>
        <v>0</v>
      </c>
      <c r="X109" s="41">
        <f t="shared" si="253"/>
        <v>0</v>
      </c>
      <c r="Y109" s="41">
        <f t="shared" si="253"/>
        <v>0</v>
      </c>
      <c r="Z109" s="41">
        <f t="shared" si="253"/>
        <v>0</v>
      </c>
      <c r="AA109" s="41">
        <f t="shared" si="253"/>
        <v>0</v>
      </c>
      <c r="AB109" s="41">
        <f t="shared" si="253"/>
        <v>0</v>
      </c>
      <c r="AC109" s="41">
        <f t="shared" si="253"/>
        <v>0</v>
      </c>
      <c r="AD109" s="41">
        <f t="shared" si="253"/>
        <v>0</v>
      </c>
      <c r="AE109" s="41">
        <f t="shared" si="253"/>
        <v>0</v>
      </c>
      <c r="AF109" s="41">
        <f t="shared" si="253"/>
        <v>0</v>
      </c>
      <c r="AG109" s="41">
        <f t="shared" si="253"/>
        <v>0</v>
      </c>
      <c r="AH109" s="41">
        <f t="shared" si="253"/>
        <v>0</v>
      </c>
      <c r="AI109" s="41">
        <f t="shared" si="253"/>
        <v>0</v>
      </c>
      <c r="AJ109" s="41">
        <f t="shared" si="253"/>
        <v>0</v>
      </c>
      <c r="AK109" s="41">
        <f t="shared" si="253"/>
        <v>0</v>
      </c>
      <c r="AL109" s="41">
        <f t="shared" si="253"/>
        <v>0</v>
      </c>
      <c r="AM109" s="41">
        <f t="shared" si="253"/>
        <v>0</v>
      </c>
      <c r="AN109" s="41">
        <f t="shared" ref="AN109:BS109" si="254">IFERROR(IF($B109&gt;=AN$2,0,$G109/$F109*((AM$56-$E109)&lt;$F109)),0)</f>
        <v>0</v>
      </c>
      <c r="AO109" s="41">
        <f t="shared" si="254"/>
        <v>0</v>
      </c>
      <c r="AP109" s="41">
        <f t="shared" si="254"/>
        <v>0</v>
      </c>
      <c r="AQ109" s="41">
        <f t="shared" si="254"/>
        <v>0</v>
      </c>
      <c r="AR109" s="41">
        <f t="shared" si="254"/>
        <v>0</v>
      </c>
      <c r="AS109" s="41">
        <f t="shared" si="254"/>
        <v>0</v>
      </c>
      <c r="AT109" s="41">
        <f t="shared" si="254"/>
        <v>0</v>
      </c>
      <c r="AU109" s="41">
        <f t="shared" si="254"/>
        <v>0</v>
      </c>
      <c r="AV109" s="41">
        <f t="shared" si="254"/>
        <v>0</v>
      </c>
      <c r="AW109" s="41">
        <f t="shared" si="254"/>
        <v>0</v>
      </c>
      <c r="AX109" s="41">
        <f t="shared" si="254"/>
        <v>0</v>
      </c>
      <c r="AY109" s="41">
        <f t="shared" si="254"/>
        <v>0</v>
      </c>
      <c r="AZ109" s="41">
        <f t="shared" si="254"/>
        <v>0</v>
      </c>
      <c r="BA109" s="41">
        <f t="shared" si="254"/>
        <v>0</v>
      </c>
      <c r="BB109" s="41">
        <f t="shared" si="254"/>
        <v>0</v>
      </c>
      <c r="BC109" s="41">
        <f t="shared" si="254"/>
        <v>0</v>
      </c>
      <c r="BD109" s="41">
        <f t="shared" si="254"/>
        <v>0</v>
      </c>
      <c r="BE109" s="41">
        <f t="shared" si="254"/>
        <v>0</v>
      </c>
      <c r="BF109" s="41">
        <f t="shared" si="254"/>
        <v>0</v>
      </c>
      <c r="BG109" s="41">
        <f t="shared" si="254"/>
        <v>0</v>
      </c>
      <c r="BH109" s="41">
        <f t="shared" si="254"/>
        <v>1319523.9605655379</v>
      </c>
      <c r="BI109" s="41">
        <f t="shared" si="254"/>
        <v>1319523.9605655379</v>
      </c>
      <c r="BJ109" s="41">
        <f t="shared" si="254"/>
        <v>1319523.9605655379</v>
      </c>
      <c r="BK109" s="41">
        <f t="shared" si="254"/>
        <v>1319523.9605655379</v>
      </c>
      <c r="BL109" s="41">
        <f t="shared" si="254"/>
        <v>1319523.9605655379</v>
      </c>
      <c r="BM109" s="41">
        <f t="shared" si="254"/>
        <v>1319523.9605655379</v>
      </c>
      <c r="BN109" s="41">
        <f t="shared" si="254"/>
        <v>1319523.9605655379</v>
      </c>
      <c r="BO109" s="41">
        <f t="shared" si="254"/>
        <v>1319523.9605655379</v>
      </c>
      <c r="BP109" s="41">
        <f t="shared" si="254"/>
        <v>1319523.9605655379</v>
      </c>
      <c r="BQ109" s="41">
        <f t="shared" si="254"/>
        <v>0</v>
      </c>
      <c r="BR109" s="41">
        <f t="shared" si="254"/>
        <v>0</v>
      </c>
      <c r="BS109" s="41">
        <f t="shared" si="254"/>
        <v>0</v>
      </c>
      <c r="BT109" s="41">
        <f t="shared" ref="BT109:CB109" si="255">IFERROR(IF($B109&gt;=BT$2,0,$G109/$F109*((BS$56-$E109)&lt;$F109)),0)</f>
        <v>0</v>
      </c>
      <c r="BU109" s="41">
        <f t="shared" si="255"/>
        <v>0</v>
      </c>
      <c r="BV109" s="41">
        <f t="shared" si="255"/>
        <v>0</v>
      </c>
      <c r="BW109" s="41">
        <f t="shared" si="255"/>
        <v>0</v>
      </c>
      <c r="BX109" s="41">
        <f t="shared" si="255"/>
        <v>0</v>
      </c>
      <c r="BY109" s="41">
        <f t="shared" si="255"/>
        <v>0</v>
      </c>
      <c r="BZ109" s="41">
        <f t="shared" si="255"/>
        <v>0</v>
      </c>
      <c r="CA109" s="41">
        <f t="shared" si="255"/>
        <v>0</v>
      </c>
      <c r="CB109" s="41">
        <f t="shared" si="255"/>
        <v>0</v>
      </c>
    </row>
    <row r="110" spans="2:80" outlineLevel="1">
      <c r="B110" s="6">
        <v>2080</v>
      </c>
      <c r="E110">
        <v>53</v>
      </c>
      <c r="F110" s="154">
        <f t="shared" si="102"/>
        <v>9</v>
      </c>
      <c r="G110" s="1">
        <v>11800608.408709323</v>
      </c>
      <c r="H110" s="41">
        <f t="shared" ref="H110:AM110" si="256">IFERROR(IF($B110&gt;=H$2,0,$G110/$F110*((G$56-$E110)&lt;$F110)),0)</f>
        <v>0</v>
      </c>
      <c r="I110" s="41">
        <f t="shared" si="256"/>
        <v>0</v>
      </c>
      <c r="J110" s="41">
        <f t="shared" si="256"/>
        <v>0</v>
      </c>
      <c r="K110" s="41">
        <f t="shared" si="256"/>
        <v>0</v>
      </c>
      <c r="L110" s="41">
        <f t="shared" si="256"/>
        <v>0</v>
      </c>
      <c r="M110" s="41">
        <f t="shared" si="256"/>
        <v>0</v>
      </c>
      <c r="N110" s="41">
        <f t="shared" si="256"/>
        <v>0</v>
      </c>
      <c r="O110" s="41">
        <f t="shared" si="256"/>
        <v>0</v>
      </c>
      <c r="P110" s="41">
        <f t="shared" si="256"/>
        <v>0</v>
      </c>
      <c r="Q110" s="41">
        <f t="shared" si="256"/>
        <v>0</v>
      </c>
      <c r="R110" s="41">
        <f t="shared" si="256"/>
        <v>0</v>
      </c>
      <c r="S110" s="41">
        <f t="shared" si="256"/>
        <v>0</v>
      </c>
      <c r="T110" s="41">
        <f t="shared" si="256"/>
        <v>0</v>
      </c>
      <c r="U110" s="41">
        <f t="shared" si="256"/>
        <v>0</v>
      </c>
      <c r="V110" s="41">
        <f t="shared" si="256"/>
        <v>0</v>
      </c>
      <c r="W110" s="41">
        <f t="shared" si="256"/>
        <v>0</v>
      </c>
      <c r="X110" s="41">
        <f t="shared" si="256"/>
        <v>0</v>
      </c>
      <c r="Y110" s="41">
        <f t="shared" si="256"/>
        <v>0</v>
      </c>
      <c r="Z110" s="41">
        <f t="shared" si="256"/>
        <v>0</v>
      </c>
      <c r="AA110" s="41">
        <f t="shared" si="256"/>
        <v>0</v>
      </c>
      <c r="AB110" s="41">
        <f t="shared" si="256"/>
        <v>0</v>
      </c>
      <c r="AC110" s="41">
        <f t="shared" si="256"/>
        <v>0</v>
      </c>
      <c r="AD110" s="41">
        <f t="shared" si="256"/>
        <v>0</v>
      </c>
      <c r="AE110" s="41">
        <f t="shared" si="256"/>
        <v>0</v>
      </c>
      <c r="AF110" s="41">
        <f t="shared" si="256"/>
        <v>0</v>
      </c>
      <c r="AG110" s="41">
        <f t="shared" si="256"/>
        <v>0</v>
      </c>
      <c r="AH110" s="41">
        <f t="shared" si="256"/>
        <v>0</v>
      </c>
      <c r="AI110" s="41">
        <f t="shared" si="256"/>
        <v>0</v>
      </c>
      <c r="AJ110" s="41">
        <f t="shared" si="256"/>
        <v>0</v>
      </c>
      <c r="AK110" s="41">
        <f t="shared" si="256"/>
        <v>0</v>
      </c>
      <c r="AL110" s="41">
        <f t="shared" si="256"/>
        <v>0</v>
      </c>
      <c r="AM110" s="41">
        <f t="shared" si="256"/>
        <v>0</v>
      </c>
      <c r="AN110" s="41">
        <f t="shared" ref="AN110:BS110" si="257">IFERROR(IF($B110&gt;=AN$2,0,$G110/$F110*((AM$56-$E110)&lt;$F110)),0)</f>
        <v>0</v>
      </c>
      <c r="AO110" s="41">
        <f t="shared" si="257"/>
        <v>0</v>
      </c>
      <c r="AP110" s="41">
        <f t="shared" si="257"/>
        <v>0</v>
      </c>
      <c r="AQ110" s="41">
        <f t="shared" si="257"/>
        <v>0</v>
      </c>
      <c r="AR110" s="41">
        <f t="shared" si="257"/>
        <v>0</v>
      </c>
      <c r="AS110" s="41">
        <f t="shared" si="257"/>
        <v>0</v>
      </c>
      <c r="AT110" s="41">
        <f t="shared" si="257"/>
        <v>0</v>
      </c>
      <c r="AU110" s="41">
        <f t="shared" si="257"/>
        <v>0</v>
      </c>
      <c r="AV110" s="41">
        <f t="shared" si="257"/>
        <v>0</v>
      </c>
      <c r="AW110" s="41">
        <f t="shared" si="257"/>
        <v>0</v>
      </c>
      <c r="AX110" s="41">
        <f t="shared" si="257"/>
        <v>0</v>
      </c>
      <c r="AY110" s="41">
        <f t="shared" si="257"/>
        <v>0</v>
      </c>
      <c r="AZ110" s="41">
        <f t="shared" si="257"/>
        <v>0</v>
      </c>
      <c r="BA110" s="41">
        <f t="shared" si="257"/>
        <v>0</v>
      </c>
      <c r="BB110" s="41">
        <f t="shared" si="257"/>
        <v>0</v>
      </c>
      <c r="BC110" s="41">
        <f t="shared" si="257"/>
        <v>0</v>
      </c>
      <c r="BD110" s="41">
        <f t="shared" si="257"/>
        <v>0</v>
      </c>
      <c r="BE110" s="41">
        <f t="shared" si="257"/>
        <v>0</v>
      </c>
      <c r="BF110" s="41">
        <f t="shared" si="257"/>
        <v>0</v>
      </c>
      <c r="BG110" s="41">
        <f t="shared" si="257"/>
        <v>0</v>
      </c>
      <c r="BH110" s="41">
        <f t="shared" si="257"/>
        <v>0</v>
      </c>
      <c r="BI110" s="41">
        <f t="shared" si="257"/>
        <v>1311178.7120788137</v>
      </c>
      <c r="BJ110" s="41">
        <f t="shared" si="257"/>
        <v>1311178.7120788137</v>
      </c>
      <c r="BK110" s="41">
        <f t="shared" si="257"/>
        <v>1311178.7120788137</v>
      </c>
      <c r="BL110" s="41">
        <f t="shared" si="257"/>
        <v>1311178.7120788137</v>
      </c>
      <c r="BM110" s="41">
        <f t="shared" si="257"/>
        <v>1311178.7120788137</v>
      </c>
      <c r="BN110" s="41">
        <f t="shared" si="257"/>
        <v>1311178.7120788137</v>
      </c>
      <c r="BO110" s="41">
        <f t="shared" si="257"/>
        <v>1311178.7120788137</v>
      </c>
      <c r="BP110" s="41">
        <f t="shared" si="257"/>
        <v>1311178.7120788137</v>
      </c>
      <c r="BQ110" s="41">
        <f t="shared" si="257"/>
        <v>1311178.7120788137</v>
      </c>
      <c r="BR110" s="41">
        <f t="shared" si="257"/>
        <v>0</v>
      </c>
      <c r="BS110" s="41">
        <f t="shared" si="257"/>
        <v>0</v>
      </c>
      <c r="BT110" s="41">
        <f t="shared" ref="BT110:CB110" si="258">IFERROR(IF($B110&gt;=BT$2,0,$G110/$F110*((BS$56-$E110)&lt;$F110)),0)</f>
        <v>0</v>
      </c>
      <c r="BU110" s="41">
        <f t="shared" si="258"/>
        <v>0</v>
      </c>
      <c r="BV110" s="41">
        <f t="shared" si="258"/>
        <v>0</v>
      </c>
      <c r="BW110" s="41">
        <f t="shared" si="258"/>
        <v>0</v>
      </c>
      <c r="BX110" s="41">
        <f t="shared" si="258"/>
        <v>0</v>
      </c>
      <c r="BY110" s="41">
        <f t="shared" si="258"/>
        <v>0</v>
      </c>
      <c r="BZ110" s="41">
        <f t="shared" si="258"/>
        <v>0</v>
      </c>
      <c r="CA110" s="41">
        <f t="shared" si="258"/>
        <v>0</v>
      </c>
      <c r="CB110" s="41">
        <f t="shared" si="258"/>
        <v>0</v>
      </c>
    </row>
    <row r="111" spans="2:80" outlineLevel="1">
      <c r="B111" s="6">
        <v>2081</v>
      </c>
      <c r="E111">
        <v>54</v>
      </c>
      <c r="F111" s="154">
        <f t="shared" si="102"/>
        <v>9</v>
      </c>
      <c r="G111" s="1">
        <v>11727378.853238318</v>
      </c>
      <c r="H111" s="41">
        <f t="shared" ref="H111:AM111" si="259">IFERROR(IF($B111&gt;=H$2,0,$G111/$F111*((G$56-$E111)&lt;$F111)),0)</f>
        <v>0</v>
      </c>
      <c r="I111" s="41">
        <f t="shared" si="259"/>
        <v>0</v>
      </c>
      <c r="J111" s="41">
        <f t="shared" si="259"/>
        <v>0</v>
      </c>
      <c r="K111" s="41">
        <f t="shared" si="259"/>
        <v>0</v>
      </c>
      <c r="L111" s="41">
        <f t="shared" si="259"/>
        <v>0</v>
      </c>
      <c r="M111" s="41">
        <f t="shared" si="259"/>
        <v>0</v>
      </c>
      <c r="N111" s="41">
        <f t="shared" si="259"/>
        <v>0</v>
      </c>
      <c r="O111" s="41">
        <f t="shared" si="259"/>
        <v>0</v>
      </c>
      <c r="P111" s="41">
        <f t="shared" si="259"/>
        <v>0</v>
      </c>
      <c r="Q111" s="41">
        <f t="shared" si="259"/>
        <v>0</v>
      </c>
      <c r="R111" s="41">
        <f t="shared" si="259"/>
        <v>0</v>
      </c>
      <c r="S111" s="41">
        <f t="shared" si="259"/>
        <v>0</v>
      </c>
      <c r="T111" s="41">
        <f t="shared" si="259"/>
        <v>0</v>
      </c>
      <c r="U111" s="41">
        <f t="shared" si="259"/>
        <v>0</v>
      </c>
      <c r="V111" s="41">
        <f t="shared" si="259"/>
        <v>0</v>
      </c>
      <c r="W111" s="41">
        <f t="shared" si="259"/>
        <v>0</v>
      </c>
      <c r="X111" s="41">
        <f t="shared" si="259"/>
        <v>0</v>
      </c>
      <c r="Y111" s="41">
        <f t="shared" si="259"/>
        <v>0</v>
      </c>
      <c r="Z111" s="41">
        <f t="shared" si="259"/>
        <v>0</v>
      </c>
      <c r="AA111" s="41">
        <f t="shared" si="259"/>
        <v>0</v>
      </c>
      <c r="AB111" s="41">
        <f t="shared" si="259"/>
        <v>0</v>
      </c>
      <c r="AC111" s="41">
        <f t="shared" si="259"/>
        <v>0</v>
      </c>
      <c r="AD111" s="41">
        <f t="shared" si="259"/>
        <v>0</v>
      </c>
      <c r="AE111" s="41">
        <f t="shared" si="259"/>
        <v>0</v>
      </c>
      <c r="AF111" s="41">
        <f t="shared" si="259"/>
        <v>0</v>
      </c>
      <c r="AG111" s="41">
        <f t="shared" si="259"/>
        <v>0</v>
      </c>
      <c r="AH111" s="41">
        <f t="shared" si="259"/>
        <v>0</v>
      </c>
      <c r="AI111" s="41">
        <f t="shared" si="259"/>
        <v>0</v>
      </c>
      <c r="AJ111" s="41">
        <f t="shared" si="259"/>
        <v>0</v>
      </c>
      <c r="AK111" s="41">
        <f t="shared" si="259"/>
        <v>0</v>
      </c>
      <c r="AL111" s="41">
        <f t="shared" si="259"/>
        <v>0</v>
      </c>
      <c r="AM111" s="41">
        <f t="shared" si="259"/>
        <v>0</v>
      </c>
      <c r="AN111" s="41">
        <f t="shared" ref="AN111:BS111" si="260">IFERROR(IF($B111&gt;=AN$2,0,$G111/$F111*((AM$56-$E111)&lt;$F111)),0)</f>
        <v>0</v>
      </c>
      <c r="AO111" s="41">
        <f t="shared" si="260"/>
        <v>0</v>
      </c>
      <c r="AP111" s="41">
        <f t="shared" si="260"/>
        <v>0</v>
      </c>
      <c r="AQ111" s="41">
        <f t="shared" si="260"/>
        <v>0</v>
      </c>
      <c r="AR111" s="41">
        <f t="shared" si="260"/>
        <v>0</v>
      </c>
      <c r="AS111" s="41">
        <f t="shared" si="260"/>
        <v>0</v>
      </c>
      <c r="AT111" s="41">
        <f t="shared" si="260"/>
        <v>0</v>
      </c>
      <c r="AU111" s="41">
        <f t="shared" si="260"/>
        <v>0</v>
      </c>
      <c r="AV111" s="41">
        <f t="shared" si="260"/>
        <v>0</v>
      </c>
      <c r="AW111" s="41">
        <f t="shared" si="260"/>
        <v>0</v>
      </c>
      <c r="AX111" s="41">
        <f t="shared" si="260"/>
        <v>0</v>
      </c>
      <c r="AY111" s="41">
        <f t="shared" si="260"/>
        <v>0</v>
      </c>
      <c r="AZ111" s="41">
        <f t="shared" si="260"/>
        <v>0</v>
      </c>
      <c r="BA111" s="41">
        <f t="shared" si="260"/>
        <v>0</v>
      </c>
      <c r="BB111" s="41">
        <f t="shared" si="260"/>
        <v>0</v>
      </c>
      <c r="BC111" s="41">
        <f t="shared" si="260"/>
        <v>0</v>
      </c>
      <c r="BD111" s="41">
        <f t="shared" si="260"/>
        <v>0</v>
      </c>
      <c r="BE111" s="41">
        <f t="shared" si="260"/>
        <v>0</v>
      </c>
      <c r="BF111" s="41">
        <f t="shared" si="260"/>
        <v>0</v>
      </c>
      <c r="BG111" s="41">
        <f t="shared" si="260"/>
        <v>0</v>
      </c>
      <c r="BH111" s="41">
        <f t="shared" si="260"/>
        <v>0</v>
      </c>
      <c r="BI111" s="41">
        <f t="shared" si="260"/>
        <v>0</v>
      </c>
      <c r="BJ111" s="41">
        <f t="shared" si="260"/>
        <v>1303042.0948042576</v>
      </c>
      <c r="BK111" s="41">
        <f t="shared" si="260"/>
        <v>1303042.0948042576</v>
      </c>
      <c r="BL111" s="41">
        <f t="shared" si="260"/>
        <v>1303042.0948042576</v>
      </c>
      <c r="BM111" s="41">
        <f t="shared" si="260"/>
        <v>1303042.0948042576</v>
      </c>
      <c r="BN111" s="41">
        <f t="shared" si="260"/>
        <v>1303042.0948042576</v>
      </c>
      <c r="BO111" s="41">
        <f t="shared" si="260"/>
        <v>1303042.0948042576</v>
      </c>
      <c r="BP111" s="41">
        <f t="shared" si="260"/>
        <v>1303042.0948042576</v>
      </c>
      <c r="BQ111" s="41">
        <f t="shared" si="260"/>
        <v>1303042.0948042576</v>
      </c>
      <c r="BR111" s="41">
        <f t="shared" si="260"/>
        <v>1303042.0948042576</v>
      </c>
      <c r="BS111" s="41">
        <f t="shared" si="260"/>
        <v>0</v>
      </c>
      <c r="BT111" s="41">
        <f t="shared" ref="BT111:CB111" si="261">IFERROR(IF($B111&gt;=BT$2,0,$G111/$F111*((BS$56-$E111)&lt;$F111)),0)</f>
        <v>0</v>
      </c>
      <c r="BU111" s="41">
        <f t="shared" si="261"/>
        <v>0</v>
      </c>
      <c r="BV111" s="41">
        <f t="shared" si="261"/>
        <v>0</v>
      </c>
      <c r="BW111" s="41">
        <f t="shared" si="261"/>
        <v>0</v>
      </c>
      <c r="BX111" s="41">
        <f t="shared" si="261"/>
        <v>0</v>
      </c>
      <c r="BY111" s="41">
        <f t="shared" si="261"/>
        <v>0</v>
      </c>
      <c r="BZ111" s="41">
        <f t="shared" si="261"/>
        <v>0</v>
      </c>
      <c r="CA111" s="41">
        <f t="shared" si="261"/>
        <v>0</v>
      </c>
      <c r="CB111" s="41">
        <f t="shared" si="261"/>
        <v>0</v>
      </c>
    </row>
    <row r="112" spans="2:80" outlineLevel="1">
      <c r="B112" s="6">
        <v>2082</v>
      </c>
      <c r="E112">
        <v>55</v>
      </c>
      <c r="F112" s="154">
        <f t="shared" si="102"/>
        <v>9</v>
      </c>
      <c r="G112" s="1">
        <v>11655980.036654087</v>
      </c>
      <c r="H112" s="41">
        <f t="shared" ref="H112:AM112" si="262">IFERROR(IF($B112&gt;=H$2,0,$G112/$F112*((G$56-$E112)&lt;$F112)),0)</f>
        <v>0</v>
      </c>
      <c r="I112" s="41">
        <f t="shared" si="262"/>
        <v>0</v>
      </c>
      <c r="J112" s="41">
        <f t="shared" si="262"/>
        <v>0</v>
      </c>
      <c r="K112" s="41">
        <f t="shared" si="262"/>
        <v>0</v>
      </c>
      <c r="L112" s="41">
        <f t="shared" si="262"/>
        <v>0</v>
      </c>
      <c r="M112" s="41">
        <f t="shared" si="262"/>
        <v>0</v>
      </c>
      <c r="N112" s="41">
        <f t="shared" si="262"/>
        <v>0</v>
      </c>
      <c r="O112" s="41">
        <f t="shared" si="262"/>
        <v>0</v>
      </c>
      <c r="P112" s="41">
        <f t="shared" si="262"/>
        <v>0</v>
      </c>
      <c r="Q112" s="41">
        <f t="shared" si="262"/>
        <v>0</v>
      </c>
      <c r="R112" s="41">
        <f t="shared" si="262"/>
        <v>0</v>
      </c>
      <c r="S112" s="41">
        <f t="shared" si="262"/>
        <v>0</v>
      </c>
      <c r="T112" s="41">
        <f t="shared" si="262"/>
        <v>0</v>
      </c>
      <c r="U112" s="41">
        <f t="shared" si="262"/>
        <v>0</v>
      </c>
      <c r="V112" s="41">
        <f t="shared" si="262"/>
        <v>0</v>
      </c>
      <c r="W112" s="41">
        <f t="shared" si="262"/>
        <v>0</v>
      </c>
      <c r="X112" s="41">
        <f t="shared" si="262"/>
        <v>0</v>
      </c>
      <c r="Y112" s="41">
        <f t="shared" si="262"/>
        <v>0</v>
      </c>
      <c r="Z112" s="41">
        <f t="shared" si="262"/>
        <v>0</v>
      </c>
      <c r="AA112" s="41">
        <f t="shared" si="262"/>
        <v>0</v>
      </c>
      <c r="AB112" s="41">
        <f t="shared" si="262"/>
        <v>0</v>
      </c>
      <c r="AC112" s="41">
        <f t="shared" si="262"/>
        <v>0</v>
      </c>
      <c r="AD112" s="41">
        <f t="shared" si="262"/>
        <v>0</v>
      </c>
      <c r="AE112" s="41">
        <f t="shared" si="262"/>
        <v>0</v>
      </c>
      <c r="AF112" s="41">
        <f t="shared" si="262"/>
        <v>0</v>
      </c>
      <c r="AG112" s="41">
        <f t="shared" si="262"/>
        <v>0</v>
      </c>
      <c r="AH112" s="41">
        <f t="shared" si="262"/>
        <v>0</v>
      </c>
      <c r="AI112" s="41">
        <f t="shared" si="262"/>
        <v>0</v>
      </c>
      <c r="AJ112" s="41">
        <f t="shared" si="262"/>
        <v>0</v>
      </c>
      <c r="AK112" s="41">
        <f t="shared" si="262"/>
        <v>0</v>
      </c>
      <c r="AL112" s="41">
        <f t="shared" si="262"/>
        <v>0</v>
      </c>
      <c r="AM112" s="41">
        <f t="shared" si="262"/>
        <v>0</v>
      </c>
      <c r="AN112" s="41">
        <f t="shared" ref="AN112:BS112" si="263">IFERROR(IF($B112&gt;=AN$2,0,$G112/$F112*((AM$56-$E112)&lt;$F112)),0)</f>
        <v>0</v>
      </c>
      <c r="AO112" s="41">
        <f t="shared" si="263"/>
        <v>0</v>
      </c>
      <c r="AP112" s="41">
        <f t="shared" si="263"/>
        <v>0</v>
      </c>
      <c r="AQ112" s="41">
        <f t="shared" si="263"/>
        <v>0</v>
      </c>
      <c r="AR112" s="41">
        <f t="shared" si="263"/>
        <v>0</v>
      </c>
      <c r="AS112" s="41">
        <f t="shared" si="263"/>
        <v>0</v>
      </c>
      <c r="AT112" s="41">
        <f t="shared" si="263"/>
        <v>0</v>
      </c>
      <c r="AU112" s="41">
        <f t="shared" si="263"/>
        <v>0</v>
      </c>
      <c r="AV112" s="41">
        <f t="shared" si="263"/>
        <v>0</v>
      </c>
      <c r="AW112" s="41">
        <f t="shared" si="263"/>
        <v>0</v>
      </c>
      <c r="AX112" s="41">
        <f t="shared" si="263"/>
        <v>0</v>
      </c>
      <c r="AY112" s="41">
        <f t="shared" si="263"/>
        <v>0</v>
      </c>
      <c r="AZ112" s="41">
        <f t="shared" si="263"/>
        <v>0</v>
      </c>
      <c r="BA112" s="41">
        <f t="shared" si="263"/>
        <v>0</v>
      </c>
      <c r="BB112" s="41">
        <f t="shared" si="263"/>
        <v>0</v>
      </c>
      <c r="BC112" s="41">
        <f t="shared" si="263"/>
        <v>0</v>
      </c>
      <c r="BD112" s="41">
        <f t="shared" si="263"/>
        <v>0</v>
      </c>
      <c r="BE112" s="41">
        <f t="shared" si="263"/>
        <v>0</v>
      </c>
      <c r="BF112" s="41">
        <f t="shared" si="263"/>
        <v>0</v>
      </c>
      <c r="BG112" s="41">
        <f t="shared" si="263"/>
        <v>0</v>
      </c>
      <c r="BH112" s="41">
        <f t="shared" si="263"/>
        <v>0</v>
      </c>
      <c r="BI112" s="41">
        <f t="shared" si="263"/>
        <v>0</v>
      </c>
      <c r="BJ112" s="41">
        <f t="shared" si="263"/>
        <v>0</v>
      </c>
      <c r="BK112" s="41">
        <f t="shared" si="263"/>
        <v>1295108.8929615652</v>
      </c>
      <c r="BL112" s="41">
        <f t="shared" si="263"/>
        <v>1295108.8929615652</v>
      </c>
      <c r="BM112" s="41">
        <f t="shared" si="263"/>
        <v>1295108.8929615652</v>
      </c>
      <c r="BN112" s="41">
        <f t="shared" si="263"/>
        <v>1295108.8929615652</v>
      </c>
      <c r="BO112" s="41">
        <f t="shared" si="263"/>
        <v>1295108.8929615652</v>
      </c>
      <c r="BP112" s="41">
        <f t="shared" si="263"/>
        <v>1295108.8929615652</v>
      </c>
      <c r="BQ112" s="41">
        <f t="shared" si="263"/>
        <v>1295108.8929615652</v>
      </c>
      <c r="BR112" s="41">
        <f t="shared" si="263"/>
        <v>1295108.8929615652</v>
      </c>
      <c r="BS112" s="41">
        <f t="shared" si="263"/>
        <v>1295108.8929615652</v>
      </c>
      <c r="BT112" s="41">
        <f t="shared" ref="BT112:CB112" si="264">IFERROR(IF($B112&gt;=BT$2,0,$G112/$F112*((BS$56-$E112)&lt;$F112)),0)</f>
        <v>0</v>
      </c>
      <c r="BU112" s="41">
        <f t="shared" si="264"/>
        <v>0</v>
      </c>
      <c r="BV112" s="41">
        <f t="shared" si="264"/>
        <v>0</v>
      </c>
      <c r="BW112" s="41">
        <f t="shared" si="264"/>
        <v>0</v>
      </c>
      <c r="BX112" s="41">
        <f t="shared" si="264"/>
        <v>0</v>
      </c>
      <c r="BY112" s="41">
        <f t="shared" si="264"/>
        <v>0</v>
      </c>
      <c r="BZ112" s="41">
        <f t="shared" si="264"/>
        <v>0</v>
      </c>
      <c r="CA112" s="41">
        <f t="shared" si="264"/>
        <v>0</v>
      </c>
      <c r="CB112" s="41">
        <f t="shared" si="264"/>
        <v>0</v>
      </c>
    </row>
    <row r="113" spans="2:80" outlineLevel="1">
      <c r="B113" s="6">
        <v>2083</v>
      </c>
      <c r="E113">
        <v>56</v>
      </c>
      <c r="F113" s="154">
        <f t="shared" si="102"/>
        <v>9</v>
      </c>
      <c r="G113" s="1">
        <v>11586366.190484462</v>
      </c>
      <c r="H113" s="41">
        <f t="shared" ref="H113:AM113" si="265">IFERROR(IF($B113&gt;=H$2,0,$G113/$F113*((G$56-$E113)&lt;$F113)),0)</f>
        <v>0</v>
      </c>
      <c r="I113" s="41">
        <f t="shared" si="265"/>
        <v>0</v>
      </c>
      <c r="J113" s="41">
        <f t="shared" si="265"/>
        <v>0</v>
      </c>
      <c r="K113" s="41">
        <f t="shared" si="265"/>
        <v>0</v>
      </c>
      <c r="L113" s="41">
        <f t="shared" si="265"/>
        <v>0</v>
      </c>
      <c r="M113" s="41">
        <f t="shared" si="265"/>
        <v>0</v>
      </c>
      <c r="N113" s="41">
        <f t="shared" si="265"/>
        <v>0</v>
      </c>
      <c r="O113" s="41">
        <f t="shared" si="265"/>
        <v>0</v>
      </c>
      <c r="P113" s="41">
        <f t="shared" si="265"/>
        <v>0</v>
      </c>
      <c r="Q113" s="41">
        <f t="shared" si="265"/>
        <v>0</v>
      </c>
      <c r="R113" s="41">
        <f t="shared" si="265"/>
        <v>0</v>
      </c>
      <c r="S113" s="41">
        <f t="shared" si="265"/>
        <v>0</v>
      </c>
      <c r="T113" s="41">
        <f t="shared" si="265"/>
        <v>0</v>
      </c>
      <c r="U113" s="41">
        <f t="shared" si="265"/>
        <v>0</v>
      </c>
      <c r="V113" s="41">
        <f t="shared" si="265"/>
        <v>0</v>
      </c>
      <c r="W113" s="41">
        <f t="shared" si="265"/>
        <v>0</v>
      </c>
      <c r="X113" s="41">
        <f t="shared" si="265"/>
        <v>0</v>
      </c>
      <c r="Y113" s="41">
        <f t="shared" si="265"/>
        <v>0</v>
      </c>
      <c r="Z113" s="41">
        <f t="shared" si="265"/>
        <v>0</v>
      </c>
      <c r="AA113" s="41">
        <f t="shared" si="265"/>
        <v>0</v>
      </c>
      <c r="AB113" s="41">
        <f t="shared" si="265"/>
        <v>0</v>
      </c>
      <c r="AC113" s="41">
        <f t="shared" si="265"/>
        <v>0</v>
      </c>
      <c r="AD113" s="41">
        <f t="shared" si="265"/>
        <v>0</v>
      </c>
      <c r="AE113" s="41">
        <f t="shared" si="265"/>
        <v>0</v>
      </c>
      <c r="AF113" s="41">
        <f t="shared" si="265"/>
        <v>0</v>
      </c>
      <c r="AG113" s="41">
        <f t="shared" si="265"/>
        <v>0</v>
      </c>
      <c r="AH113" s="41">
        <f t="shared" si="265"/>
        <v>0</v>
      </c>
      <c r="AI113" s="41">
        <f t="shared" si="265"/>
        <v>0</v>
      </c>
      <c r="AJ113" s="41">
        <f t="shared" si="265"/>
        <v>0</v>
      </c>
      <c r="AK113" s="41">
        <f t="shared" si="265"/>
        <v>0</v>
      </c>
      <c r="AL113" s="41">
        <f t="shared" si="265"/>
        <v>0</v>
      </c>
      <c r="AM113" s="41">
        <f t="shared" si="265"/>
        <v>0</v>
      </c>
      <c r="AN113" s="41">
        <f t="shared" ref="AN113:BS113" si="266">IFERROR(IF($B113&gt;=AN$2,0,$G113/$F113*((AM$56-$E113)&lt;$F113)),0)</f>
        <v>0</v>
      </c>
      <c r="AO113" s="41">
        <f t="shared" si="266"/>
        <v>0</v>
      </c>
      <c r="AP113" s="41">
        <f t="shared" si="266"/>
        <v>0</v>
      </c>
      <c r="AQ113" s="41">
        <f t="shared" si="266"/>
        <v>0</v>
      </c>
      <c r="AR113" s="41">
        <f t="shared" si="266"/>
        <v>0</v>
      </c>
      <c r="AS113" s="41">
        <f t="shared" si="266"/>
        <v>0</v>
      </c>
      <c r="AT113" s="41">
        <f t="shared" si="266"/>
        <v>0</v>
      </c>
      <c r="AU113" s="41">
        <f t="shared" si="266"/>
        <v>0</v>
      </c>
      <c r="AV113" s="41">
        <f t="shared" si="266"/>
        <v>0</v>
      </c>
      <c r="AW113" s="41">
        <f t="shared" si="266"/>
        <v>0</v>
      </c>
      <c r="AX113" s="41">
        <f t="shared" si="266"/>
        <v>0</v>
      </c>
      <c r="AY113" s="41">
        <f t="shared" si="266"/>
        <v>0</v>
      </c>
      <c r="AZ113" s="41">
        <f t="shared" si="266"/>
        <v>0</v>
      </c>
      <c r="BA113" s="41">
        <f t="shared" si="266"/>
        <v>0</v>
      </c>
      <c r="BB113" s="41">
        <f t="shared" si="266"/>
        <v>0</v>
      </c>
      <c r="BC113" s="41">
        <f t="shared" si="266"/>
        <v>0</v>
      </c>
      <c r="BD113" s="41">
        <f t="shared" si="266"/>
        <v>0</v>
      </c>
      <c r="BE113" s="41">
        <f t="shared" si="266"/>
        <v>0</v>
      </c>
      <c r="BF113" s="41">
        <f t="shared" si="266"/>
        <v>0</v>
      </c>
      <c r="BG113" s="41">
        <f t="shared" si="266"/>
        <v>0</v>
      </c>
      <c r="BH113" s="41">
        <f t="shared" si="266"/>
        <v>0</v>
      </c>
      <c r="BI113" s="41">
        <f t="shared" si="266"/>
        <v>0</v>
      </c>
      <c r="BJ113" s="41">
        <f t="shared" si="266"/>
        <v>0</v>
      </c>
      <c r="BK113" s="41">
        <f t="shared" si="266"/>
        <v>0</v>
      </c>
      <c r="BL113" s="41">
        <f t="shared" si="266"/>
        <v>1287374.0211649402</v>
      </c>
      <c r="BM113" s="41">
        <f t="shared" si="266"/>
        <v>1287374.0211649402</v>
      </c>
      <c r="BN113" s="41">
        <f t="shared" si="266"/>
        <v>1287374.0211649402</v>
      </c>
      <c r="BO113" s="41">
        <f t="shared" si="266"/>
        <v>1287374.0211649402</v>
      </c>
      <c r="BP113" s="41">
        <f t="shared" si="266"/>
        <v>1287374.0211649402</v>
      </c>
      <c r="BQ113" s="41">
        <f t="shared" si="266"/>
        <v>1287374.0211649402</v>
      </c>
      <c r="BR113" s="41">
        <f t="shared" si="266"/>
        <v>1287374.0211649402</v>
      </c>
      <c r="BS113" s="41">
        <f t="shared" si="266"/>
        <v>1287374.0211649402</v>
      </c>
      <c r="BT113" s="41">
        <f t="shared" ref="BT113:CB113" si="267">IFERROR(IF($B113&gt;=BT$2,0,$G113/$F113*((BS$56-$E113)&lt;$F113)),0)</f>
        <v>1287374.0211649402</v>
      </c>
      <c r="BU113" s="41">
        <f t="shared" si="267"/>
        <v>0</v>
      </c>
      <c r="BV113" s="41">
        <f t="shared" si="267"/>
        <v>0</v>
      </c>
      <c r="BW113" s="41">
        <f t="shared" si="267"/>
        <v>0</v>
      </c>
      <c r="BX113" s="41">
        <f t="shared" si="267"/>
        <v>0</v>
      </c>
      <c r="BY113" s="41">
        <f t="shared" si="267"/>
        <v>0</v>
      </c>
      <c r="BZ113" s="41">
        <f t="shared" si="267"/>
        <v>0</v>
      </c>
      <c r="CA113" s="41">
        <f t="shared" si="267"/>
        <v>0</v>
      </c>
      <c r="CB113" s="41">
        <f t="shared" si="267"/>
        <v>0</v>
      </c>
    </row>
    <row r="114" spans="2:80" outlineLevel="1">
      <c r="B114" s="6">
        <v>2084</v>
      </c>
      <c r="E114">
        <v>57</v>
      </c>
      <c r="F114" s="154">
        <f t="shared" si="102"/>
        <v>9</v>
      </c>
      <c r="G114" s="1">
        <v>11518492.690469077</v>
      </c>
      <c r="H114" s="41">
        <f t="shared" ref="H114:AM114" si="268">IFERROR(IF($B114&gt;=H$2,0,$G114/$F114*((G$56-$E114)&lt;$F114)),0)</f>
        <v>0</v>
      </c>
      <c r="I114" s="41">
        <f t="shared" si="268"/>
        <v>0</v>
      </c>
      <c r="J114" s="41">
        <f t="shared" si="268"/>
        <v>0</v>
      </c>
      <c r="K114" s="41">
        <f t="shared" si="268"/>
        <v>0</v>
      </c>
      <c r="L114" s="41">
        <f t="shared" si="268"/>
        <v>0</v>
      </c>
      <c r="M114" s="41">
        <f t="shared" si="268"/>
        <v>0</v>
      </c>
      <c r="N114" s="41">
        <f t="shared" si="268"/>
        <v>0</v>
      </c>
      <c r="O114" s="41">
        <f t="shared" si="268"/>
        <v>0</v>
      </c>
      <c r="P114" s="41">
        <f t="shared" si="268"/>
        <v>0</v>
      </c>
      <c r="Q114" s="41">
        <f t="shared" si="268"/>
        <v>0</v>
      </c>
      <c r="R114" s="41">
        <f t="shared" si="268"/>
        <v>0</v>
      </c>
      <c r="S114" s="41">
        <f t="shared" si="268"/>
        <v>0</v>
      </c>
      <c r="T114" s="41">
        <f t="shared" si="268"/>
        <v>0</v>
      </c>
      <c r="U114" s="41">
        <f t="shared" si="268"/>
        <v>0</v>
      </c>
      <c r="V114" s="41">
        <f t="shared" si="268"/>
        <v>0</v>
      </c>
      <c r="W114" s="41">
        <f t="shared" si="268"/>
        <v>0</v>
      </c>
      <c r="X114" s="41">
        <f t="shared" si="268"/>
        <v>0</v>
      </c>
      <c r="Y114" s="41">
        <f t="shared" si="268"/>
        <v>0</v>
      </c>
      <c r="Z114" s="41">
        <f t="shared" si="268"/>
        <v>0</v>
      </c>
      <c r="AA114" s="41">
        <f t="shared" si="268"/>
        <v>0</v>
      </c>
      <c r="AB114" s="41">
        <f t="shared" si="268"/>
        <v>0</v>
      </c>
      <c r="AC114" s="41">
        <f t="shared" si="268"/>
        <v>0</v>
      </c>
      <c r="AD114" s="41">
        <f t="shared" si="268"/>
        <v>0</v>
      </c>
      <c r="AE114" s="41">
        <f t="shared" si="268"/>
        <v>0</v>
      </c>
      <c r="AF114" s="41">
        <f t="shared" si="268"/>
        <v>0</v>
      </c>
      <c r="AG114" s="41">
        <f t="shared" si="268"/>
        <v>0</v>
      </c>
      <c r="AH114" s="41">
        <f t="shared" si="268"/>
        <v>0</v>
      </c>
      <c r="AI114" s="41">
        <f t="shared" si="268"/>
        <v>0</v>
      </c>
      <c r="AJ114" s="41">
        <f t="shared" si="268"/>
        <v>0</v>
      </c>
      <c r="AK114" s="41">
        <f t="shared" si="268"/>
        <v>0</v>
      </c>
      <c r="AL114" s="41">
        <f t="shared" si="268"/>
        <v>0</v>
      </c>
      <c r="AM114" s="41">
        <f t="shared" si="268"/>
        <v>0</v>
      </c>
      <c r="AN114" s="41">
        <f t="shared" ref="AN114:BS114" si="269">IFERROR(IF($B114&gt;=AN$2,0,$G114/$F114*((AM$56-$E114)&lt;$F114)),0)</f>
        <v>0</v>
      </c>
      <c r="AO114" s="41">
        <f t="shared" si="269"/>
        <v>0</v>
      </c>
      <c r="AP114" s="41">
        <f t="shared" si="269"/>
        <v>0</v>
      </c>
      <c r="AQ114" s="41">
        <f t="shared" si="269"/>
        <v>0</v>
      </c>
      <c r="AR114" s="41">
        <f t="shared" si="269"/>
        <v>0</v>
      </c>
      <c r="AS114" s="41">
        <f t="shared" si="269"/>
        <v>0</v>
      </c>
      <c r="AT114" s="41">
        <f t="shared" si="269"/>
        <v>0</v>
      </c>
      <c r="AU114" s="41">
        <f t="shared" si="269"/>
        <v>0</v>
      </c>
      <c r="AV114" s="41">
        <f t="shared" si="269"/>
        <v>0</v>
      </c>
      <c r="AW114" s="41">
        <f t="shared" si="269"/>
        <v>0</v>
      </c>
      <c r="AX114" s="41">
        <f t="shared" si="269"/>
        <v>0</v>
      </c>
      <c r="AY114" s="41">
        <f t="shared" si="269"/>
        <v>0</v>
      </c>
      <c r="AZ114" s="41">
        <f t="shared" si="269"/>
        <v>0</v>
      </c>
      <c r="BA114" s="41">
        <f t="shared" si="269"/>
        <v>0</v>
      </c>
      <c r="BB114" s="41">
        <f t="shared" si="269"/>
        <v>0</v>
      </c>
      <c r="BC114" s="41">
        <f t="shared" si="269"/>
        <v>0</v>
      </c>
      <c r="BD114" s="41">
        <f t="shared" si="269"/>
        <v>0</v>
      </c>
      <c r="BE114" s="41">
        <f t="shared" si="269"/>
        <v>0</v>
      </c>
      <c r="BF114" s="41">
        <f t="shared" si="269"/>
        <v>0</v>
      </c>
      <c r="BG114" s="41">
        <f t="shared" si="269"/>
        <v>0</v>
      </c>
      <c r="BH114" s="41">
        <f t="shared" si="269"/>
        <v>0</v>
      </c>
      <c r="BI114" s="41">
        <f t="shared" si="269"/>
        <v>0</v>
      </c>
      <c r="BJ114" s="41">
        <f t="shared" si="269"/>
        <v>0</v>
      </c>
      <c r="BK114" s="41">
        <f t="shared" si="269"/>
        <v>0</v>
      </c>
      <c r="BL114" s="41">
        <f t="shared" si="269"/>
        <v>0</v>
      </c>
      <c r="BM114" s="41">
        <f t="shared" si="269"/>
        <v>1279832.5211632308</v>
      </c>
      <c r="BN114" s="41">
        <f t="shared" si="269"/>
        <v>1279832.5211632308</v>
      </c>
      <c r="BO114" s="41">
        <f t="shared" si="269"/>
        <v>1279832.5211632308</v>
      </c>
      <c r="BP114" s="41">
        <f t="shared" si="269"/>
        <v>1279832.5211632308</v>
      </c>
      <c r="BQ114" s="41">
        <f t="shared" si="269"/>
        <v>1279832.5211632308</v>
      </c>
      <c r="BR114" s="41">
        <f t="shared" si="269"/>
        <v>1279832.5211632308</v>
      </c>
      <c r="BS114" s="41">
        <f t="shared" si="269"/>
        <v>1279832.5211632308</v>
      </c>
      <c r="BT114" s="41">
        <f t="shared" ref="BT114:CB114" si="270">IFERROR(IF($B114&gt;=BT$2,0,$G114/$F114*((BS$56-$E114)&lt;$F114)),0)</f>
        <v>1279832.5211632308</v>
      </c>
      <c r="BU114" s="41">
        <f t="shared" si="270"/>
        <v>1279832.5211632308</v>
      </c>
      <c r="BV114" s="41">
        <f t="shared" si="270"/>
        <v>0</v>
      </c>
      <c r="BW114" s="41">
        <f t="shared" si="270"/>
        <v>0</v>
      </c>
      <c r="BX114" s="41">
        <f t="shared" si="270"/>
        <v>0</v>
      </c>
      <c r="BY114" s="41">
        <f t="shared" si="270"/>
        <v>0</v>
      </c>
      <c r="BZ114" s="41">
        <f t="shared" si="270"/>
        <v>0</v>
      </c>
      <c r="CA114" s="41">
        <f t="shared" si="270"/>
        <v>0</v>
      </c>
      <c r="CB114" s="41">
        <f t="shared" si="270"/>
        <v>0</v>
      </c>
    </row>
    <row r="115" spans="2:80" outlineLevel="1">
      <c r="B115" s="6">
        <v>2085</v>
      </c>
      <c r="E115">
        <v>58</v>
      </c>
      <c r="F115" s="154">
        <f t="shared" si="102"/>
        <v>9</v>
      </c>
      <c r="G115" s="1">
        <v>11452316.027954077</v>
      </c>
      <c r="H115" s="41">
        <f t="shared" ref="H115:AM115" si="271">IFERROR(IF($B115&gt;=H$2,0,$G115/$F115*((G$56-$E115)&lt;$F115)),0)</f>
        <v>0</v>
      </c>
      <c r="I115" s="41">
        <f t="shared" si="271"/>
        <v>0</v>
      </c>
      <c r="J115" s="41">
        <f t="shared" si="271"/>
        <v>0</v>
      </c>
      <c r="K115" s="41">
        <f t="shared" si="271"/>
        <v>0</v>
      </c>
      <c r="L115" s="41">
        <f t="shared" si="271"/>
        <v>0</v>
      </c>
      <c r="M115" s="41">
        <f t="shared" si="271"/>
        <v>0</v>
      </c>
      <c r="N115" s="41">
        <f t="shared" si="271"/>
        <v>0</v>
      </c>
      <c r="O115" s="41">
        <f t="shared" si="271"/>
        <v>0</v>
      </c>
      <c r="P115" s="41">
        <f t="shared" si="271"/>
        <v>0</v>
      </c>
      <c r="Q115" s="41">
        <f t="shared" si="271"/>
        <v>0</v>
      </c>
      <c r="R115" s="41">
        <f t="shared" si="271"/>
        <v>0</v>
      </c>
      <c r="S115" s="41">
        <f t="shared" si="271"/>
        <v>0</v>
      </c>
      <c r="T115" s="41">
        <f t="shared" si="271"/>
        <v>0</v>
      </c>
      <c r="U115" s="41">
        <f t="shared" si="271"/>
        <v>0</v>
      </c>
      <c r="V115" s="41">
        <f t="shared" si="271"/>
        <v>0</v>
      </c>
      <c r="W115" s="41">
        <f t="shared" si="271"/>
        <v>0</v>
      </c>
      <c r="X115" s="41">
        <f t="shared" si="271"/>
        <v>0</v>
      </c>
      <c r="Y115" s="41">
        <f t="shared" si="271"/>
        <v>0</v>
      </c>
      <c r="Z115" s="41">
        <f t="shared" si="271"/>
        <v>0</v>
      </c>
      <c r="AA115" s="41">
        <f t="shared" si="271"/>
        <v>0</v>
      </c>
      <c r="AB115" s="41">
        <f t="shared" si="271"/>
        <v>0</v>
      </c>
      <c r="AC115" s="41">
        <f t="shared" si="271"/>
        <v>0</v>
      </c>
      <c r="AD115" s="41">
        <f t="shared" si="271"/>
        <v>0</v>
      </c>
      <c r="AE115" s="41">
        <f t="shared" si="271"/>
        <v>0</v>
      </c>
      <c r="AF115" s="41">
        <f t="shared" si="271"/>
        <v>0</v>
      </c>
      <c r="AG115" s="41">
        <f t="shared" si="271"/>
        <v>0</v>
      </c>
      <c r="AH115" s="41">
        <f t="shared" si="271"/>
        <v>0</v>
      </c>
      <c r="AI115" s="41">
        <f t="shared" si="271"/>
        <v>0</v>
      </c>
      <c r="AJ115" s="41">
        <f t="shared" si="271"/>
        <v>0</v>
      </c>
      <c r="AK115" s="41">
        <f t="shared" si="271"/>
        <v>0</v>
      </c>
      <c r="AL115" s="41">
        <f t="shared" si="271"/>
        <v>0</v>
      </c>
      <c r="AM115" s="41">
        <f t="shared" si="271"/>
        <v>0</v>
      </c>
      <c r="AN115" s="41">
        <f t="shared" ref="AN115:BS115" si="272">IFERROR(IF($B115&gt;=AN$2,0,$G115/$F115*((AM$56-$E115)&lt;$F115)),0)</f>
        <v>0</v>
      </c>
      <c r="AO115" s="41">
        <f t="shared" si="272"/>
        <v>0</v>
      </c>
      <c r="AP115" s="41">
        <f t="shared" si="272"/>
        <v>0</v>
      </c>
      <c r="AQ115" s="41">
        <f t="shared" si="272"/>
        <v>0</v>
      </c>
      <c r="AR115" s="41">
        <f t="shared" si="272"/>
        <v>0</v>
      </c>
      <c r="AS115" s="41">
        <f t="shared" si="272"/>
        <v>0</v>
      </c>
      <c r="AT115" s="41">
        <f t="shared" si="272"/>
        <v>0</v>
      </c>
      <c r="AU115" s="41">
        <f t="shared" si="272"/>
        <v>0</v>
      </c>
      <c r="AV115" s="41">
        <f t="shared" si="272"/>
        <v>0</v>
      </c>
      <c r="AW115" s="41">
        <f t="shared" si="272"/>
        <v>0</v>
      </c>
      <c r="AX115" s="41">
        <f t="shared" si="272"/>
        <v>0</v>
      </c>
      <c r="AY115" s="41">
        <f t="shared" si="272"/>
        <v>0</v>
      </c>
      <c r="AZ115" s="41">
        <f t="shared" si="272"/>
        <v>0</v>
      </c>
      <c r="BA115" s="41">
        <f t="shared" si="272"/>
        <v>0</v>
      </c>
      <c r="BB115" s="41">
        <f t="shared" si="272"/>
        <v>0</v>
      </c>
      <c r="BC115" s="41">
        <f t="shared" si="272"/>
        <v>0</v>
      </c>
      <c r="BD115" s="41">
        <f t="shared" si="272"/>
        <v>0</v>
      </c>
      <c r="BE115" s="41">
        <f t="shared" si="272"/>
        <v>0</v>
      </c>
      <c r="BF115" s="41">
        <f t="shared" si="272"/>
        <v>0</v>
      </c>
      <c r="BG115" s="41">
        <f t="shared" si="272"/>
        <v>0</v>
      </c>
      <c r="BH115" s="41">
        <f t="shared" si="272"/>
        <v>0</v>
      </c>
      <c r="BI115" s="41">
        <f t="shared" si="272"/>
        <v>0</v>
      </c>
      <c r="BJ115" s="41">
        <f t="shared" si="272"/>
        <v>0</v>
      </c>
      <c r="BK115" s="41">
        <f t="shared" si="272"/>
        <v>0</v>
      </c>
      <c r="BL115" s="41">
        <f t="shared" si="272"/>
        <v>0</v>
      </c>
      <c r="BM115" s="41">
        <f t="shared" si="272"/>
        <v>0</v>
      </c>
      <c r="BN115" s="41">
        <f t="shared" si="272"/>
        <v>1272479.5586615643</v>
      </c>
      <c r="BO115" s="41">
        <f t="shared" si="272"/>
        <v>1272479.5586615643</v>
      </c>
      <c r="BP115" s="41">
        <f t="shared" si="272"/>
        <v>1272479.5586615643</v>
      </c>
      <c r="BQ115" s="41">
        <f t="shared" si="272"/>
        <v>1272479.5586615643</v>
      </c>
      <c r="BR115" s="41">
        <f t="shared" si="272"/>
        <v>1272479.5586615643</v>
      </c>
      <c r="BS115" s="41">
        <f t="shared" si="272"/>
        <v>1272479.5586615643</v>
      </c>
      <c r="BT115" s="41">
        <f t="shared" ref="BT115:CB115" si="273">IFERROR(IF($B115&gt;=BT$2,0,$G115/$F115*((BS$56-$E115)&lt;$F115)),0)</f>
        <v>1272479.5586615643</v>
      </c>
      <c r="BU115" s="41">
        <f t="shared" si="273"/>
        <v>1272479.5586615643</v>
      </c>
      <c r="BV115" s="41">
        <f t="shared" si="273"/>
        <v>1272479.5586615643</v>
      </c>
      <c r="BW115" s="41">
        <f t="shared" si="273"/>
        <v>0</v>
      </c>
      <c r="BX115" s="41">
        <f t="shared" si="273"/>
        <v>0</v>
      </c>
      <c r="BY115" s="41">
        <f t="shared" si="273"/>
        <v>0</v>
      </c>
      <c r="BZ115" s="41">
        <f t="shared" si="273"/>
        <v>0</v>
      </c>
      <c r="CA115" s="41">
        <f t="shared" si="273"/>
        <v>0</v>
      </c>
      <c r="CB115" s="41">
        <f t="shared" si="273"/>
        <v>0</v>
      </c>
    </row>
    <row r="116" spans="2:80" outlineLevel="1">
      <c r="B116" s="6">
        <v>2086</v>
      </c>
      <c r="E116">
        <v>59</v>
      </c>
      <c r="F116" s="154">
        <f t="shared" si="102"/>
        <v>9</v>
      </c>
      <c r="G116" s="1">
        <v>11387793.782001952</v>
      </c>
      <c r="H116" s="41">
        <f t="shared" ref="H116:AM116" si="274">IFERROR(IF($B116&gt;=H$2,0,$G116/$F116*((G$56-$E116)&lt;$F116)),0)</f>
        <v>0</v>
      </c>
      <c r="I116" s="41">
        <f t="shared" si="274"/>
        <v>0</v>
      </c>
      <c r="J116" s="41">
        <f t="shared" si="274"/>
        <v>0</v>
      </c>
      <c r="K116" s="41">
        <f t="shared" si="274"/>
        <v>0</v>
      </c>
      <c r="L116" s="41">
        <f t="shared" si="274"/>
        <v>0</v>
      </c>
      <c r="M116" s="41">
        <f t="shared" si="274"/>
        <v>0</v>
      </c>
      <c r="N116" s="41">
        <f t="shared" si="274"/>
        <v>0</v>
      </c>
      <c r="O116" s="41">
        <f t="shared" si="274"/>
        <v>0</v>
      </c>
      <c r="P116" s="41">
        <f t="shared" si="274"/>
        <v>0</v>
      </c>
      <c r="Q116" s="41">
        <f t="shared" si="274"/>
        <v>0</v>
      </c>
      <c r="R116" s="41">
        <f t="shared" si="274"/>
        <v>0</v>
      </c>
      <c r="S116" s="41">
        <f t="shared" si="274"/>
        <v>0</v>
      </c>
      <c r="T116" s="41">
        <f t="shared" si="274"/>
        <v>0</v>
      </c>
      <c r="U116" s="41">
        <f t="shared" si="274"/>
        <v>0</v>
      </c>
      <c r="V116" s="41">
        <f t="shared" si="274"/>
        <v>0</v>
      </c>
      <c r="W116" s="41">
        <f t="shared" si="274"/>
        <v>0</v>
      </c>
      <c r="X116" s="41">
        <f t="shared" si="274"/>
        <v>0</v>
      </c>
      <c r="Y116" s="41">
        <f t="shared" si="274"/>
        <v>0</v>
      </c>
      <c r="Z116" s="41">
        <f t="shared" si="274"/>
        <v>0</v>
      </c>
      <c r="AA116" s="41">
        <f t="shared" si="274"/>
        <v>0</v>
      </c>
      <c r="AB116" s="41">
        <f t="shared" si="274"/>
        <v>0</v>
      </c>
      <c r="AC116" s="41">
        <f t="shared" si="274"/>
        <v>0</v>
      </c>
      <c r="AD116" s="41">
        <f t="shared" si="274"/>
        <v>0</v>
      </c>
      <c r="AE116" s="41">
        <f t="shared" si="274"/>
        <v>0</v>
      </c>
      <c r="AF116" s="41">
        <f t="shared" si="274"/>
        <v>0</v>
      </c>
      <c r="AG116" s="41">
        <f t="shared" si="274"/>
        <v>0</v>
      </c>
      <c r="AH116" s="41">
        <f t="shared" si="274"/>
        <v>0</v>
      </c>
      <c r="AI116" s="41">
        <f t="shared" si="274"/>
        <v>0</v>
      </c>
      <c r="AJ116" s="41">
        <f t="shared" si="274"/>
        <v>0</v>
      </c>
      <c r="AK116" s="41">
        <f t="shared" si="274"/>
        <v>0</v>
      </c>
      <c r="AL116" s="41">
        <f t="shared" si="274"/>
        <v>0</v>
      </c>
      <c r="AM116" s="41">
        <f t="shared" si="274"/>
        <v>0</v>
      </c>
      <c r="AN116" s="41">
        <f t="shared" ref="AN116:BS116" si="275">IFERROR(IF($B116&gt;=AN$2,0,$G116/$F116*((AM$56-$E116)&lt;$F116)),0)</f>
        <v>0</v>
      </c>
      <c r="AO116" s="41">
        <f t="shared" si="275"/>
        <v>0</v>
      </c>
      <c r="AP116" s="41">
        <f t="shared" si="275"/>
        <v>0</v>
      </c>
      <c r="AQ116" s="41">
        <f t="shared" si="275"/>
        <v>0</v>
      </c>
      <c r="AR116" s="41">
        <f t="shared" si="275"/>
        <v>0</v>
      </c>
      <c r="AS116" s="41">
        <f t="shared" si="275"/>
        <v>0</v>
      </c>
      <c r="AT116" s="41">
        <f t="shared" si="275"/>
        <v>0</v>
      </c>
      <c r="AU116" s="41">
        <f t="shared" si="275"/>
        <v>0</v>
      </c>
      <c r="AV116" s="41">
        <f t="shared" si="275"/>
        <v>0</v>
      </c>
      <c r="AW116" s="41">
        <f t="shared" si="275"/>
        <v>0</v>
      </c>
      <c r="AX116" s="41">
        <f t="shared" si="275"/>
        <v>0</v>
      </c>
      <c r="AY116" s="41">
        <f t="shared" si="275"/>
        <v>0</v>
      </c>
      <c r="AZ116" s="41">
        <f t="shared" si="275"/>
        <v>0</v>
      </c>
      <c r="BA116" s="41">
        <f t="shared" si="275"/>
        <v>0</v>
      </c>
      <c r="BB116" s="41">
        <f t="shared" si="275"/>
        <v>0</v>
      </c>
      <c r="BC116" s="41">
        <f t="shared" si="275"/>
        <v>0</v>
      </c>
      <c r="BD116" s="41">
        <f t="shared" si="275"/>
        <v>0</v>
      </c>
      <c r="BE116" s="41">
        <f t="shared" si="275"/>
        <v>0</v>
      </c>
      <c r="BF116" s="41">
        <f t="shared" si="275"/>
        <v>0</v>
      </c>
      <c r="BG116" s="41">
        <f t="shared" si="275"/>
        <v>0</v>
      </c>
      <c r="BH116" s="41">
        <f t="shared" si="275"/>
        <v>0</v>
      </c>
      <c r="BI116" s="41">
        <f t="shared" si="275"/>
        <v>0</v>
      </c>
      <c r="BJ116" s="41">
        <f t="shared" si="275"/>
        <v>0</v>
      </c>
      <c r="BK116" s="41">
        <f t="shared" si="275"/>
        <v>0</v>
      </c>
      <c r="BL116" s="41">
        <f t="shared" si="275"/>
        <v>0</v>
      </c>
      <c r="BM116" s="41">
        <f t="shared" si="275"/>
        <v>0</v>
      </c>
      <c r="BN116" s="41">
        <f t="shared" si="275"/>
        <v>0</v>
      </c>
      <c r="BO116" s="41">
        <f t="shared" si="275"/>
        <v>1265310.4202224391</v>
      </c>
      <c r="BP116" s="41">
        <f t="shared" si="275"/>
        <v>1265310.4202224391</v>
      </c>
      <c r="BQ116" s="41">
        <f t="shared" si="275"/>
        <v>1265310.4202224391</v>
      </c>
      <c r="BR116" s="41">
        <f t="shared" si="275"/>
        <v>1265310.4202224391</v>
      </c>
      <c r="BS116" s="41">
        <f t="shared" si="275"/>
        <v>1265310.4202224391</v>
      </c>
      <c r="BT116" s="41">
        <f t="shared" ref="BT116:CB116" si="276">IFERROR(IF($B116&gt;=BT$2,0,$G116/$F116*((BS$56-$E116)&lt;$F116)),0)</f>
        <v>1265310.4202224391</v>
      </c>
      <c r="BU116" s="41">
        <f t="shared" si="276"/>
        <v>1265310.4202224391</v>
      </c>
      <c r="BV116" s="41">
        <f t="shared" si="276"/>
        <v>1265310.4202224391</v>
      </c>
      <c r="BW116" s="41">
        <f t="shared" si="276"/>
        <v>1265310.4202224391</v>
      </c>
      <c r="BX116" s="41">
        <f t="shared" si="276"/>
        <v>0</v>
      </c>
      <c r="BY116" s="41">
        <f t="shared" si="276"/>
        <v>0</v>
      </c>
      <c r="BZ116" s="41">
        <f t="shared" si="276"/>
        <v>0</v>
      </c>
      <c r="CA116" s="41">
        <f t="shared" si="276"/>
        <v>0</v>
      </c>
      <c r="CB116" s="41">
        <f t="shared" si="276"/>
        <v>0</v>
      </c>
    </row>
    <row r="117" spans="2:80" outlineLevel="1">
      <c r="B117" s="6">
        <v>2087</v>
      </c>
      <c r="E117">
        <v>60</v>
      </c>
      <c r="F117" s="154">
        <f t="shared" si="102"/>
        <v>9</v>
      </c>
      <c r="G117" s="1">
        <v>11324884.592198631</v>
      </c>
      <c r="H117" s="41">
        <f t="shared" ref="H117:AM117" si="277">IFERROR(IF($B117&gt;=H$2,0,$G117/$F117*((G$56-$E117)&lt;$F117)),0)</f>
        <v>0</v>
      </c>
      <c r="I117" s="41">
        <f t="shared" si="277"/>
        <v>0</v>
      </c>
      <c r="J117" s="41">
        <f t="shared" si="277"/>
        <v>0</v>
      </c>
      <c r="K117" s="41">
        <f t="shared" si="277"/>
        <v>0</v>
      </c>
      <c r="L117" s="41">
        <f t="shared" si="277"/>
        <v>0</v>
      </c>
      <c r="M117" s="41">
        <f t="shared" si="277"/>
        <v>0</v>
      </c>
      <c r="N117" s="41">
        <f t="shared" si="277"/>
        <v>0</v>
      </c>
      <c r="O117" s="41">
        <f t="shared" si="277"/>
        <v>0</v>
      </c>
      <c r="P117" s="41">
        <f t="shared" si="277"/>
        <v>0</v>
      </c>
      <c r="Q117" s="41">
        <f t="shared" si="277"/>
        <v>0</v>
      </c>
      <c r="R117" s="41">
        <f t="shared" si="277"/>
        <v>0</v>
      </c>
      <c r="S117" s="41">
        <f t="shared" si="277"/>
        <v>0</v>
      </c>
      <c r="T117" s="41">
        <f t="shared" si="277"/>
        <v>0</v>
      </c>
      <c r="U117" s="41">
        <f t="shared" si="277"/>
        <v>0</v>
      </c>
      <c r="V117" s="41">
        <f t="shared" si="277"/>
        <v>0</v>
      </c>
      <c r="W117" s="41">
        <f t="shared" si="277"/>
        <v>0</v>
      </c>
      <c r="X117" s="41">
        <f t="shared" si="277"/>
        <v>0</v>
      </c>
      <c r="Y117" s="41">
        <f t="shared" si="277"/>
        <v>0</v>
      </c>
      <c r="Z117" s="41">
        <f t="shared" si="277"/>
        <v>0</v>
      </c>
      <c r="AA117" s="41">
        <f t="shared" si="277"/>
        <v>0</v>
      </c>
      <c r="AB117" s="41">
        <f t="shared" si="277"/>
        <v>0</v>
      </c>
      <c r="AC117" s="41">
        <f t="shared" si="277"/>
        <v>0</v>
      </c>
      <c r="AD117" s="41">
        <f t="shared" si="277"/>
        <v>0</v>
      </c>
      <c r="AE117" s="41">
        <f t="shared" si="277"/>
        <v>0</v>
      </c>
      <c r="AF117" s="41">
        <f t="shared" si="277"/>
        <v>0</v>
      </c>
      <c r="AG117" s="41">
        <f t="shared" si="277"/>
        <v>0</v>
      </c>
      <c r="AH117" s="41">
        <f t="shared" si="277"/>
        <v>0</v>
      </c>
      <c r="AI117" s="41">
        <f t="shared" si="277"/>
        <v>0</v>
      </c>
      <c r="AJ117" s="41">
        <f t="shared" si="277"/>
        <v>0</v>
      </c>
      <c r="AK117" s="41">
        <f t="shared" si="277"/>
        <v>0</v>
      </c>
      <c r="AL117" s="41">
        <f t="shared" si="277"/>
        <v>0</v>
      </c>
      <c r="AM117" s="41">
        <f t="shared" si="277"/>
        <v>0</v>
      </c>
      <c r="AN117" s="41">
        <f t="shared" ref="AN117:BS117" si="278">IFERROR(IF($B117&gt;=AN$2,0,$G117/$F117*((AM$56-$E117)&lt;$F117)),0)</f>
        <v>0</v>
      </c>
      <c r="AO117" s="41">
        <f t="shared" si="278"/>
        <v>0</v>
      </c>
      <c r="AP117" s="41">
        <f t="shared" si="278"/>
        <v>0</v>
      </c>
      <c r="AQ117" s="41">
        <f t="shared" si="278"/>
        <v>0</v>
      </c>
      <c r="AR117" s="41">
        <f t="shared" si="278"/>
        <v>0</v>
      </c>
      <c r="AS117" s="41">
        <f t="shared" si="278"/>
        <v>0</v>
      </c>
      <c r="AT117" s="41">
        <f t="shared" si="278"/>
        <v>0</v>
      </c>
      <c r="AU117" s="41">
        <f t="shared" si="278"/>
        <v>0</v>
      </c>
      <c r="AV117" s="41">
        <f t="shared" si="278"/>
        <v>0</v>
      </c>
      <c r="AW117" s="41">
        <f t="shared" si="278"/>
        <v>0</v>
      </c>
      <c r="AX117" s="41">
        <f t="shared" si="278"/>
        <v>0</v>
      </c>
      <c r="AY117" s="41">
        <f t="shared" si="278"/>
        <v>0</v>
      </c>
      <c r="AZ117" s="41">
        <f t="shared" si="278"/>
        <v>0</v>
      </c>
      <c r="BA117" s="41">
        <f t="shared" si="278"/>
        <v>0</v>
      </c>
      <c r="BB117" s="41">
        <f t="shared" si="278"/>
        <v>0</v>
      </c>
      <c r="BC117" s="41">
        <f t="shared" si="278"/>
        <v>0</v>
      </c>
      <c r="BD117" s="41">
        <f t="shared" si="278"/>
        <v>0</v>
      </c>
      <c r="BE117" s="41">
        <f t="shared" si="278"/>
        <v>0</v>
      </c>
      <c r="BF117" s="41">
        <f t="shared" si="278"/>
        <v>0</v>
      </c>
      <c r="BG117" s="41">
        <f t="shared" si="278"/>
        <v>0</v>
      </c>
      <c r="BH117" s="41">
        <f t="shared" si="278"/>
        <v>0</v>
      </c>
      <c r="BI117" s="41">
        <f t="shared" si="278"/>
        <v>0</v>
      </c>
      <c r="BJ117" s="41">
        <f t="shared" si="278"/>
        <v>0</v>
      </c>
      <c r="BK117" s="41">
        <f t="shared" si="278"/>
        <v>0</v>
      </c>
      <c r="BL117" s="41">
        <f t="shared" si="278"/>
        <v>0</v>
      </c>
      <c r="BM117" s="41">
        <f t="shared" si="278"/>
        <v>0</v>
      </c>
      <c r="BN117" s="41">
        <f t="shared" si="278"/>
        <v>0</v>
      </c>
      <c r="BO117" s="41">
        <f t="shared" si="278"/>
        <v>0</v>
      </c>
      <c r="BP117" s="41">
        <f t="shared" si="278"/>
        <v>1258320.5102442922</v>
      </c>
      <c r="BQ117" s="41">
        <f t="shared" si="278"/>
        <v>1258320.5102442922</v>
      </c>
      <c r="BR117" s="41">
        <f t="shared" si="278"/>
        <v>1258320.5102442922</v>
      </c>
      <c r="BS117" s="41">
        <f t="shared" si="278"/>
        <v>1258320.5102442922</v>
      </c>
      <c r="BT117" s="41">
        <f t="shared" ref="BT117:CB117" si="279">IFERROR(IF($B117&gt;=BT$2,0,$G117/$F117*((BS$56-$E117)&lt;$F117)),0)</f>
        <v>1258320.5102442922</v>
      </c>
      <c r="BU117" s="41">
        <f t="shared" si="279"/>
        <v>1258320.5102442922</v>
      </c>
      <c r="BV117" s="41">
        <f t="shared" si="279"/>
        <v>1258320.5102442922</v>
      </c>
      <c r="BW117" s="41">
        <f t="shared" si="279"/>
        <v>1258320.5102442922</v>
      </c>
      <c r="BX117" s="41">
        <f t="shared" si="279"/>
        <v>1258320.5102442922</v>
      </c>
      <c r="BY117" s="41">
        <f t="shared" si="279"/>
        <v>0</v>
      </c>
      <c r="BZ117" s="41">
        <f t="shared" si="279"/>
        <v>0</v>
      </c>
      <c r="CA117" s="41">
        <f t="shared" si="279"/>
        <v>0</v>
      </c>
      <c r="CB117" s="41">
        <f t="shared" si="279"/>
        <v>0</v>
      </c>
    </row>
    <row r="118" spans="2:80" outlineLevel="1">
      <c r="B118" s="6">
        <v>2088</v>
      </c>
      <c r="E118">
        <v>61</v>
      </c>
      <c r="F118" s="154">
        <f t="shared" si="102"/>
        <v>9</v>
      </c>
      <c r="G118" s="1">
        <v>11263548.132140391</v>
      </c>
      <c r="H118" s="41">
        <f t="shared" ref="H118:AM118" si="280">IFERROR(IF($B118&gt;=H$2,0,$G118/$F118*((G$56-$E118)&lt;$F118)),0)</f>
        <v>0</v>
      </c>
      <c r="I118" s="41">
        <f t="shared" si="280"/>
        <v>0</v>
      </c>
      <c r="J118" s="41">
        <f t="shared" si="280"/>
        <v>0</v>
      </c>
      <c r="K118" s="41">
        <f t="shared" si="280"/>
        <v>0</v>
      </c>
      <c r="L118" s="41">
        <f t="shared" si="280"/>
        <v>0</v>
      </c>
      <c r="M118" s="41">
        <f t="shared" si="280"/>
        <v>0</v>
      </c>
      <c r="N118" s="41">
        <f t="shared" si="280"/>
        <v>0</v>
      </c>
      <c r="O118" s="41">
        <f t="shared" si="280"/>
        <v>0</v>
      </c>
      <c r="P118" s="41">
        <f t="shared" si="280"/>
        <v>0</v>
      </c>
      <c r="Q118" s="41">
        <f t="shared" si="280"/>
        <v>0</v>
      </c>
      <c r="R118" s="41">
        <f t="shared" si="280"/>
        <v>0</v>
      </c>
      <c r="S118" s="41">
        <f t="shared" si="280"/>
        <v>0</v>
      </c>
      <c r="T118" s="41">
        <f t="shared" si="280"/>
        <v>0</v>
      </c>
      <c r="U118" s="41">
        <f t="shared" si="280"/>
        <v>0</v>
      </c>
      <c r="V118" s="41">
        <f t="shared" si="280"/>
        <v>0</v>
      </c>
      <c r="W118" s="41">
        <f t="shared" si="280"/>
        <v>0</v>
      </c>
      <c r="X118" s="41">
        <f t="shared" si="280"/>
        <v>0</v>
      </c>
      <c r="Y118" s="41">
        <f t="shared" si="280"/>
        <v>0</v>
      </c>
      <c r="Z118" s="41">
        <f t="shared" si="280"/>
        <v>0</v>
      </c>
      <c r="AA118" s="41">
        <f t="shared" si="280"/>
        <v>0</v>
      </c>
      <c r="AB118" s="41">
        <f t="shared" si="280"/>
        <v>0</v>
      </c>
      <c r="AC118" s="41">
        <f t="shared" si="280"/>
        <v>0</v>
      </c>
      <c r="AD118" s="41">
        <f t="shared" si="280"/>
        <v>0</v>
      </c>
      <c r="AE118" s="41">
        <f t="shared" si="280"/>
        <v>0</v>
      </c>
      <c r="AF118" s="41">
        <f t="shared" si="280"/>
        <v>0</v>
      </c>
      <c r="AG118" s="41">
        <f t="shared" si="280"/>
        <v>0</v>
      </c>
      <c r="AH118" s="41">
        <f t="shared" si="280"/>
        <v>0</v>
      </c>
      <c r="AI118" s="41">
        <f t="shared" si="280"/>
        <v>0</v>
      </c>
      <c r="AJ118" s="41">
        <f t="shared" si="280"/>
        <v>0</v>
      </c>
      <c r="AK118" s="41">
        <f t="shared" si="280"/>
        <v>0</v>
      </c>
      <c r="AL118" s="41">
        <f t="shared" si="280"/>
        <v>0</v>
      </c>
      <c r="AM118" s="41">
        <f t="shared" si="280"/>
        <v>0</v>
      </c>
      <c r="AN118" s="41">
        <f t="shared" ref="AN118:BS118" si="281">IFERROR(IF($B118&gt;=AN$2,0,$G118/$F118*((AM$56-$E118)&lt;$F118)),0)</f>
        <v>0</v>
      </c>
      <c r="AO118" s="41">
        <f t="shared" si="281"/>
        <v>0</v>
      </c>
      <c r="AP118" s="41">
        <f t="shared" si="281"/>
        <v>0</v>
      </c>
      <c r="AQ118" s="41">
        <f t="shared" si="281"/>
        <v>0</v>
      </c>
      <c r="AR118" s="41">
        <f t="shared" si="281"/>
        <v>0</v>
      </c>
      <c r="AS118" s="41">
        <f t="shared" si="281"/>
        <v>0</v>
      </c>
      <c r="AT118" s="41">
        <f t="shared" si="281"/>
        <v>0</v>
      </c>
      <c r="AU118" s="41">
        <f t="shared" si="281"/>
        <v>0</v>
      </c>
      <c r="AV118" s="41">
        <f t="shared" si="281"/>
        <v>0</v>
      </c>
      <c r="AW118" s="41">
        <f t="shared" si="281"/>
        <v>0</v>
      </c>
      <c r="AX118" s="41">
        <f t="shared" si="281"/>
        <v>0</v>
      </c>
      <c r="AY118" s="41">
        <f t="shared" si="281"/>
        <v>0</v>
      </c>
      <c r="AZ118" s="41">
        <f t="shared" si="281"/>
        <v>0</v>
      </c>
      <c r="BA118" s="41">
        <f t="shared" si="281"/>
        <v>0</v>
      </c>
      <c r="BB118" s="41">
        <f t="shared" si="281"/>
        <v>0</v>
      </c>
      <c r="BC118" s="41">
        <f t="shared" si="281"/>
        <v>0</v>
      </c>
      <c r="BD118" s="41">
        <f t="shared" si="281"/>
        <v>0</v>
      </c>
      <c r="BE118" s="41">
        <f t="shared" si="281"/>
        <v>0</v>
      </c>
      <c r="BF118" s="41">
        <f t="shared" si="281"/>
        <v>0</v>
      </c>
      <c r="BG118" s="41">
        <f t="shared" si="281"/>
        <v>0</v>
      </c>
      <c r="BH118" s="41">
        <f t="shared" si="281"/>
        <v>0</v>
      </c>
      <c r="BI118" s="41">
        <f t="shared" si="281"/>
        <v>0</v>
      </c>
      <c r="BJ118" s="41">
        <f t="shared" si="281"/>
        <v>0</v>
      </c>
      <c r="BK118" s="41">
        <f t="shared" si="281"/>
        <v>0</v>
      </c>
      <c r="BL118" s="41">
        <f t="shared" si="281"/>
        <v>0</v>
      </c>
      <c r="BM118" s="41">
        <f t="shared" si="281"/>
        <v>0</v>
      </c>
      <c r="BN118" s="41">
        <f t="shared" si="281"/>
        <v>0</v>
      </c>
      <c r="BO118" s="41">
        <f t="shared" si="281"/>
        <v>0</v>
      </c>
      <c r="BP118" s="41">
        <f t="shared" si="281"/>
        <v>0</v>
      </c>
      <c r="BQ118" s="41">
        <f t="shared" si="281"/>
        <v>1251505.348015599</v>
      </c>
      <c r="BR118" s="41">
        <f t="shared" si="281"/>
        <v>1251505.348015599</v>
      </c>
      <c r="BS118" s="41">
        <f t="shared" si="281"/>
        <v>1251505.348015599</v>
      </c>
      <c r="BT118" s="41">
        <f t="shared" ref="BT118:CB118" si="282">IFERROR(IF($B118&gt;=BT$2,0,$G118/$F118*((BS$56-$E118)&lt;$F118)),0)</f>
        <v>1251505.348015599</v>
      </c>
      <c r="BU118" s="41">
        <f t="shared" si="282"/>
        <v>1251505.348015599</v>
      </c>
      <c r="BV118" s="41">
        <f t="shared" si="282"/>
        <v>1251505.348015599</v>
      </c>
      <c r="BW118" s="41">
        <f t="shared" si="282"/>
        <v>1251505.348015599</v>
      </c>
      <c r="BX118" s="41">
        <f t="shared" si="282"/>
        <v>1251505.348015599</v>
      </c>
      <c r="BY118" s="41">
        <f t="shared" si="282"/>
        <v>1251505.348015599</v>
      </c>
      <c r="BZ118" s="41">
        <f t="shared" si="282"/>
        <v>0</v>
      </c>
      <c r="CA118" s="41">
        <f t="shared" si="282"/>
        <v>0</v>
      </c>
      <c r="CB118" s="41">
        <f t="shared" si="282"/>
        <v>0</v>
      </c>
    </row>
    <row r="119" spans="2:80" outlineLevel="1">
      <c r="B119" s="6">
        <v>2089</v>
      </c>
      <c r="E119">
        <v>62</v>
      </c>
      <c r="F119" s="154">
        <f t="shared" si="102"/>
        <v>9</v>
      </c>
      <c r="G119" s="1">
        <v>11203745.08358361</v>
      </c>
      <c r="H119" s="41">
        <f t="shared" ref="H119:AM119" si="283">IFERROR(IF($B119&gt;=H$2,0,$G119/$F119*((G$56-$E119)&lt;$F119)),0)</f>
        <v>0</v>
      </c>
      <c r="I119" s="41">
        <f t="shared" si="283"/>
        <v>0</v>
      </c>
      <c r="J119" s="41">
        <f t="shared" si="283"/>
        <v>0</v>
      </c>
      <c r="K119" s="41">
        <f t="shared" si="283"/>
        <v>0</v>
      </c>
      <c r="L119" s="41">
        <f t="shared" si="283"/>
        <v>0</v>
      </c>
      <c r="M119" s="41">
        <f t="shared" si="283"/>
        <v>0</v>
      </c>
      <c r="N119" s="41">
        <f t="shared" si="283"/>
        <v>0</v>
      </c>
      <c r="O119" s="41">
        <f t="shared" si="283"/>
        <v>0</v>
      </c>
      <c r="P119" s="41">
        <f t="shared" si="283"/>
        <v>0</v>
      </c>
      <c r="Q119" s="41">
        <f t="shared" si="283"/>
        <v>0</v>
      </c>
      <c r="R119" s="41">
        <f t="shared" si="283"/>
        <v>0</v>
      </c>
      <c r="S119" s="41">
        <f t="shared" si="283"/>
        <v>0</v>
      </c>
      <c r="T119" s="41">
        <f t="shared" si="283"/>
        <v>0</v>
      </c>
      <c r="U119" s="41">
        <f t="shared" si="283"/>
        <v>0</v>
      </c>
      <c r="V119" s="41">
        <f t="shared" si="283"/>
        <v>0</v>
      </c>
      <c r="W119" s="41">
        <f t="shared" si="283"/>
        <v>0</v>
      </c>
      <c r="X119" s="41">
        <f t="shared" si="283"/>
        <v>0</v>
      </c>
      <c r="Y119" s="41">
        <f t="shared" si="283"/>
        <v>0</v>
      </c>
      <c r="Z119" s="41">
        <f t="shared" si="283"/>
        <v>0</v>
      </c>
      <c r="AA119" s="41">
        <f t="shared" si="283"/>
        <v>0</v>
      </c>
      <c r="AB119" s="41">
        <f t="shared" si="283"/>
        <v>0</v>
      </c>
      <c r="AC119" s="41">
        <f t="shared" si="283"/>
        <v>0</v>
      </c>
      <c r="AD119" s="41">
        <f t="shared" si="283"/>
        <v>0</v>
      </c>
      <c r="AE119" s="41">
        <f t="shared" si="283"/>
        <v>0</v>
      </c>
      <c r="AF119" s="41">
        <f t="shared" si="283"/>
        <v>0</v>
      </c>
      <c r="AG119" s="41">
        <f t="shared" si="283"/>
        <v>0</v>
      </c>
      <c r="AH119" s="41">
        <f t="shared" si="283"/>
        <v>0</v>
      </c>
      <c r="AI119" s="41">
        <f t="shared" si="283"/>
        <v>0</v>
      </c>
      <c r="AJ119" s="41">
        <f t="shared" si="283"/>
        <v>0</v>
      </c>
      <c r="AK119" s="41">
        <f t="shared" si="283"/>
        <v>0</v>
      </c>
      <c r="AL119" s="41">
        <f t="shared" si="283"/>
        <v>0</v>
      </c>
      <c r="AM119" s="41">
        <f t="shared" si="283"/>
        <v>0</v>
      </c>
      <c r="AN119" s="41">
        <f t="shared" ref="AN119:BS119" si="284">IFERROR(IF($B119&gt;=AN$2,0,$G119/$F119*((AM$56-$E119)&lt;$F119)),0)</f>
        <v>0</v>
      </c>
      <c r="AO119" s="41">
        <f t="shared" si="284"/>
        <v>0</v>
      </c>
      <c r="AP119" s="41">
        <f t="shared" si="284"/>
        <v>0</v>
      </c>
      <c r="AQ119" s="41">
        <f t="shared" si="284"/>
        <v>0</v>
      </c>
      <c r="AR119" s="41">
        <f t="shared" si="284"/>
        <v>0</v>
      </c>
      <c r="AS119" s="41">
        <f t="shared" si="284"/>
        <v>0</v>
      </c>
      <c r="AT119" s="41">
        <f t="shared" si="284"/>
        <v>0</v>
      </c>
      <c r="AU119" s="41">
        <f t="shared" si="284"/>
        <v>0</v>
      </c>
      <c r="AV119" s="41">
        <f t="shared" si="284"/>
        <v>0</v>
      </c>
      <c r="AW119" s="41">
        <f t="shared" si="284"/>
        <v>0</v>
      </c>
      <c r="AX119" s="41">
        <f t="shared" si="284"/>
        <v>0</v>
      </c>
      <c r="AY119" s="41">
        <f t="shared" si="284"/>
        <v>0</v>
      </c>
      <c r="AZ119" s="41">
        <f t="shared" si="284"/>
        <v>0</v>
      </c>
      <c r="BA119" s="41">
        <f t="shared" si="284"/>
        <v>0</v>
      </c>
      <c r="BB119" s="41">
        <f t="shared" si="284"/>
        <v>0</v>
      </c>
      <c r="BC119" s="41">
        <f t="shared" si="284"/>
        <v>0</v>
      </c>
      <c r="BD119" s="41">
        <f t="shared" si="284"/>
        <v>0</v>
      </c>
      <c r="BE119" s="41">
        <f t="shared" si="284"/>
        <v>0</v>
      </c>
      <c r="BF119" s="41">
        <f t="shared" si="284"/>
        <v>0</v>
      </c>
      <c r="BG119" s="41">
        <f t="shared" si="284"/>
        <v>0</v>
      </c>
      <c r="BH119" s="41">
        <f t="shared" si="284"/>
        <v>0</v>
      </c>
      <c r="BI119" s="41">
        <f t="shared" si="284"/>
        <v>0</v>
      </c>
      <c r="BJ119" s="41">
        <f t="shared" si="284"/>
        <v>0</v>
      </c>
      <c r="BK119" s="41">
        <f t="shared" si="284"/>
        <v>0</v>
      </c>
      <c r="BL119" s="41">
        <f t="shared" si="284"/>
        <v>0</v>
      </c>
      <c r="BM119" s="41">
        <f t="shared" si="284"/>
        <v>0</v>
      </c>
      <c r="BN119" s="41">
        <f t="shared" si="284"/>
        <v>0</v>
      </c>
      <c r="BO119" s="41">
        <f t="shared" si="284"/>
        <v>0</v>
      </c>
      <c r="BP119" s="41">
        <f t="shared" si="284"/>
        <v>0</v>
      </c>
      <c r="BQ119" s="41">
        <f t="shared" si="284"/>
        <v>0</v>
      </c>
      <c r="BR119" s="41">
        <f t="shared" si="284"/>
        <v>1244860.5648426234</v>
      </c>
      <c r="BS119" s="41">
        <f t="shared" si="284"/>
        <v>1244860.5648426234</v>
      </c>
      <c r="BT119" s="41">
        <f t="shared" ref="BT119:CB119" si="285">IFERROR(IF($B119&gt;=BT$2,0,$G119/$F119*((BS$56-$E119)&lt;$F119)),0)</f>
        <v>1244860.5648426234</v>
      </c>
      <c r="BU119" s="41">
        <f t="shared" si="285"/>
        <v>1244860.5648426234</v>
      </c>
      <c r="BV119" s="41">
        <f t="shared" si="285"/>
        <v>1244860.5648426234</v>
      </c>
      <c r="BW119" s="41">
        <f t="shared" si="285"/>
        <v>1244860.5648426234</v>
      </c>
      <c r="BX119" s="41">
        <f t="shared" si="285"/>
        <v>1244860.5648426234</v>
      </c>
      <c r="BY119" s="41">
        <f t="shared" si="285"/>
        <v>1244860.5648426234</v>
      </c>
      <c r="BZ119" s="41">
        <f t="shared" si="285"/>
        <v>1244860.5648426234</v>
      </c>
      <c r="CA119" s="41">
        <f t="shared" si="285"/>
        <v>0</v>
      </c>
      <c r="CB119" s="41">
        <f t="shared" si="285"/>
        <v>0</v>
      </c>
    </row>
    <row r="120" spans="2:80" outlineLevel="1">
      <c r="B120" s="6">
        <v>2090</v>
      </c>
      <c r="E120">
        <v>63</v>
      </c>
      <c r="F120" s="154">
        <f t="shared" si="102"/>
        <v>9</v>
      </c>
      <c r="G120" s="1">
        <v>11145437.111240745</v>
      </c>
      <c r="H120" s="41">
        <f t="shared" ref="H120:AM120" si="286">IFERROR(IF($B120&gt;=H$2,0,$G120/$F120*((G$56-$E120)&lt;$F120)),0)</f>
        <v>0</v>
      </c>
      <c r="I120" s="41">
        <f t="shared" si="286"/>
        <v>0</v>
      </c>
      <c r="J120" s="41">
        <f t="shared" si="286"/>
        <v>0</v>
      </c>
      <c r="K120" s="41">
        <f t="shared" si="286"/>
        <v>0</v>
      </c>
      <c r="L120" s="41">
        <f t="shared" si="286"/>
        <v>0</v>
      </c>
      <c r="M120" s="41">
        <f t="shared" si="286"/>
        <v>0</v>
      </c>
      <c r="N120" s="41">
        <f t="shared" si="286"/>
        <v>0</v>
      </c>
      <c r="O120" s="41">
        <f t="shared" si="286"/>
        <v>0</v>
      </c>
      <c r="P120" s="41">
        <f t="shared" si="286"/>
        <v>0</v>
      </c>
      <c r="Q120" s="41">
        <f t="shared" si="286"/>
        <v>0</v>
      </c>
      <c r="R120" s="41">
        <f t="shared" si="286"/>
        <v>0</v>
      </c>
      <c r="S120" s="41">
        <f t="shared" si="286"/>
        <v>0</v>
      </c>
      <c r="T120" s="41">
        <f t="shared" si="286"/>
        <v>0</v>
      </c>
      <c r="U120" s="41">
        <f t="shared" si="286"/>
        <v>0</v>
      </c>
      <c r="V120" s="41">
        <f t="shared" si="286"/>
        <v>0</v>
      </c>
      <c r="W120" s="41">
        <f t="shared" si="286"/>
        <v>0</v>
      </c>
      <c r="X120" s="41">
        <f t="shared" si="286"/>
        <v>0</v>
      </c>
      <c r="Y120" s="41">
        <f t="shared" si="286"/>
        <v>0</v>
      </c>
      <c r="Z120" s="41">
        <f t="shared" si="286"/>
        <v>0</v>
      </c>
      <c r="AA120" s="41">
        <f t="shared" si="286"/>
        <v>0</v>
      </c>
      <c r="AB120" s="41">
        <f t="shared" si="286"/>
        <v>0</v>
      </c>
      <c r="AC120" s="41">
        <f t="shared" si="286"/>
        <v>0</v>
      </c>
      <c r="AD120" s="41">
        <f t="shared" si="286"/>
        <v>0</v>
      </c>
      <c r="AE120" s="41">
        <f t="shared" si="286"/>
        <v>0</v>
      </c>
      <c r="AF120" s="41">
        <f t="shared" si="286"/>
        <v>0</v>
      </c>
      <c r="AG120" s="41">
        <f t="shared" si="286"/>
        <v>0</v>
      </c>
      <c r="AH120" s="41">
        <f t="shared" si="286"/>
        <v>0</v>
      </c>
      <c r="AI120" s="41">
        <f t="shared" si="286"/>
        <v>0</v>
      </c>
      <c r="AJ120" s="41">
        <f t="shared" si="286"/>
        <v>0</v>
      </c>
      <c r="AK120" s="41">
        <f t="shared" si="286"/>
        <v>0</v>
      </c>
      <c r="AL120" s="41">
        <f t="shared" si="286"/>
        <v>0</v>
      </c>
      <c r="AM120" s="41">
        <f t="shared" si="286"/>
        <v>0</v>
      </c>
      <c r="AN120" s="41">
        <f t="shared" ref="AN120:BS120" si="287">IFERROR(IF($B120&gt;=AN$2,0,$G120/$F120*((AM$56-$E120)&lt;$F120)),0)</f>
        <v>0</v>
      </c>
      <c r="AO120" s="41">
        <f t="shared" si="287"/>
        <v>0</v>
      </c>
      <c r="AP120" s="41">
        <f t="shared" si="287"/>
        <v>0</v>
      </c>
      <c r="AQ120" s="41">
        <f t="shared" si="287"/>
        <v>0</v>
      </c>
      <c r="AR120" s="41">
        <f t="shared" si="287"/>
        <v>0</v>
      </c>
      <c r="AS120" s="41">
        <f t="shared" si="287"/>
        <v>0</v>
      </c>
      <c r="AT120" s="41">
        <f t="shared" si="287"/>
        <v>0</v>
      </c>
      <c r="AU120" s="41">
        <f t="shared" si="287"/>
        <v>0</v>
      </c>
      <c r="AV120" s="41">
        <f t="shared" si="287"/>
        <v>0</v>
      </c>
      <c r="AW120" s="41">
        <f t="shared" si="287"/>
        <v>0</v>
      </c>
      <c r="AX120" s="41">
        <f t="shared" si="287"/>
        <v>0</v>
      </c>
      <c r="AY120" s="41">
        <f t="shared" si="287"/>
        <v>0</v>
      </c>
      <c r="AZ120" s="41">
        <f t="shared" si="287"/>
        <v>0</v>
      </c>
      <c r="BA120" s="41">
        <f t="shared" si="287"/>
        <v>0</v>
      </c>
      <c r="BB120" s="41">
        <f t="shared" si="287"/>
        <v>0</v>
      </c>
      <c r="BC120" s="41">
        <f t="shared" si="287"/>
        <v>0</v>
      </c>
      <c r="BD120" s="41">
        <f t="shared" si="287"/>
        <v>0</v>
      </c>
      <c r="BE120" s="41">
        <f t="shared" si="287"/>
        <v>0</v>
      </c>
      <c r="BF120" s="41">
        <f t="shared" si="287"/>
        <v>0</v>
      </c>
      <c r="BG120" s="41">
        <f t="shared" si="287"/>
        <v>0</v>
      </c>
      <c r="BH120" s="41">
        <f t="shared" si="287"/>
        <v>0</v>
      </c>
      <c r="BI120" s="41">
        <f t="shared" si="287"/>
        <v>0</v>
      </c>
      <c r="BJ120" s="41">
        <f t="shared" si="287"/>
        <v>0</v>
      </c>
      <c r="BK120" s="41">
        <f t="shared" si="287"/>
        <v>0</v>
      </c>
      <c r="BL120" s="41">
        <f t="shared" si="287"/>
        <v>0</v>
      </c>
      <c r="BM120" s="41">
        <f t="shared" si="287"/>
        <v>0</v>
      </c>
      <c r="BN120" s="41">
        <f t="shared" si="287"/>
        <v>0</v>
      </c>
      <c r="BO120" s="41">
        <f t="shared" si="287"/>
        <v>0</v>
      </c>
      <c r="BP120" s="41">
        <f t="shared" si="287"/>
        <v>0</v>
      </c>
      <c r="BQ120" s="41">
        <f t="shared" si="287"/>
        <v>0</v>
      </c>
      <c r="BR120" s="41">
        <f t="shared" si="287"/>
        <v>0</v>
      </c>
      <c r="BS120" s="41">
        <f t="shared" si="287"/>
        <v>1238381.9012489717</v>
      </c>
      <c r="BT120" s="41">
        <f t="shared" ref="BT120:CB120" si="288">IFERROR(IF($B120&gt;=BT$2,0,$G120/$F120*((BS$56-$E120)&lt;$F120)),0)</f>
        <v>1238381.9012489717</v>
      </c>
      <c r="BU120" s="41">
        <f t="shared" si="288"/>
        <v>1238381.9012489717</v>
      </c>
      <c r="BV120" s="41">
        <f t="shared" si="288"/>
        <v>1238381.9012489717</v>
      </c>
      <c r="BW120" s="41">
        <f t="shared" si="288"/>
        <v>1238381.9012489717</v>
      </c>
      <c r="BX120" s="41">
        <f t="shared" si="288"/>
        <v>1238381.9012489717</v>
      </c>
      <c r="BY120" s="41">
        <f t="shared" si="288"/>
        <v>1238381.9012489717</v>
      </c>
      <c r="BZ120" s="41">
        <f t="shared" si="288"/>
        <v>1238381.9012489717</v>
      </c>
      <c r="CA120" s="41">
        <f t="shared" si="288"/>
        <v>1238381.9012489717</v>
      </c>
      <c r="CB120" s="41">
        <f t="shared" si="288"/>
        <v>0</v>
      </c>
    </row>
    <row r="121" spans="2:80" outlineLevel="1">
      <c r="B121" s="6">
        <v>2091</v>
      </c>
      <c r="E121">
        <v>64</v>
      </c>
      <c r="F121" s="154">
        <f t="shared" si="102"/>
        <v>9</v>
      </c>
      <c r="G121" s="1">
        <v>11088586.838206455</v>
      </c>
      <c r="H121" s="41">
        <f t="shared" ref="H121:AM121" si="289">IFERROR(IF($B121&gt;=H$2,0,$G121/$F121*((G$56-$E121)&lt;$F121)),0)</f>
        <v>0</v>
      </c>
      <c r="I121" s="41">
        <f t="shared" si="289"/>
        <v>0</v>
      </c>
      <c r="J121" s="41">
        <f t="shared" si="289"/>
        <v>0</v>
      </c>
      <c r="K121" s="41">
        <f t="shared" si="289"/>
        <v>0</v>
      </c>
      <c r="L121" s="41">
        <f t="shared" si="289"/>
        <v>0</v>
      </c>
      <c r="M121" s="41">
        <f t="shared" si="289"/>
        <v>0</v>
      </c>
      <c r="N121" s="41">
        <f t="shared" si="289"/>
        <v>0</v>
      </c>
      <c r="O121" s="41">
        <f t="shared" si="289"/>
        <v>0</v>
      </c>
      <c r="P121" s="41">
        <f t="shared" si="289"/>
        <v>0</v>
      </c>
      <c r="Q121" s="41">
        <f t="shared" si="289"/>
        <v>0</v>
      </c>
      <c r="R121" s="41">
        <f t="shared" si="289"/>
        <v>0</v>
      </c>
      <c r="S121" s="41">
        <f t="shared" si="289"/>
        <v>0</v>
      </c>
      <c r="T121" s="41">
        <f t="shared" si="289"/>
        <v>0</v>
      </c>
      <c r="U121" s="41">
        <f t="shared" si="289"/>
        <v>0</v>
      </c>
      <c r="V121" s="41">
        <f t="shared" si="289"/>
        <v>0</v>
      </c>
      <c r="W121" s="41">
        <f t="shared" si="289"/>
        <v>0</v>
      </c>
      <c r="X121" s="41">
        <f t="shared" si="289"/>
        <v>0</v>
      </c>
      <c r="Y121" s="41">
        <f t="shared" si="289"/>
        <v>0</v>
      </c>
      <c r="Z121" s="41">
        <f t="shared" si="289"/>
        <v>0</v>
      </c>
      <c r="AA121" s="41">
        <f t="shared" si="289"/>
        <v>0</v>
      </c>
      <c r="AB121" s="41">
        <f t="shared" si="289"/>
        <v>0</v>
      </c>
      <c r="AC121" s="41">
        <f t="shared" si="289"/>
        <v>0</v>
      </c>
      <c r="AD121" s="41">
        <f t="shared" si="289"/>
        <v>0</v>
      </c>
      <c r="AE121" s="41">
        <f t="shared" si="289"/>
        <v>0</v>
      </c>
      <c r="AF121" s="41">
        <f t="shared" si="289"/>
        <v>0</v>
      </c>
      <c r="AG121" s="41">
        <f t="shared" si="289"/>
        <v>0</v>
      </c>
      <c r="AH121" s="41">
        <f t="shared" si="289"/>
        <v>0</v>
      </c>
      <c r="AI121" s="41">
        <f t="shared" si="289"/>
        <v>0</v>
      </c>
      <c r="AJ121" s="41">
        <f t="shared" si="289"/>
        <v>0</v>
      </c>
      <c r="AK121" s="41">
        <f t="shared" si="289"/>
        <v>0</v>
      </c>
      <c r="AL121" s="41">
        <f t="shared" si="289"/>
        <v>0</v>
      </c>
      <c r="AM121" s="41">
        <f t="shared" si="289"/>
        <v>0</v>
      </c>
      <c r="AN121" s="41">
        <f t="shared" ref="AN121:BS121" si="290">IFERROR(IF($B121&gt;=AN$2,0,$G121/$F121*((AM$56-$E121)&lt;$F121)),0)</f>
        <v>0</v>
      </c>
      <c r="AO121" s="41">
        <f t="shared" si="290"/>
        <v>0</v>
      </c>
      <c r="AP121" s="41">
        <f t="shared" si="290"/>
        <v>0</v>
      </c>
      <c r="AQ121" s="41">
        <f t="shared" si="290"/>
        <v>0</v>
      </c>
      <c r="AR121" s="41">
        <f t="shared" si="290"/>
        <v>0</v>
      </c>
      <c r="AS121" s="41">
        <f t="shared" si="290"/>
        <v>0</v>
      </c>
      <c r="AT121" s="41">
        <f t="shared" si="290"/>
        <v>0</v>
      </c>
      <c r="AU121" s="41">
        <f t="shared" si="290"/>
        <v>0</v>
      </c>
      <c r="AV121" s="41">
        <f t="shared" si="290"/>
        <v>0</v>
      </c>
      <c r="AW121" s="41">
        <f t="shared" si="290"/>
        <v>0</v>
      </c>
      <c r="AX121" s="41">
        <f t="shared" si="290"/>
        <v>0</v>
      </c>
      <c r="AY121" s="41">
        <f t="shared" si="290"/>
        <v>0</v>
      </c>
      <c r="AZ121" s="41">
        <f t="shared" si="290"/>
        <v>0</v>
      </c>
      <c r="BA121" s="41">
        <f t="shared" si="290"/>
        <v>0</v>
      </c>
      <c r="BB121" s="41">
        <f t="shared" si="290"/>
        <v>0</v>
      </c>
      <c r="BC121" s="41">
        <f t="shared" si="290"/>
        <v>0</v>
      </c>
      <c r="BD121" s="41">
        <f t="shared" si="290"/>
        <v>0</v>
      </c>
      <c r="BE121" s="41">
        <f t="shared" si="290"/>
        <v>0</v>
      </c>
      <c r="BF121" s="41">
        <f t="shared" si="290"/>
        <v>0</v>
      </c>
      <c r="BG121" s="41">
        <f t="shared" si="290"/>
        <v>0</v>
      </c>
      <c r="BH121" s="41">
        <f t="shared" si="290"/>
        <v>0</v>
      </c>
      <c r="BI121" s="41">
        <f t="shared" si="290"/>
        <v>0</v>
      </c>
      <c r="BJ121" s="41">
        <f t="shared" si="290"/>
        <v>0</v>
      </c>
      <c r="BK121" s="41">
        <f t="shared" si="290"/>
        <v>0</v>
      </c>
      <c r="BL121" s="41">
        <f t="shared" si="290"/>
        <v>0</v>
      </c>
      <c r="BM121" s="41">
        <f t="shared" si="290"/>
        <v>0</v>
      </c>
      <c r="BN121" s="41">
        <f t="shared" si="290"/>
        <v>0</v>
      </c>
      <c r="BO121" s="41">
        <f t="shared" si="290"/>
        <v>0</v>
      </c>
      <c r="BP121" s="41">
        <f t="shared" si="290"/>
        <v>0</v>
      </c>
      <c r="BQ121" s="41">
        <f t="shared" si="290"/>
        <v>0</v>
      </c>
      <c r="BR121" s="41">
        <f t="shared" si="290"/>
        <v>0</v>
      </c>
      <c r="BS121" s="41">
        <f t="shared" si="290"/>
        <v>0</v>
      </c>
      <c r="BT121" s="41">
        <f t="shared" ref="BT121:CB121" si="291">IFERROR(IF($B121&gt;=BT$2,0,$G121/$F121*((BS$56-$E121)&lt;$F121)),0)</f>
        <v>1232065.2042451617</v>
      </c>
      <c r="BU121" s="41">
        <f t="shared" si="291"/>
        <v>1232065.2042451617</v>
      </c>
      <c r="BV121" s="41">
        <f t="shared" si="291"/>
        <v>1232065.2042451617</v>
      </c>
      <c r="BW121" s="41">
        <f t="shared" si="291"/>
        <v>1232065.2042451617</v>
      </c>
      <c r="BX121" s="41">
        <f t="shared" si="291"/>
        <v>1232065.2042451617</v>
      </c>
      <c r="BY121" s="41">
        <f t="shared" si="291"/>
        <v>1232065.2042451617</v>
      </c>
      <c r="BZ121" s="41">
        <f t="shared" si="291"/>
        <v>1232065.2042451617</v>
      </c>
      <c r="CA121" s="41">
        <f t="shared" si="291"/>
        <v>1232065.2042451617</v>
      </c>
      <c r="CB121" s="41">
        <f t="shared" si="291"/>
        <v>1232065.2042451617</v>
      </c>
    </row>
    <row r="122" spans="2:80" outlineLevel="1">
      <c r="B122" s="6">
        <v>2092</v>
      </c>
      <c r="E122">
        <v>65</v>
      </c>
      <c r="F122" s="154">
        <f t="shared" si="102"/>
        <v>9</v>
      </c>
      <c r="G122" s="1">
        <v>11033157.821998021</v>
      </c>
      <c r="H122" s="41">
        <f t="shared" ref="H122:AM122" si="292">IFERROR(IF($B122&gt;=H$2,0,$G122/$F122*((G$56-$E122)&lt;$F122)),0)</f>
        <v>0</v>
      </c>
      <c r="I122" s="41">
        <f t="shared" si="292"/>
        <v>0</v>
      </c>
      <c r="J122" s="41">
        <f t="shared" si="292"/>
        <v>0</v>
      </c>
      <c r="K122" s="41">
        <f t="shared" si="292"/>
        <v>0</v>
      </c>
      <c r="L122" s="41">
        <f t="shared" si="292"/>
        <v>0</v>
      </c>
      <c r="M122" s="41">
        <f t="shared" si="292"/>
        <v>0</v>
      </c>
      <c r="N122" s="41">
        <f t="shared" si="292"/>
        <v>0</v>
      </c>
      <c r="O122" s="41">
        <f t="shared" si="292"/>
        <v>0</v>
      </c>
      <c r="P122" s="41">
        <f t="shared" si="292"/>
        <v>0</v>
      </c>
      <c r="Q122" s="41">
        <f t="shared" si="292"/>
        <v>0</v>
      </c>
      <c r="R122" s="41">
        <f t="shared" si="292"/>
        <v>0</v>
      </c>
      <c r="S122" s="41">
        <f t="shared" si="292"/>
        <v>0</v>
      </c>
      <c r="T122" s="41">
        <f t="shared" si="292"/>
        <v>0</v>
      </c>
      <c r="U122" s="41">
        <f t="shared" si="292"/>
        <v>0</v>
      </c>
      <c r="V122" s="41">
        <f t="shared" si="292"/>
        <v>0</v>
      </c>
      <c r="W122" s="41">
        <f t="shared" si="292"/>
        <v>0</v>
      </c>
      <c r="X122" s="41">
        <f t="shared" si="292"/>
        <v>0</v>
      </c>
      <c r="Y122" s="41">
        <f t="shared" si="292"/>
        <v>0</v>
      </c>
      <c r="Z122" s="41">
        <f t="shared" si="292"/>
        <v>0</v>
      </c>
      <c r="AA122" s="41">
        <f t="shared" si="292"/>
        <v>0</v>
      </c>
      <c r="AB122" s="41">
        <f t="shared" si="292"/>
        <v>0</v>
      </c>
      <c r="AC122" s="41">
        <f t="shared" si="292"/>
        <v>0</v>
      </c>
      <c r="AD122" s="41">
        <f t="shared" si="292"/>
        <v>0</v>
      </c>
      <c r="AE122" s="41">
        <f t="shared" si="292"/>
        <v>0</v>
      </c>
      <c r="AF122" s="41">
        <f t="shared" si="292"/>
        <v>0</v>
      </c>
      <c r="AG122" s="41">
        <f t="shared" si="292"/>
        <v>0</v>
      </c>
      <c r="AH122" s="41">
        <f t="shared" si="292"/>
        <v>0</v>
      </c>
      <c r="AI122" s="41">
        <f t="shared" si="292"/>
        <v>0</v>
      </c>
      <c r="AJ122" s="41">
        <f t="shared" si="292"/>
        <v>0</v>
      </c>
      <c r="AK122" s="41">
        <f t="shared" si="292"/>
        <v>0</v>
      </c>
      <c r="AL122" s="41">
        <f t="shared" si="292"/>
        <v>0</v>
      </c>
      <c r="AM122" s="41">
        <f t="shared" si="292"/>
        <v>0</v>
      </c>
      <c r="AN122" s="41">
        <f t="shared" ref="AN122:BS122" si="293">IFERROR(IF($B122&gt;=AN$2,0,$G122/$F122*((AM$56-$E122)&lt;$F122)),0)</f>
        <v>0</v>
      </c>
      <c r="AO122" s="41">
        <f t="shared" si="293"/>
        <v>0</v>
      </c>
      <c r="AP122" s="41">
        <f t="shared" si="293"/>
        <v>0</v>
      </c>
      <c r="AQ122" s="41">
        <f t="shared" si="293"/>
        <v>0</v>
      </c>
      <c r="AR122" s="41">
        <f t="shared" si="293"/>
        <v>0</v>
      </c>
      <c r="AS122" s="41">
        <f t="shared" si="293"/>
        <v>0</v>
      </c>
      <c r="AT122" s="41">
        <f t="shared" si="293"/>
        <v>0</v>
      </c>
      <c r="AU122" s="41">
        <f t="shared" si="293"/>
        <v>0</v>
      </c>
      <c r="AV122" s="41">
        <f t="shared" si="293"/>
        <v>0</v>
      </c>
      <c r="AW122" s="41">
        <f t="shared" si="293"/>
        <v>0</v>
      </c>
      <c r="AX122" s="41">
        <f t="shared" si="293"/>
        <v>0</v>
      </c>
      <c r="AY122" s="41">
        <f t="shared" si="293"/>
        <v>0</v>
      </c>
      <c r="AZ122" s="41">
        <f t="shared" si="293"/>
        <v>0</v>
      </c>
      <c r="BA122" s="41">
        <f t="shared" si="293"/>
        <v>0</v>
      </c>
      <c r="BB122" s="41">
        <f t="shared" si="293"/>
        <v>0</v>
      </c>
      <c r="BC122" s="41">
        <f t="shared" si="293"/>
        <v>0</v>
      </c>
      <c r="BD122" s="41">
        <f t="shared" si="293"/>
        <v>0</v>
      </c>
      <c r="BE122" s="41">
        <f t="shared" si="293"/>
        <v>0</v>
      </c>
      <c r="BF122" s="41">
        <f t="shared" si="293"/>
        <v>0</v>
      </c>
      <c r="BG122" s="41">
        <f t="shared" si="293"/>
        <v>0</v>
      </c>
      <c r="BH122" s="41">
        <f t="shared" si="293"/>
        <v>0</v>
      </c>
      <c r="BI122" s="41">
        <f t="shared" si="293"/>
        <v>0</v>
      </c>
      <c r="BJ122" s="41">
        <f t="shared" si="293"/>
        <v>0</v>
      </c>
      <c r="BK122" s="41">
        <f t="shared" si="293"/>
        <v>0</v>
      </c>
      <c r="BL122" s="41">
        <f t="shared" si="293"/>
        <v>0</v>
      </c>
      <c r="BM122" s="41">
        <f t="shared" si="293"/>
        <v>0</v>
      </c>
      <c r="BN122" s="41">
        <f t="shared" si="293"/>
        <v>0</v>
      </c>
      <c r="BO122" s="41">
        <f t="shared" si="293"/>
        <v>0</v>
      </c>
      <c r="BP122" s="41">
        <f t="shared" si="293"/>
        <v>0</v>
      </c>
      <c r="BQ122" s="41">
        <f t="shared" si="293"/>
        <v>0</v>
      </c>
      <c r="BR122" s="41">
        <f t="shared" si="293"/>
        <v>0</v>
      </c>
      <c r="BS122" s="41">
        <f t="shared" si="293"/>
        <v>0</v>
      </c>
      <c r="BT122" s="41">
        <f t="shared" ref="BT122:CB122" si="294">IFERROR(IF($B122&gt;=BT$2,0,$G122/$F122*((BS$56-$E122)&lt;$F122)),0)</f>
        <v>0</v>
      </c>
      <c r="BU122" s="41">
        <f t="shared" si="294"/>
        <v>1225906.4246664466</v>
      </c>
      <c r="BV122" s="41">
        <f t="shared" si="294"/>
        <v>1225906.4246664466</v>
      </c>
      <c r="BW122" s="41">
        <f t="shared" si="294"/>
        <v>1225906.4246664466</v>
      </c>
      <c r="BX122" s="41">
        <f t="shared" si="294"/>
        <v>1225906.4246664466</v>
      </c>
      <c r="BY122" s="41">
        <f t="shared" si="294"/>
        <v>1225906.4246664466</v>
      </c>
      <c r="BZ122" s="41">
        <f t="shared" si="294"/>
        <v>1225906.4246664466</v>
      </c>
      <c r="CA122" s="41">
        <f t="shared" si="294"/>
        <v>1225906.4246664466</v>
      </c>
      <c r="CB122" s="41">
        <f t="shared" si="294"/>
        <v>1225906.4246664466</v>
      </c>
    </row>
    <row r="123" spans="2:80" outlineLevel="1">
      <c r="B123" s="6">
        <v>2093</v>
      </c>
      <c r="E123">
        <v>66</v>
      </c>
      <c r="F123" s="154">
        <f t="shared" ref="F123:F130" si="295">$G$49</f>
        <v>9</v>
      </c>
      <c r="G123" s="1">
        <v>10979114.531194797</v>
      </c>
      <c r="H123" s="41">
        <f t="shared" ref="H123:AM123" si="296">IFERROR(IF($B123&gt;=H$2,0,$G123/$F123*((G$56-$E123)&lt;$F123)),0)</f>
        <v>0</v>
      </c>
      <c r="I123" s="41">
        <f t="shared" si="296"/>
        <v>0</v>
      </c>
      <c r="J123" s="41">
        <f t="shared" si="296"/>
        <v>0</v>
      </c>
      <c r="K123" s="41">
        <f t="shared" si="296"/>
        <v>0</v>
      </c>
      <c r="L123" s="41">
        <f t="shared" si="296"/>
        <v>0</v>
      </c>
      <c r="M123" s="41">
        <f t="shared" si="296"/>
        <v>0</v>
      </c>
      <c r="N123" s="41">
        <f t="shared" si="296"/>
        <v>0</v>
      </c>
      <c r="O123" s="41">
        <f t="shared" si="296"/>
        <v>0</v>
      </c>
      <c r="P123" s="41">
        <f t="shared" si="296"/>
        <v>0</v>
      </c>
      <c r="Q123" s="41">
        <f t="shared" si="296"/>
        <v>0</v>
      </c>
      <c r="R123" s="41">
        <f t="shared" si="296"/>
        <v>0</v>
      </c>
      <c r="S123" s="41">
        <f t="shared" si="296"/>
        <v>0</v>
      </c>
      <c r="T123" s="41">
        <f t="shared" si="296"/>
        <v>0</v>
      </c>
      <c r="U123" s="41">
        <f t="shared" si="296"/>
        <v>0</v>
      </c>
      <c r="V123" s="41">
        <f t="shared" si="296"/>
        <v>0</v>
      </c>
      <c r="W123" s="41">
        <f t="shared" si="296"/>
        <v>0</v>
      </c>
      <c r="X123" s="41">
        <f t="shared" si="296"/>
        <v>0</v>
      </c>
      <c r="Y123" s="41">
        <f t="shared" si="296"/>
        <v>0</v>
      </c>
      <c r="Z123" s="41">
        <f t="shared" si="296"/>
        <v>0</v>
      </c>
      <c r="AA123" s="41">
        <f t="shared" si="296"/>
        <v>0</v>
      </c>
      <c r="AB123" s="41">
        <f t="shared" si="296"/>
        <v>0</v>
      </c>
      <c r="AC123" s="41">
        <f t="shared" si="296"/>
        <v>0</v>
      </c>
      <c r="AD123" s="41">
        <f t="shared" si="296"/>
        <v>0</v>
      </c>
      <c r="AE123" s="41">
        <f t="shared" si="296"/>
        <v>0</v>
      </c>
      <c r="AF123" s="41">
        <f t="shared" si="296"/>
        <v>0</v>
      </c>
      <c r="AG123" s="41">
        <f t="shared" si="296"/>
        <v>0</v>
      </c>
      <c r="AH123" s="41">
        <f t="shared" si="296"/>
        <v>0</v>
      </c>
      <c r="AI123" s="41">
        <f t="shared" si="296"/>
        <v>0</v>
      </c>
      <c r="AJ123" s="41">
        <f t="shared" si="296"/>
        <v>0</v>
      </c>
      <c r="AK123" s="41">
        <f t="shared" si="296"/>
        <v>0</v>
      </c>
      <c r="AL123" s="41">
        <f t="shared" si="296"/>
        <v>0</v>
      </c>
      <c r="AM123" s="41">
        <f t="shared" si="296"/>
        <v>0</v>
      </c>
      <c r="AN123" s="41">
        <f t="shared" ref="AN123:BS123" si="297">IFERROR(IF($B123&gt;=AN$2,0,$G123/$F123*((AM$56-$E123)&lt;$F123)),0)</f>
        <v>0</v>
      </c>
      <c r="AO123" s="41">
        <f t="shared" si="297"/>
        <v>0</v>
      </c>
      <c r="AP123" s="41">
        <f t="shared" si="297"/>
        <v>0</v>
      </c>
      <c r="AQ123" s="41">
        <f t="shared" si="297"/>
        <v>0</v>
      </c>
      <c r="AR123" s="41">
        <f t="shared" si="297"/>
        <v>0</v>
      </c>
      <c r="AS123" s="41">
        <f t="shared" si="297"/>
        <v>0</v>
      </c>
      <c r="AT123" s="41">
        <f t="shared" si="297"/>
        <v>0</v>
      </c>
      <c r="AU123" s="41">
        <f t="shared" si="297"/>
        <v>0</v>
      </c>
      <c r="AV123" s="41">
        <f t="shared" si="297"/>
        <v>0</v>
      </c>
      <c r="AW123" s="41">
        <f t="shared" si="297"/>
        <v>0</v>
      </c>
      <c r="AX123" s="41">
        <f t="shared" si="297"/>
        <v>0</v>
      </c>
      <c r="AY123" s="41">
        <f t="shared" si="297"/>
        <v>0</v>
      </c>
      <c r="AZ123" s="41">
        <f t="shared" si="297"/>
        <v>0</v>
      </c>
      <c r="BA123" s="41">
        <f t="shared" si="297"/>
        <v>0</v>
      </c>
      <c r="BB123" s="41">
        <f t="shared" si="297"/>
        <v>0</v>
      </c>
      <c r="BC123" s="41">
        <f t="shared" si="297"/>
        <v>0</v>
      </c>
      <c r="BD123" s="41">
        <f t="shared" si="297"/>
        <v>0</v>
      </c>
      <c r="BE123" s="41">
        <f t="shared" si="297"/>
        <v>0</v>
      </c>
      <c r="BF123" s="41">
        <f t="shared" si="297"/>
        <v>0</v>
      </c>
      <c r="BG123" s="41">
        <f t="shared" si="297"/>
        <v>0</v>
      </c>
      <c r="BH123" s="41">
        <f t="shared" si="297"/>
        <v>0</v>
      </c>
      <c r="BI123" s="41">
        <f t="shared" si="297"/>
        <v>0</v>
      </c>
      <c r="BJ123" s="41">
        <f t="shared" si="297"/>
        <v>0</v>
      </c>
      <c r="BK123" s="41">
        <f t="shared" si="297"/>
        <v>0</v>
      </c>
      <c r="BL123" s="41">
        <f t="shared" si="297"/>
        <v>0</v>
      </c>
      <c r="BM123" s="41">
        <f t="shared" si="297"/>
        <v>0</v>
      </c>
      <c r="BN123" s="41">
        <f t="shared" si="297"/>
        <v>0</v>
      </c>
      <c r="BO123" s="41">
        <f t="shared" si="297"/>
        <v>0</v>
      </c>
      <c r="BP123" s="41">
        <f t="shared" si="297"/>
        <v>0</v>
      </c>
      <c r="BQ123" s="41">
        <f t="shared" si="297"/>
        <v>0</v>
      </c>
      <c r="BR123" s="41">
        <f t="shared" si="297"/>
        <v>0</v>
      </c>
      <c r="BS123" s="41">
        <f t="shared" si="297"/>
        <v>0</v>
      </c>
      <c r="BT123" s="41">
        <f t="shared" ref="BT123:CB123" si="298">IFERROR(IF($B123&gt;=BT$2,0,$G123/$F123*((BS$56-$E123)&lt;$F123)),0)</f>
        <v>0</v>
      </c>
      <c r="BU123" s="41">
        <f t="shared" si="298"/>
        <v>0</v>
      </c>
      <c r="BV123" s="41">
        <f t="shared" si="298"/>
        <v>1219901.6145771996</v>
      </c>
      <c r="BW123" s="41">
        <f t="shared" si="298"/>
        <v>1219901.6145771996</v>
      </c>
      <c r="BX123" s="41">
        <f t="shared" si="298"/>
        <v>1219901.6145771996</v>
      </c>
      <c r="BY123" s="41">
        <f t="shared" si="298"/>
        <v>1219901.6145771996</v>
      </c>
      <c r="BZ123" s="41">
        <f t="shared" si="298"/>
        <v>1219901.6145771996</v>
      </c>
      <c r="CA123" s="41">
        <f t="shared" si="298"/>
        <v>1219901.6145771996</v>
      </c>
      <c r="CB123" s="41">
        <f t="shared" si="298"/>
        <v>1219901.6145771996</v>
      </c>
    </row>
    <row r="124" spans="2:80" outlineLevel="1">
      <c r="B124" s="6">
        <v>2094</v>
      </c>
      <c r="E124">
        <v>67</v>
      </c>
      <c r="F124" s="154">
        <f t="shared" si="295"/>
        <v>9</v>
      </c>
      <c r="G124" s="1">
        <v>10926422.322661653</v>
      </c>
      <c r="H124" s="41">
        <f t="shared" ref="H124:AM124" si="299">IFERROR(IF($B124&gt;=H$2,0,$G124/$F124*((G$56-$E124)&lt;$F124)),0)</f>
        <v>0</v>
      </c>
      <c r="I124" s="41">
        <f t="shared" si="299"/>
        <v>0</v>
      </c>
      <c r="J124" s="41">
        <f t="shared" si="299"/>
        <v>0</v>
      </c>
      <c r="K124" s="41">
        <f t="shared" si="299"/>
        <v>0</v>
      </c>
      <c r="L124" s="41">
        <f t="shared" si="299"/>
        <v>0</v>
      </c>
      <c r="M124" s="41">
        <f t="shared" si="299"/>
        <v>0</v>
      </c>
      <c r="N124" s="41">
        <f t="shared" si="299"/>
        <v>0</v>
      </c>
      <c r="O124" s="41">
        <f t="shared" si="299"/>
        <v>0</v>
      </c>
      <c r="P124" s="41">
        <f t="shared" si="299"/>
        <v>0</v>
      </c>
      <c r="Q124" s="41">
        <f t="shared" si="299"/>
        <v>0</v>
      </c>
      <c r="R124" s="41">
        <f t="shared" si="299"/>
        <v>0</v>
      </c>
      <c r="S124" s="41">
        <f t="shared" si="299"/>
        <v>0</v>
      </c>
      <c r="T124" s="41">
        <f t="shared" si="299"/>
        <v>0</v>
      </c>
      <c r="U124" s="41">
        <f t="shared" si="299"/>
        <v>0</v>
      </c>
      <c r="V124" s="41">
        <f t="shared" si="299"/>
        <v>0</v>
      </c>
      <c r="W124" s="41">
        <f t="shared" si="299"/>
        <v>0</v>
      </c>
      <c r="X124" s="41">
        <f t="shared" si="299"/>
        <v>0</v>
      </c>
      <c r="Y124" s="41">
        <f t="shared" si="299"/>
        <v>0</v>
      </c>
      <c r="Z124" s="41">
        <f t="shared" si="299"/>
        <v>0</v>
      </c>
      <c r="AA124" s="41">
        <f t="shared" si="299"/>
        <v>0</v>
      </c>
      <c r="AB124" s="41">
        <f t="shared" si="299"/>
        <v>0</v>
      </c>
      <c r="AC124" s="41">
        <f t="shared" si="299"/>
        <v>0</v>
      </c>
      <c r="AD124" s="41">
        <f t="shared" si="299"/>
        <v>0</v>
      </c>
      <c r="AE124" s="41">
        <f t="shared" si="299"/>
        <v>0</v>
      </c>
      <c r="AF124" s="41">
        <f t="shared" si="299"/>
        <v>0</v>
      </c>
      <c r="AG124" s="41">
        <f t="shared" si="299"/>
        <v>0</v>
      </c>
      <c r="AH124" s="41">
        <f t="shared" si="299"/>
        <v>0</v>
      </c>
      <c r="AI124" s="41">
        <f t="shared" si="299"/>
        <v>0</v>
      </c>
      <c r="AJ124" s="41">
        <f t="shared" si="299"/>
        <v>0</v>
      </c>
      <c r="AK124" s="41">
        <f t="shared" si="299"/>
        <v>0</v>
      </c>
      <c r="AL124" s="41">
        <f t="shared" si="299"/>
        <v>0</v>
      </c>
      <c r="AM124" s="41">
        <f t="shared" si="299"/>
        <v>0</v>
      </c>
      <c r="AN124" s="41">
        <f t="shared" ref="AN124:BS124" si="300">IFERROR(IF($B124&gt;=AN$2,0,$G124/$F124*((AM$56-$E124)&lt;$F124)),0)</f>
        <v>0</v>
      </c>
      <c r="AO124" s="41">
        <f t="shared" si="300"/>
        <v>0</v>
      </c>
      <c r="AP124" s="41">
        <f t="shared" si="300"/>
        <v>0</v>
      </c>
      <c r="AQ124" s="41">
        <f t="shared" si="300"/>
        <v>0</v>
      </c>
      <c r="AR124" s="41">
        <f t="shared" si="300"/>
        <v>0</v>
      </c>
      <c r="AS124" s="41">
        <f t="shared" si="300"/>
        <v>0</v>
      </c>
      <c r="AT124" s="41">
        <f t="shared" si="300"/>
        <v>0</v>
      </c>
      <c r="AU124" s="41">
        <f t="shared" si="300"/>
        <v>0</v>
      </c>
      <c r="AV124" s="41">
        <f t="shared" si="300"/>
        <v>0</v>
      </c>
      <c r="AW124" s="41">
        <f t="shared" si="300"/>
        <v>0</v>
      </c>
      <c r="AX124" s="41">
        <f t="shared" si="300"/>
        <v>0</v>
      </c>
      <c r="AY124" s="41">
        <f t="shared" si="300"/>
        <v>0</v>
      </c>
      <c r="AZ124" s="41">
        <f t="shared" si="300"/>
        <v>0</v>
      </c>
      <c r="BA124" s="41">
        <f t="shared" si="300"/>
        <v>0</v>
      </c>
      <c r="BB124" s="41">
        <f t="shared" si="300"/>
        <v>0</v>
      </c>
      <c r="BC124" s="41">
        <f t="shared" si="300"/>
        <v>0</v>
      </c>
      <c r="BD124" s="41">
        <f t="shared" si="300"/>
        <v>0</v>
      </c>
      <c r="BE124" s="41">
        <f t="shared" si="300"/>
        <v>0</v>
      </c>
      <c r="BF124" s="41">
        <f t="shared" si="300"/>
        <v>0</v>
      </c>
      <c r="BG124" s="41">
        <f t="shared" si="300"/>
        <v>0</v>
      </c>
      <c r="BH124" s="41">
        <f t="shared" si="300"/>
        <v>0</v>
      </c>
      <c r="BI124" s="41">
        <f t="shared" si="300"/>
        <v>0</v>
      </c>
      <c r="BJ124" s="41">
        <f t="shared" si="300"/>
        <v>0</v>
      </c>
      <c r="BK124" s="41">
        <f t="shared" si="300"/>
        <v>0</v>
      </c>
      <c r="BL124" s="41">
        <f t="shared" si="300"/>
        <v>0</v>
      </c>
      <c r="BM124" s="41">
        <f t="shared" si="300"/>
        <v>0</v>
      </c>
      <c r="BN124" s="41">
        <f t="shared" si="300"/>
        <v>0</v>
      </c>
      <c r="BO124" s="41">
        <f t="shared" si="300"/>
        <v>0</v>
      </c>
      <c r="BP124" s="41">
        <f t="shared" si="300"/>
        <v>0</v>
      </c>
      <c r="BQ124" s="41">
        <f t="shared" si="300"/>
        <v>0</v>
      </c>
      <c r="BR124" s="41">
        <f t="shared" si="300"/>
        <v>0</v>
      </c>
      <c r="BS124" s="41">
        <f t="shared" si="300"/>
        <v>0</v>
      </c>
      <c r="BT124" s="41">
        <f t="shared" ref="BT124:CB124" si="301">IFERROR(IF($B124&gt;=BT$2,0,$G124/$F124*((BS$56-$E124)&lt;$F124)),0)</f>
        <v>0</v>
      </c>
      <c r="BU124" s="41">
        <f t="shared" si="301"/>
        <v>0</v>
      </c>
      <c r="BV124" s="41">
        <f t="shared" si="301"/>
        <v>0</v>
      </c>
      <c r="BW124" s="41">
        <f t="shared" si="301"/>
        <v>1214046.9247401836</v>
      </c>
      <c r="BX124" s="41">
        <f t="shared" si="301"/>
        <v>1214046.9247401836</v>
      </c>
      <c r="BY124" s="41">
        <f t="shared" si="301"/>
        <v>1214046.9247401836</v>
      </c>
      <c r="BZ124" s="41">
        <f t="shared" si="301"/>
        <v>1214046.9247401836</v>
      </c>
      <c r="CA124" s="41">
        <f t="shared" si="301"/>
        <v>1214046.9247401836</v>
      </c>
      <c r="CB124" s="41">
        <f t="shared" si="301"/>
        <v>1214046.9247401836</v>
      </c>
    </row>
    <row r="125" spans="2:80" outlineLevel="1">
      <c r="B125" s="6">
        <v>2095</v>
      </c>
      <c r="E125">
        <v>68</v>
      </c>
      <c r="F125" s="154">
        <f t="shared" si="295"/>
        <v>9</v>
      </c>
      <c r="G125" s="1">
        <v>10875047.41934184</v>
      </c>
      <c r="H125" s="41">
        <f t="shared" ref="H125:AM125" si="302">IFERROR(IF($B125&gt;=H$2,0,$G125/$F125*((G$56-$E125)&lt;$F125)),0)</f>
        <v>0</v>
      </c>
      <c r="I125" s="41">
        <f t="shared" si="302"/>
        <v>0</v>
      </c>
      <c r="J125" s="41">
        <f t="shared" si="302"/>
        <v>0</v>
      </c>
      <c r="K125" s="41">
        <f t="shared" si="302"/>
        <v>0</v>
      </c>
      <c r="L125" s="41">
        <f t="shared" si="302"/>
        <v>0</v>
      </c>
      <c r="M125" s="41">
        <f t="shared" si="302"/>
        <v>0</v>
      </c>
      <c r="N125" s="41">
        <f t="shared" si="302"/>
        <v>0</v>
      </c>
      <c r="O125" s="41">
        <f t="shared" si="302"/>
        <v>0</v>
      </c>
      <c r="P125" s="41">
        <f t="shared" si="302"/>
        <v>0</v>
      </c>
      <c r="Q125" s="41">
        <f t="shared" si="302"/>
        <v>0</v>
      </c>
      <c r="R125" s="41">
        <f t="shared" si="302"/>
        <v>0</v>
      </c>
      <c r="S125" s="41">
        <f t="shared" si="302"/>
        <v>0</v>
      </c>
      <c r="T125" s="41">
        <f t="shared" si="302"/>
        <v>0</v>
      </c>
      <c r="U125" s="41">
        <f t="shared" si="302"/>
        <v>0</v>
      </c>
      <c r="V125" s="41">
        <f t="shared" si="302"/>
        <v>0</v>
      </c>
      <c r="W125" s="41">
        <f t="shared" si="302"/>
        <v>0</v>
      </c>
      <c r="X125" s="41">
        <f t="shared" si="302"/>
        <v>0</v>
      </c>
      <c r="Y125" s="41">
        <f t="shared" si="302"/>
        <v>0</v>
      </c>
      <c r="Z125" s="41">
        <f t="shared" si="302"/>
        <v>0</v>
      </c>
      <c r="AA125" s="41">
        <f t="shared" si="302"/>
        <v>0</v>
      </c>
      <c r="AB125" s="41">
        <f t="shared" si="302"/>
        <v>0</v>
      </c>
      <c r="AC125" s="41">
        <f t="shared" si="302"/>
        <v>0</v>
      </c>
      <c r="AD125" s="41">
        <f t="shared" si="302"/>
        <v>0</v>
      </c>
      <c r="AE125" s="41">
        <f t="shared" si="302"/>
        <v>0</v>
      </c>
      <c r="AF125" s="41">
        <f t="shared" si="302"/>
        <v>0</v>
      </c>
      <c r="AG125" s="41">
        <f t="shared" si="302"/>
        <v>0</v>
      </c>
      <c r="AH125" s="41">
        <f t="shared" si="302"/>
        <v>0</v>
      </c>
      <c r="AI125" s="41">
        <f t="shared" si="302"/>
        <v>0</v>
      </c>
      <c r="AJ125" s="41">
        <f t="shared" si="302"/>
        <v>0</v>
      </c>
      <c r="AK125" s="41">
        <f t="shared" si="302"/>
        <v>0</v>
      </c>
      <c r="AL125" s="41">
        <f t="shared" si="302"/>
        <v>0</v>
      </c>
      <c r="AM125" s="41">
        <f t="shared" si="302"/>
        <v>0</v>
      </c>
      <c r="AN125" s="41">
        <f t="shared" ref="AN125:BS125" si="303">IFERROR(IF($B125&gt;=AN$2,0,$G125/$F125*((AM$56-$E125)&lt;$F125)),0)</f>
        <v>0</v>
      </c>
      <c r="AO125" s="41">
        <f t="shared" si="303"/>
        <v>0</v>
      </c>
      <c r="AP125" s="41">
        <f t="shared" si="303"/>
        <v>0</v>
      </c>
      <c r="AQ125" s="41">
        <f t="shared" si="303"/>
        <v>0</v>
      </c>
      <c r="AR125" s="41">
        <f t="shared" si="303"/>
        <v>0</v>
      </c>
      <c r="AS125" s="41">
        <f t="shared" si="303"/>
        <v>0</v>
      </c>
      <c r="AT125" s="41">
        <f t="shared" si="303"/>
        <v>0</v>
      </c>
      <c r="AU125" s="41">
        <f t="shared" si="303"/>
        <v>0</v>
      </c>
      <c r="AV125" s="41">
        <f t="shared" si="303"/>
        <v>0</v>
      </c>
      <c r="AW125" s="41">
        <f t="shared" si="303"/>
        <v>0</v>
      </c>
      <c r="AX125" s="41">
        <f t="shared" si="303"/>
        <v>0</v>
      </c>
      <c r="AY125" s="41">
        <f t="shared" si="303"/>
        <v>0</v>
      </c>
      <c r="AZ125" s="41">
        <f t="shared" si="303"/>
        <v>0</v>
      </c>
      <c r="BA125" s="41">
        <f t="shared" si="303"/>
        <v>0</v>
      </c>
      <c r="BB125" s="41">
        <f t="shared" si="303"/>
        <v>0</v>
      </c>
      <c r="BC125" s="41">
        <f t="shared" si="303"/>
        <v>0</v>
      </c>
      <c r="BD125" s="41">
        <f t="shared" si="303"/>
        <v>0</v>
      </c>
      <c r="BE125" s="41">
        <f t="shared" si="303"/>
        <v>0</v>
      </c>
      <c r="BF125" s="41">
        <f t="shared" si="303"/>
        <v>0</v>
      </c>
      <c r="BG125" s="41">
        <f t="shared" si="303"/>
        <v>0</v>
      </c>
      <c r="BH125" s="41">
        <f t="shared" si="303"/>
        <v>0</v>
      </c>
      <c r="BI125" s="41">
        <f t="shared" si="303"/>
        <v>0</v>
      </c>
      <c r="BJ125" s="41">
        <f t="shared" si="303"/>
        <v>0</v>
      </c>
      <c r="BK125" s="41">
        <f t="shared" si="303"/>
        <v>0</v>
      </c>
      <c r="BL125" s="41">
        <f t="shared" si="303"/>
        <v>0</v>
      </c>
      <c r="BM125" s="41">
        <f t="shared" si="303"/>
        <v>0</v>
      </c>
      <c r="BN125" s="41">
        <f t="shared" si="303"/>
        <v>0</v>
      </c>
      <c r="BO125" s="41">
        <f t="shared" si="303"/>
        <v>0</v>
      </c>
      <c r="BP125" s="41">
        <f t="shared" si="303"/>
        <v>0</v>
      </c>
      <c r="BQ125" s="41">
        <f t="shared" si="303"/>
        <v>0</v>
      </c>
      <c r="BR125" s="41">
        <f t="shared" si="303"/>
        <v>0</v>
      </c>
      <c r="BS125" s="41">
        <f t="shared" si="303"/>
        <v>0</v>
      </c>
      <c r="BT125" s="41">
        <f t="shared" ref="BT125:CB125" si="304">IFERROR(IF($B125&gt;=BT$2,0,$G125/$F125*((BS$56-$E125)&lt;$F125)),0)</f>
        <v>0</v>
      </c>
      <c r="BU125" s="41">
        <f t="shared" si="304"/>
        <v>0</v>
      </c>
      <c r="BV125" s="41">
        <f t="shared" si="304"/>
        <v>0</v>
      </c>
      <c r="BW125" s="41">
        <f t="shared" si="304"/>
        <v>0</v>
      </c>
      <c r="BX125" s="41">
        <f t="shared" si="304"/>
        <v>1208338.6021490933</v>
      </c>
      <c r="BY125" s="41">
        <f t="shared" si="304"/>
        <v>1208338.6021490933</v>
      </c>
      <c r="BZ125" s="41">
        <f t="shared" si="304"/>
        <v>1208338.6021490933</v>
      </c>
      <c r="CA125" s="41">
        <f t="shared" si="304"/>
        <v>1208338.6021490933</v>
      </c>
      <c r="CB125" s="41">
        <f t="shared" si="304"/>
        <v>1208338.6021490933</v>
      </c>
    </row>
    <row r="126" spans="2:80" outlineLevel="1">
      <c r="B126" s="6">
        <v>2096</v>
      </c>
      <c r="E126">
        <v>69</v>
      </c>
      <c r="F126" s="154">
        <f t="shared" si="295"/>
        <v>9</v>
      </c>
      <c r="G126" s="1">
        <v>10824956.888605021</v>
      </c>
      <c r="H126" s="41">
        <f t="shared" ref="H126:AM126" si="305">IFERROR(IF($B126&gt;=H$2,0,$G126/$F126*((G$56-$E126)&lt;$F126)),0)</f>
        <v>0</v>
      </c>
      <c r="I126" s="41">
        <f t="shared" si="305"/>
        <v>0</v>
      </c>
      <c r="J126" s="41">
        <f t="shared" si="305"/>
        <v>0</v>
      </c>
      <c r="K126" s="41">
        <f t="shared" si="305"/>
        <v>0</v>
      </c>
      <c r="L126" s="41">
        <f t="shared" si="305"/>
        <v>0</v>
      </c>
      <c r="M126" s="41">
        <f t="shared" si="305"/>
        <v>0</v>
      </c>
      <c r="N126" s="41">
        <f t="shared" si="305"/>
        <v>0</v>
      </c>
      <c r="O126" s="41">
        <f t="shared" si="305"/>
        <v>0</v>
      </c>
      <c r="P126" s="41">
        <f t="shared" si="305"/>
        <v>0</v>
      </c>
      <c r="Q126" s="41">
        <f t="shared" si="305"/>
        <v>0</v>
      </c>
      <c r="R126" s="41">
        <f t="shared" si="305"/>
        <v>0</v>
      </c>
      <c r="S126" s="41">
        <f t="shared" si="305"/>
        <v>0</v>
      </c>
      <c r="T126" s="41">
        <f t="shared" si="305"/>
        <v>0</v>
      </c>
      <c r="U126" s="41">
        <f t="shared" si="305"/>
        <v>0</v>
      </c>
      <c r="V126" s="41">
        <f t="shared" si="305"/>
        <v>0</v>
      </c>
      <c r="W126" s="41">
        <f t="shared" si="305"/>
        <v>0</v>
      </c>
      <c r="X126" s="41">
        <f t="shared" si="305"/>
        <v>0</v>
      </c>
      <c r="Y126" s="41">
        <f t="shared" si="305"/>
        <v>0</v>
      </c>
      <c r="Z126" s="41">
        <f t="shared" si="305"/>
        <v>0</v>
      </c>
      <c r="AA126" s="41">
        <f t="shared" si="305"/>
        <v>0</v>
      </c>
      <c r="AB126" s="41">
        <f t="shared" si="305"/>
        <v>0</v>
      </c>
      <c r="AC126" s="41">
        <f t="shared" si="305"/>
        <v>0</v>
      </c>
      <c r="AD126" s="41">
        <f t="shared" si="305"/>
        <v>0</v>
      </c>
      <c r="AE126" s="41">
        <f t="shared" si="305"/>
        <v>0</v>
      </c>
      <c r="AF126" s="41">
        <f t="shared" si="305"/>
        <v>0</v>
      </c>
      <c r="AG126" s="41">
        <f t="shared" si="305"/>
        <v>0</v>
      </c>
      <c r="AH126" s="41">
        <f t="shared" si="305"/>
        <v>0</v>
      </c>
      <c r="AI126" s="41">
        <f t="shared" si="305"/>
        <v>0</v>
      </c>
      <c r="AJ126" s="41">
        <f t="shared" si="305"/>
        <v>0</v>
      </c>
      <c r="AK126" s="41">
        <f t="shared" si="305"/>
        <v>0</v>
      </c>
      <c r="AL126" s="41">
        <f t="shared" si="305"/>
        <v>0</v>
      </c>
      <c r="AM126" s="41">
        <f t="shared" si="305"/>
        <v>0</v>
      </c>
      <c r="AN126" s="41">
        <f t="shared" ref="AN126:BS126" si="306">IFERROR(IF($B126&gt;=AN$2,0,$G126/$F126*((AM$56-$E126)&lt;$F126)),0)</f>
        <v>0</v>
      </c>
      <c r="AO126" s="41">
        <f t="shared" si="306"/>
        <v>0</v>
      </c>
      <c r="AP126" s="41">
        <f t="shared" si="306"/>
        <v>0</v>
      </c>
      <c r="AQ126" s="41">
        <f t="shared" si="306"/>
        <v>0</v>
      </c>
      <c r="AR126" s="41">
        <f t="shared" si="306"/>
        <v>0</v>
      </c>
      <c r="AS126" s="41">
        <f t="shared" si="306"/>
        <v>0</v>
      </c>
      <c r="AT126" s="41">
        <f t="shared" si="306"/>
        <v>0</v>
      </c>
      <c r="AU126" s="41">
        <f t="shared" si="306"/>
        <v>0</v>
      </c>
      <c r="AV126" s="41">
        <f t="shared" si="306"/>
        <v>0</v>
      </c>
      <c r="AW126" s="41">
        <f t="shared" si="306"/>
        <v>0</v>
      </c>
      <c r="AX126" s="41">
        <f t="shared" si="306"/>
        <v>0</v>
      </c>
      <c r="AY126" s="41">
        <f t="shared" si="306"/>
        <v>0</v>
      </c>
      <c r="AZ126" s="41">
        <f t="shared" si="306"/>
        <v>0</v>
      </c>
      <c r="BA126" s="41">
        <f t="shared" si="306"/>
        <v>0</v>
      </c>
      <c r="BB126" s="41">
        <f t="shared" si="306"/>
        <v>0</v>
      </c>
      <c r="BC126" s="41">
        <f t="shared" si="306"/>
        <v>0</v>
      </c>
      <c r="BD126" s="41">
        <f t="shared" si="306"/>
        <v>0</v>
      </c>
      <c r="BE126" s="41">
        <f t="shared" si="306"/>
        <v>0</v>
      </c>
      <c r="BF126" s="41">
        <f t="shared" si="306"/>
        <v>0</v>
      </c>
      <c r="BG126" s="41">
        <f t="shared" si="306"/>
        <v>0</v>
      </c>
      <c r="BH126" s="41">
        <f t="shared" si="306"/>
        <v>0</v>
      </c>
      <c r="BI126" s="41">
        <f t="shared" si="306"/>
        <v>0</v>
      </c>
      <c r="BJ126" s="41">
        <f t="shared" si="306"/>
        <v>0</v>
      </c>
      <c r="BK126" s="41">
        <f t="shared" si="306"/>
        <v>0</v>
      </c>
      <c r="BL126" s="41">
        <f t="shared" si="306"/>
        <v>0</v>
      </c>
      <c r="BM126" s="41">
        <f t="shared" si="306"/>
        <v>0</v>
      </c>
      <c r="BN126" s="41">
        <f t="shared" si="306"/>
        <v>0</v>
      </c>
      <c r="BO126" s="41">
        <f t="shared" si="306"/>
        <v>0</v>
      </c>
      <c r="BP126" s="41">
        <f t="shared" si="306"/>
        <v>0</v>
      </c>
      <c r="BQ126" s="41">
        <f t="shared" si="306"/>
        <v>0</v>
      </c>
      <c r="BR126" s="41">
        <f t="shared" si="306"/>
        <v>0</v>
      </c>
      <c r="BS126" s="41">
        <f t="shared" si="306"/>
        <v>0</v>
      </c>
      <c r="BT126" s="41">
        <f t="shared" ref="BT126:CB126" si="307">IFERROR(IF($B126&gt;=BT$2,0,$G126/$F126*((BS$56-$E126)&lt;$F126)),0)</f>
        <v>0</v>
      </c>
      <c r="BU126" s="41">
        <f t="shared" si="307"/>
        <v>0</v>
      </c>
      <c r="BV126" s="41">
        <f t="shared" si="307"/>
        <v>0</v>
      </c>
      <c r="BW126" s="41">
        <f t="shared" si="307"/>
        <v>0</v>
      </c>
      <c r="BX126" s="41">
        <f t="shared" si="307"/>
        <v>0</v>
      </c>
      <c r="BY126" s="41">
        <f t="shared" si="307"/>
        <v>1202772.98762278</v>
      </c>
      <c r="BZ126" s="41">
        <f t="shared" si="307"/>
        <v>1202772.98762278</v>
      </c>
      <c r="CA126" s="41">
        <f t="shared" si="307"/>
        <v>1202772.98762278</v>
      </c>
      <c r="CB126" s="41">
        <f t="shared" si="307"/>
        <v>1202772.98762278</v>
      </c>
    </row>
    <row r="127" spans="2:80" outlineLevel="1">
      <c r="B127" s="6">
        <v>2097</v>
      </c>
      <c r="E127">
        <v>70</v>
      </c>
      <c r="F127" s="154">
        <f t="shared" si="295"/>
        <v>9</v>
      </c>
      <c r="G127" s="1">
        <v>10776118.621136623</v>
      </c>
      <c r="H127" s="41">
        <f t="shared" ref="H127:AM127" si="308">IFERROR(IF($B127&gt;=H$2,0,$G127/$F127*((G$56-$E127)&lt;$F127)),0)</f>
        <v>0</v>
      </c>
      <c r="I127" s="41">
        <f t="shared" si="308"/>
        <v>0</v>
      </c>
      <c r="J127" s="41">
        <f t="shared" si="308"/>
        <v>0</v>
      </c>
      <c r="K127" s="41">
        <f t="shared" si="308"/>
        <v>0</v>
      </c>
      <c r="L127" s="41">
        <f t="shared" si="308"/>
        <v>0</v>
      </c>
      <c r="M127" s="41">
        <f t="shared" si="308"/>
        <v>0</v>
      </c>
      <c r="N127" s="41">
        <f t="shared" si="308"/>
        <v>0</v>
      </c>
      <c r="O127" s="41">
        <f t="shared" si="308"/>
        <v>0</v>
      </c>
      <c r="P127" s="41">
        <f t="shared" si="308"/>
        <v>0</v>
      </c>
      <c r="Q127" s="41">
        <f t="shared" si="308"/>
        <v>0</v>
      </c>
      <c r="R127" s="41">
        <f t="shared" si="308"/>
        <v>0</v>
      </c>
      <c r="S127" s="41">
        <f t="shared" si="308"/>
        <v>0</v>
      </c>
      <c r="T127" s="41">
        <f t="shared" si="308"/>
        <v>0</v>
      </c>
      <c r="U127" s="41">
        <f t="shared" si="308"/>
        <v>0</v>
      </c>
      <c r="V127" s="41">
        <f t="shared" si="308"/>
        <v>0</v>
      </c>
      <c r="W127" s="41">
        <f t="shared" si="308"/>
        <v>0</v>
      </c>
      <c r="X127" s="41">
        <f t="shared" si="308"/>
        <v>0</v>
      </c>
      <c r="Y127" s="41">
        <f t="shared" si="308"/>
        <v>0</v>
      </c>
      <c r="Z127" s="41">
        <f t="shared" si="308"/>
        <v>0</v>
      </c>
      <c r="AA127" s="41">
        <f t="shared" si="308"/>
        <v>0</v>
      </c>
      <c r="AB127" s="41">
        <f t="shared" si="308"/>
        <v>0</v>
      </c>
      <c r="AC127" s="41">
        <f t="shared" si="308"/>
        <v>0</v>
      </c>
      <c r="AD127" s="41">
        <f t="shared" si="308"/>
        <v>0</v>
      </c>
      <c r="AE127" s="41">
        <f t="shared" si="308"/>
        <v>0</v>
      </c>
      <c r="AF127" s="41">
        <f t="shared" si="308"/>
        <v>0</v>
      </c>
      <c r="AG127" s="41">
        <f t="shared" si="308"/>
        <v>0</v>
      </c>
      <c r="AH127" s="41">
        <f t="shared" si="308"/>
        <v>0</v>
      </c>
      <c r="AI127" s="41">
        <f t="shared" si="308"/>
        <v>0</v>
      </c>
      <c r="AJ127" s="41">
        <f t="shared" si="308"/>
        <v>0</v>
      </c>
      <c r="AK127" s="41">
        <f t="shared" si="308"/>
        <v>0</v>
      </c>
      <c r="AL127" s="41">
        <f t="shared" si="308"/>
        <v>0</v>
      </c>
      <c r="AM127" s="41">
        <f t="shared" si="308"/>
        <v>0</v>
      </c>
      <c r="AN127" s="41">
        <f t="shared" ref="AN127:BS127" si="309">IFERROR(IF($B127&gt;=AN$2,0,$G127/$F127*((AM$56-$E127)&lt;$F127)),0)</f>
        <v>0</v>
      </c>
      <c r="AO127" s="41">
        <f t="shared" si="309"/>
        <v>0</v>
      </c>
      <c r="AP127" s="41">
        <f t="shared" si="309"/>
        <v>0</v>
      </c>
      <c r="AQ127" s="41">
        <f t="shared" si="309"/>
        <v>0</v>
      </c>
      <c r="AR127" s="41">
        <f t="shared" si="309"/>
        <v>0</v>
      </c>
      <c r="AS127" s="41">
        <f t="shared" si="309"/>
        <v>0</v>
      </c>
      <c r="AT127" s="41">
        <f t="shared" si="309"/>
        <v>0</v>
      </c>
      <c r="AU127" s="41">
        <f t="shared" si="309"/>
        <v>0</v>
      </c>
      <c r="AV127" s="41">
        <f t="shared" si="309"/>
        <v>0</v>
      </c>
      <c r="AW127" s="41">
        <f t="shared" si="309"/>
        <v>0</v>
      </c>
      <c r="AX127" s="41">
        <f t="shared" si="309"/>
        <v>0</v>
      </c>
      <c r="AY127" s="41">
        <f t="shared" si="309"/>
        <v>0</v>
      </c>
      <c r="AZ127" s="41">
        <f t="shared" si="309"/>
        <v>0</v>
      </c>
      <c r="BA127" s="41">
        <f t="shared" si="309"/>
        <v>0</v>
      </c>
      <c r="BB127" s="41">
        <f t="shared" si="309"/>
        <v>0</v>
      </c>
      <c r="BC127" s="41">
        <f t="shared" si="309"/>
        <v>0</v>
      </c>
      <c r="BD127" s="41">
        <f t="shared" si="309"/>
        <v>0</v>
      </c>
      <c r="BE127" s="41">
        <f t="shared" si="309"/>
        <v>0</v>
      </c>
      <c r="BF127" s="41">
        <f t="shared" si="309"/>
        <v>0</v>
      </c>
      <c r="BG127" s="41">
        <f t="shared" si="309"/>
        <v>0</v>
      </c>
      <c r="BH127" s="41">
        <f t="shared" si="309"/>
        <v>0</v>
      </c>
      <c r="BI127" s="41">
        <f t="shared" si="309"/>
        <v>0</v>
      </c>
      <c r="BJ127" s="41">
        <f t="shared" si="309"/>
        <v>0</v>
      </c>
      <c r="BK127" s="41">
        <f t="shared" si="309"/>
        <v>0</v>
      </c>
      <c r="BL127" s="41">
        <f t="shared" si="309"/>
        <v>0</v>
      </c>
      <c r="BM127" s="41">
        <f t="shared" si="309"/>
        <v>0</v>
      </c>
      <c r="BN127" s="41">
        <f t="shared" si="309"/>
        <v>0</v>
      </c>
      <c r="BO127" s="41">
        <f t="shared" si="309"/>
        <v>0</v>
      </c>
      <c r="BP127" s="41">
        <f t="shared" si="309"/>
        <v>0</v>
      </c>
      <c r="BQ127" s="41">
        <f t="shared" si="309"/>
        <v>0</v>
      </c>
      <c r="BR127" s="41">
        <f t="shared" si="309"/>
        <v>0</v>
      </c>
      <c r="BS127" s="41">
        <f t="shared" si="309"/>
        <v>0</v>
      </c>
      <c r="BT127" s="41">
        <f t="shared" ref="BT127:CB127" si="310">IFERROR(IF($B127&gt;=BT$2,0,$G127/$F127*((BS$56-$E127)&lt;$F127)),0)</f>
        <v>0</v>
      </c>
      <c r="BU127" s="41">
        <f t="shared" si="310"/>
        <v>0</v>
      </c>
      <c r="BV127" s="41">
        <f t="shared" si="310"/>
        <v>0</v>
      </c>
      <c r="BW127" s="41">
        <f t="shared" si="310"/>
        <v>0</v>
      </c>
      <c r="BX127" s="41">
        <f t="shared" si="310"/>
        <v>0</v>
      </c>
      <c r="BY127" s="41">
        <f t="shared" si="310"/>
        <v>0</v>
      </c>
      <c r="BZ127" s="41">
        <f t="shared" si="310"/>
        <v>1197346.5134596247</v>
      </c>
      <c r="CA127" s="41">
        <f t="shared" si="310"/>
        <v>1197346.5134596247</v>
      </c>
      <c r="CB127" s="41">
        <f t="shared" si="310"/>
        <v>1197346.5134596247</v>
      </c>
    </row>
    <row r="128" spans="2:80" outlineLevel="1">
      <c r="B128" s="6">
        <v>2098</v>
      </c>
      <c r="E128">
        <v>71</v>
      </c>
      <c r="F128" s="154">
        <f t="shared" si="295"/>
        <v>9</v>
      </c>
      <c r="G128" s="1">
        <v>10728501.310354935</v>
      </c>
      <c r="H128" s="41">
        <f t="shared" ref="H128:AM128" si="311">IFERROR(IF($B128&gt;=H$2,0,$G128/$F128*((G$56-$E128)&lt;$F128)),0)</f>
        <v>0</v>
      </c>
      <c r="I128" s="41">
        <f t="shared" si="311"/>
        <v>0</v>
      </c>
      <c r="J128" s="41">
        <f t="shared" si="311"/>
        <v>0</v>
      </c>
      <c r="K128" s="41">
        <f t="shared" si="311"/>
        <v>0</v>
      </c>
      <c r="L128" s="41">
        <f t="shared" si="311"/>
        <v>0</v>
      </c>
      <c r="M128" s="41">
        <f t="shared" si="311"/>
        <v>0</v>
      </c>
      <c r="N128" s="41">
        <f t="shared" si="311"/>
        <v>0</v>
      </c>
      <c r="O128" s="41">
        <f t="shared" si="311"/>
        <v>0</v>
      </c>
      <c r="P128" s="41">
        <f t="shared" si="311"/>
        <v>0</v>
      </c>
      <c r="Q128" s="41">
        <f t="shared" si="311"/>
        <v>0</v>
      </c>
      <c r="R128" s="41">
        <f t="shared" si="311"/>
        <v>0</v>
      </c>
      <c r="S128" s="41">
        <f t="shared" si="311"/>
        <v>0</v>
      </c>
      <c r="T128" s="41">
        <f t="shared" si="311"/>
        <v>0</v>
      </c>
      <c r="U128" s="41">
        <f t="shared" si="311"/>
        <v>0</v>
      </c>
      <c r="V128" s="41">
        <f t="shared" si="311"/>
        <v>0</v>
      </c>
      <c r="W128" s="41">
        <f t="shared" si="311"/>
        <v>0</v>
      </c>
      <c r="X128" s="41">
        <f t="shared" si="311"/>
        <v>0</v>
      </c>
      <c r="Y128" s="41">
        <f t="shared" si="311"/>
        <v>0</v>
      </c>
      <c r="Z128" s="41">
        <f t="shared" si="311"/>
        <v>0</v>
      </c>
      <c r="AA128" s="41">
        <f t="shared" si="311"/>
        <v>0</v>
      </c>
      <c r="AB128" s="41">
        <f t="shared" si="311"/>
        <v>0</v>
      </c>
      <c r="AC128" s="41">
        <f t="shared" si="311"/>
        <v>0</v>
      </c>
      <c r="AD128" s="41">
        <f t="shared" si="311"/>
        <v>0</v>
      </c>
      <c r="AE128" s="41">
        <f t="shared" si="311"/>
        <v>0</v>
      </c>
      <c r="AF128" s="41">
        <f t="shared" si="311"/>
        <v>0</v>
      </c>
      <c r="AG128" s="41">
        <f t="shared" si="311"/>
        <v>0</v>
      </c>
      <c r="AH128" s="41">
        <f t="shared" si="311"/>
        <v>0</v>
      </c>
      <c r="AI128" s="41">
        <f t="shared" si="311"/>
        <v>0</v>
      </c>
      <c r="AJ128" s="41">
        <f t="shared" si="311"/>
        <v>0</v>
      </c>
      <c r="AK128" s="41">
        <f t="shared" si="311"/>
        <v>0</v>
      </c>
      <c r="AL128" s="41">
        <f t="shared" si="311"/>
        <v>0</v>
      </c>
      <c r="AM128" s="41">
        <f t="shared" si="311"/>
        <v>0</v>
      </c>
      <c r="AN128" s="41">
        <f t="shared" ref="AN128:BS128" si="312">IFERROR(IF($B128&gt;=AN$2,0,$G128/$F128*((AM$56-$E128)&lt;$F128)),0)</f>
        <v>0</v>
      </c>
      <c r="AO128" s="41">
        <f t="shared" si="312"/>
        <v>0</v>
      </c>
      <c r="AP128" s="41">
        <f t="shared" si="312"/>
        <v>0</v>
      </c>
      <c r="AQ128" s="41">
        <f t="shared" si="312"/>
        <v>0</v>
      </c>
      <c r="AR128" s="41">
        <f t="shared" si="312"/>
        <v>0</v>
      </c>
      <c r="AS128" s="41">
        <f t="shared" si="312"/>
        <v>0</v>
      </c>
      <c r="AT128" s="41">
        <f t="shared" si="312"/>
        <v>0</v>
      </c>
      <c r="AU128" s="41">
        <f t="shared" si="312"/>
        <v>0</v>
      </c>
      <c r="AV128" s="41">
        <f t="shared" si="312"/>
        <v>0</v>
      </c>
      <c r="AW128" s="41">
        <f t="shared" si="312"/>
        <v>0</v>
      </c>
      <c r="AX128" s="41">
        <f t="shared" si="312"/>
        <v>0</v>
      </c>
      <c r="AY128" s="41">
        <f t="shared" si="312"/>
        <v>0</v>
      </c>
      <c r="AZ128" s="41">
        <f t="shared" si="312"/>
        <v>0</v>
      </c>
      <c r="BA128" s="41">
        <f t="shared" si="312"/>
        <v>0</v>
      </c>
      <c r="BB128" s="41">
        <f t="shared" si="312"/>
        <v>0</v>
      </c>
      <c r="BC128" s="41">
        <f t="shared" si="312"/>
        <v>0</v>
      </c>
      <c r="BD128" s="41">
        <f t="shared" si="312"/>
        <v>0</v>
      </c>
      <c r="BE128" s="41">
        <f t="shared" si="312"/>
        <v>0</v>
      </c>
      <c r="BF128" s="41">
        <f t="shared" si="312"/>
        <v>0</v>
      </c>
      <c r="BG128" s="41">
        <f t="shared" si="312"/>
        <v>0</v>
      </c>
      <c r="BH128" s="41">
        <f t="shared" si="312"/>
        <v>0</v>
      </c>
      <c r="BI128" s="41">
        <f t="shared" si="312"/>
        <v>0</v>
      </c>
      <c r="BJ128" s="41">
        <f t="shared" si="312"/>
        <v>0</v>
      </c>
      <c r="BK128" s="41">
        <f t="shared" si="312"/>
        <v>0</v>
      </c>
      <c r="BL128" s="41">
        <f t="shared" si="312"/>
        <v>0</v>
      </c>
      <c r="BM128" s="41">
        <f t="shared" si="312"/>
        <v>0</v>
      </c>
      <c r="BN128" s="41">
        <f t="shared" si="312"/>
        <v>0</v>
      </c>
      <c r="BO128" s="41">
        <f t="shared" si="312"/>
        <v>0</v>
      </c>
      <c r="BP128" s="41">
        <f t="shared" si="312"/>
        <v>0</v>
      </c>
      <c r="BQ128" s="41">
        <f t="shared" si="312"/>
        <v>0</v>
      </c>
      <c r="BR128" s="41">
        <f t="shared" si="312"/>
        <v>0</v>
      </c>
      <c r="BS128" s="41">
        <f t="shared" si="312"/>
        <v>0</v>
      </c>
      <c r="BT128" s="41">
        <f t="shared" ref="BT128:CB128" si="313">IFERROR(IF($B128&gt;=BT$2,0,$G128/$F128*((BS$56-$E128)&lt;$F128)),0)</f>
        <v>0</v>
      </c>
      <c r="BU128" s="41">
        <f t="shared" si="313"/>
        <v>0</v>
      </c>
      <c r="BV128" s="41">
        <f t="shared" si="313"/>
        <v>0</v>
      </c>
      <c r="BW128" s="41">
        <f t="shared" si="313"/>
        <v>0</v>
      </c>
      <c r="BX128" s="41">
        <f t="shared" si="313"/>
        <v>0</v>
      </c>
      <c r="BY128" s="41">
        <f t="shared" si="313"/>
        <v>0</v>
      </c>
      <c r="BZ128" s="41">
        <f t="shared" si="313"/>
        <v>0</v>
      </c>
      <c r="CA128" s="41">
        <f t="shared" si="313"/>
        <v>1192055.7011505484</v>
      </c>
      <c r="CB128" s="41">
        <f t="shared" si="313"/>
        <v>1192055.7011505484</v>
      </c>
    </row>
    <row r="129" spans="2:80" outlineLevel="1">
      <c r="B129" s="6">
        <v>2099</v>
      </c>
      <c r="E129">
        <v>72</v>
      </c>
      <c r="F129" s="154">
        <f t="shared" si="295"/>
        <v>9</v>
      </c>
      <c r="G129" s="1">
        <v>10682074.432342788</v>
      </c>
      <c r="H129" s="41">
        <f t="shared" ref="H129:AM129" si="314">IFERROR(IF($B129&gt;=H$2,0,$G129/$F129*((G$56-$E129)&lt;$F129)),0)</f>
        <v>0</v>
      </c>
      <c r="I129" s="41">
        <f t="shared" si="314"/>
        <v>0</v>
      </c>
      <c r="J129" s="41">
        <f t="shared" si="314"/>
        <v>0</v>
      </c>
      <c r="K129" s="41">
        <f t="shared" si="314"/>
        <v>0</v>
      </c>
      <c r="L129" s="41">
        <f t="shared" si="314"/>
        <v>0</v>
      </c>
      <c r="M129" s="41">
        <f t="shared" si="314"/>
        <v>0</v>
      </c>
      <c r="N129" s="41">
        <f t="shared" si="314"/>
        <v>0</v>
      </c>
      <c r="O129" s="41">
        <f t="shared" si="314"/>
        <v>0</v>
      </c>
      <c r="P129" s="41">
        <f t="shared" si="314"/>
        <v>0</v>
      </c>
      <c r="Q129" s="41">
        <f t="shared" si="314"/>
        <v>0</v>
      </c>
      <c r="R129" s="41">
        <f t="shared" si="314"/>
        <v>0</v>
      </c>
      <c r="S129" s="41">
        <f t="shared" si="314"/>
        <v>0</v>
      </c>
      <c r="T129" s="41">
        <f t="shared" si="314"/>
        <v>0</v>
      </c>
      <c r="U129" s="41">
        <f t="shared" si="314"/>
        <v>0</v>
      </c>
      <c r="V129" s="41">
        <f t="shared" si="314"/>
        <v>0</v>
      </c>
      <c r="W129" s="41">
        <f t="shared" si="314"/>
        <v>0</v>
      </c>
      <c r="X129" s="41">
        <f t="shared" si="314"/>
        <v>0</v>
      </c>
      <c r="Y129" s="41">
        <f t="shared" si="314"/>
        <v>0</v>
      </c>
      <c r="Z129" s="41">
        <f t="shared" si="314"/>
        <v>0</v>
      </c>
      <c r="AA129" s="41">
        <f t="shared" si="314"/>
        <v>0</v>
      </c>
      <c r="AB129" s="41">
        <f t="shared" si="314"/>
        <v>0</v>
      </c>
      <c r="AC129" s="41">
        <f t="shared" si="314"/>
        <v>0</v>
      </c>
      <c r="AD129" s="41">
        <f t="shared" si="314"/>
        <v>0</v>
      </c>
      <c r="AE129" s="41">
        <f t="shared" si="314"/>
        <v>0</v>
      </c>
      <c r="AF129" s="41">
        <f t="shared" si="314"/>
        <v>0</v>
      </c>
      <c r="AG129" s="41">
        <f t="shared" si="314"/>
        <v>0</v>
      </c>
      <c r="AH129" s="41">
        <f t="shared" si="314"/>
        <v>0</v>
      </c>
      <c r="AI129" s="41">
        <f t="shared" si="314"/>
        <v>0</v>
      </c>
      <c r="AJ129" s="41">
        <f t="shared" si="314"/>
        <v>0</v>
      </c>
      <c r="AK129" s="41">
        <f t="shared" si="314"/>
        <v>0</v>
      </c>
      <c r="AL129" s="41">
        <f t="shared" si="314"/>
        <v>0</v>
      </c>
      <c r="AM129" s="41">
        <f t="shared" si="314"/>
        <v>0</v>
      </c>
      <c r="AN129" s="41">
        <f t="shared" ref="AN129:BS129" si="315">IFERROR(IF($B129&gt;=AN$2,0,$G129/$F129*((AM$56-$E129)&lt;$F129)),0)</f>
        <v>0</v>
      </c>
      <c r="AO129" s="41">
        <f t="shared" si="315"/>
        <v>0</v>
      </c>
      <c r="AP129" s="41">
        <f t="shared" si="315"/>
        <v>0</v>
      </c>
      <c r="AQ129" s="41">
        <f t="shared" si="315"/>
        <v>0</v>
      </c>
      <c r="AR129" s="41">
        <f t="shared" si="315"/>
        <v>0</v>
      </c>
      <c r="AS129" s="41">
        <f t="shared" si="315"/>
        <v>0</v>
      </c>
      <c r="AT129" s="41">
        <f t="shared" si="315"/>
        <v>0</v>
      </c>
      <c r="AU129" s="41">
        <f t="shared" si="315"/>
        <v>0</v>
      </c>
      <c r="AV129" s="41">
        <f t="shared" si="315"/>
        <v>0</v>
      </c>
      <c r="AW129" s="41">
        <f t="shared" si="315"/>
        <v>0</v>
      </c>
      <c r="AX129" s="41">
        <f t="shared" si="315"/>
        <v>0</v>
      </c>
      <c r="AY129" s="41">
        <f t="shared" si="315"/>
        <v>0</v>
      </c>
      <c r="AZ129" s="41">
        <f t="shared" si="315"/>
        <v>0</v>
      </c>
      <c r="BA129" s="41">
        <f t="shared" si="315"/>
        <v>0</v>
      </c>
      <c r="BB129" s="41">
        <f t="shared" si="315"/>
        <v>0</v>
      </c>
      <c r="BC129" s="41">
        <f t="shared" si="315"/>
        <v>0</v>
      </c>
      <c r="BD129" s="41">
        <f t="shared" si="315"/>
        <v>0</v>
      </c>
      <c r="BE129" s="41">
        <f t="shared" si="315"/>
        <v>0</v>
      </c>
      <c r="BF129" s="41">
        <f t="shared" si="315"/>
        <v>0</v>
      </c>
      <c r="BG129" s="41">
        <f t="shared" si="315"/>
        <v>0</v>
      </c>
      <c r="BH129" s="41">
        <f t="shared" si="315"/>
        <v>0</v>
      </c>
      <c r="BI129" s="41">
        <f t="shared" si="315"/>
        <v>0</v>
      </c>
      <c r="BJ129" s="41">
        <f t="shared" si="315"/>
        <v>0</v>
      </c>
      <c r="BK129" s="41">
        <f t="shared" si="315"/>
        <v>0</v>
      </c>
      <c r="BL129" s="41">
        <f t="shared" si="315"/>
        <v>0</v>
      </c>
      <c r="BM129" s="41">
        <f t="shared" si="315"/>
        <v>0</v>
      </c>
      <c r="BN129" s="41">
        <f t="shared" si="315"/>
        <v>0</v>
      </c>
      <c r="BO129" s="41">
        <f t="shared" si="315"/>
        <v>0</v>
      </c>
      <c r="BP129" s="41">
        <f t="shared" si="315"/>
        <v>0</v>
      </c>
      <c r="BQ129" s="41">
        <f t="shared" si="315"/>
        <v>0</v>
      </c>
      <c r="BR129" s="41">
        <f t="shared" si="315"/>
        <v>0</v>
      </c>
      <c r="BS129" s="41">
        <f t="shared" si="315"/>
        <v>0</v>
      </c>
      <c r="BT129" s="41">
        <f t="shared" ref="BT129:CB129" si="316">IFERROR(IF($B129&gt;=BT$2,0,$G129/$F129*((BS$56-$E129)&lt;$F129)),0)</f>
        <v>0</v>
      </c>
      <c r="BU129" s="41">
        <f t="shared" si="316"/>
        <v>0</v>
      </c>
      <c r="BV129" s="41">
        <f t="shared" si="316"/>
        <v>0</v>
      </c>
      <c r="BW129" s="41">
        <f t="shared" si="316"/>
        <v>0</v>
      </c>
      <c r="BX129" s="41">
        <f t="shared" si="316"/>
        <v>0</v>
      </c>
      <c r="BY129" s="41">
        <f t="shared" si="316"/>
        <v>0</v>
      </c>
      <c r="BZ129" s="41">
        <f t="shared" si="316"/>
        <v>0</v>
      </c>
      <c r="CA129" s="41">
        <f t="shared" si="316"/>
        <v>0</v>
      </c>
      <c r="CB129" s="41">
        <f t="shared" si="316"/>
        <v>1186897.1591491988</v>
      </c>
    </row>
    <row r="130" spans="2:80" outlineLevel="1">
      <c r="B130" s="6">
        <v>2100</v>
      </c>
      <c r="E130">
        <v>73</v>
      </c>
      <c r="F130" s="154">
        <f t="shared" si="295"/>
        <v>9</v>
      </c>
      <c r="G130" s="1">
        <v>10636808.226280946</v>
      </c>
      <c r="H130" s="41">
        <f t="shared" ref="H130:AM130" si="317">IFERROR(IF($B130&gt;=H$2,0,$G130/$F130*((G$56-$E130)&lt;$F130)),0)</f>
        <v>0</v>
      </c>
      <c r="I130" s="41">
        <f t="shared" si="317"/>
        <v>0</v>
      </c>
      <c r="J130" s="41">
        <f t="shared" si="317"/>
        <v>0</v>
      </c>
      <c r="K130" s="41">
        <f t="shared" si="317"/>
        <v>0</v>
      </c>
      <c r="L130" s="41">
        <f t="shared" si="317"/>
        <v>0</v>
      </c>
      <c r="M130" s="41">
        <f t="shared" si="317"/>
        <v>0</v>
      </c>
      <c r="N130" s="41">
        <f t="shared" si="317"/>
        <v>0</v>
      </c>
      <c r="O130" s="41">
        <f t="shared" si="317"/>
        <v>0</v>
      </c>
      <c r="P130" s="41">
        <f t="shared" si="317"/>
        <v>0</v>
      </c>
      <c r="Q130" s="41">
        <f t="shared" si="317"/>
        <v>0</v>
      </c>
      <c r="R130" s="41">
        <f t="shared" si="317"/>
        <v>0</v>
      </c>
      <c r="S130" s="41">
        <f t="shared" si="317"/>
        <v>0</v>
      </c>
      <c r="T130" s="41">
        <f t="shared" si="317"/>
        <v>0</v>
      </c>
      <c r="U130" s="41">
        <f t="shared" si="317"/>
        <v>0</v>
      </c>
      <c r="V130" s="41">
        <f t="shared" si="317"/>
        <v>0</v>
      </c>
      <c r="W130" s="41">
        <f t="shared" si="317"/>
        <v>0</v>
      </c>
      <c r="X130" s="41">
        <f t="shared" si="317"/>
        <v>0</v>
      </c>
      <c r="Y130" s="41">
        <f t="shared" si="317"/>
        <v>0</v>
      </c>
      <c r="Z130" s="41">
        <f t="shared" si="317"/>
        <v>0</v>
      </c>
      <c r="AA130" s="41">
        <f t="shared" si="317"/>
        <v>0</v>
      </c>
      <c r="AB130" s="41">
        <f t="shared" si="317"/>
        <v>0</v>
      </c>
      <c r="AC130" s="41">
        <f t="shared" si="317"/>
        <v>0</v>
      </c>
      <c r="AD130" s="41">
        <f t="shared" si="317"/>
        <v>0</v>
      </c>
      <c r="AE130" s="41">
        <f t="shared" si="317"/>
        <v>0</v>
      </c>
      <c r="AF130" s="41">
        <f t="shared" si="317"/>
        <v>0</v>
      </c>
      <c r="AG130" s="41">
        <f t="shared" si="317"/>
        <v>0</v>
      </c>
      <c r="AH130" s="41">
        <f t="shared" si="317"/>
        <v>0</v>
      </c>
      <c r="AI130" s="41">
        <f t="shared" si="317"/>
        <v>0</v>
      </c>
      <c r="AJ130" s="41">
        <f t="shared" si="317"/>
        <v>0</v>
      </c>
      <c r="AK130" s="41">
        <f t="shared" si="317"/>
        <v>0</v>
      </c>
      <c r="AL130" s="41">
        <f t="shared" si="317"/>
        <v>0</v>
      </c>
      <c r="AM130" s="41">
        <f t="shared" si="317"/>
        <v>0</v>
      </c>
      <c r="AN130" s="41">
        <f t="shared" ref="AN130:BS130" si="318">IFERROR(IF($B130&gt;=AN$2,0,$G130/$F130*((AM$56-$E130)&lt;$F130)),0)</f>
        <v>0</v>
      </c>
      <c r="AO130" s="41">
        <f t="shared" si="318"/>
        <v>0</v>
      </c>
      <c r="AP130" s="41">
        <f t="shared" si="318"/>
        <v>0</v>
      </c>
      <c r="AQ130" s="41">
        <f t="shared" si="318"/>
        <v>0</v>
      </c>
      <c r="AR130" s="41">
        <f t="shared" si="318"/>
        <v>0</v>
      </c>
      <c r="AS130" s="41">
        <f t="shared" si="318"/>
        <v>0</v>
      </c>
      <c r="AT130" s="41">
        <f t="shared" si="318"/>
        <v>0</v>
      </c>
      <c r="AU130" s="41">
        <f t="shared" si="318"/>
        <v>0</v>
      </c>
      <c r="AV130" s="41">
        <f t="shared" si="318"/>
        <v>0</v>
      </c>
      <c r="AW130" s="41">
        <f t="shared" si="318"/>
        <v>0</v>
      </c>
      <c r="AX130" s="41">
        <f t="shared" si="318"/>
        <v>0</v>
      </c>
      <c r="AY130" s="41">
        <f t="shared" si="318"/>
        <v>0</v>
      </c>
      <c r="AZ130" s="41">
        <f t="shared" si="318"/>
        <v>0</v>
      </c>
      <c r="BA130" s="41">
        <f t="shared" si="318"/>
        <v>0</v>
      </c>
      <c r="BB130" s="41">
        <f t="shared" si="318"/>
        <v>0</v>
      </c>
      <c r="BC130" s="41">
        <f t="shared" si="318"/>
        <v>0</v>
      </c>
      <c r="BD130" s="41">
        <f t="shared" si="318"/>
        <v>0</v>
      </c>
      <c r="BE130" s="41">
        <f t="shared" si="318"/>
        <v>0</v>
      </c>
      <c r="BF130" s="41">
        <f t="shared" si="318"/>
        <v>0</v>
      </c>
      <c r="BG130" s="41">
        <f t="shared" si="318"/>
        <v>0</v>
      </c>
      <c r="BH130" s="41">
        <f t="shared" si="318"/>
        <v>0</v>
      </c>
      <c r="BI130" s="41">
        <f t="shared" si="318"/>
        <v>0</v>
      </c>
      <c r="BJ130" s="41">
        <f t="shared" si="318"/>
        <v>0</v>
      </c>
      <c r="BK130" s="41">
        <f t="shared" si="318"/>
        <v>0</v>
      </c>
      <c r="BL130" s="41">
        <f t="shared" si="318"/>
        <v>0</v>
      </c>
      <c r="BM130" s="41">
        <f t="shared" si="318"/>
        <v>0</v>
      </c>
      <c r="BN130" s="41">
        <f t="shared" si="318"/>
        <v>0</v>
      </c>
      <c r="BO130" s="41">
        <f t="shared" si="318"/>
        <v>0</v>
      </c>
      <c r="BP130" s="41">
        <f t="shared" si="318"/>
        <v>0</v>
      </c>
      <c r="BQ130" s="41">
        <f t="shared" si="318"/>
        <v>0</v>
      </c>
      <c r="BR130" s="41">
        <f t="shared" si="318"/>
        <v>0</v>
      </c>
      <c r="BS130" s="41">
        <f t="shared" si="318"/>
        <v>0</v>
      </c>
      <c r="BT130" s="41">
        <f t="shared" ref="BT130:CB130" si="319">IFERROR(IF($B130&gt;=BT$2,0,$G130/$F130*((BS$56-$E130)&lt;$F130)),0)</f>
        <v>0</v>
      </c>
      <c r="BU130" s="41">
        <f t="shared" si="319"/>
        <v>0</v>
      </c>
      <c r="BV130" s="41">
        <f t="shared" si="319"/>
        <v>0</v>
      </c>
      <c r="BW130" s="41">
        <f t="shared" si="319"/>
        <v>0</v>
      </c>
      <c r="BX130" s="41">
        <f t="shared" si="319"/>
        <v>0</v>
      </c>
      <c r="BY130" s="41">
        <f t="shared" si="319"/>
        <v>0</v>
      </c>
      <c r="BZ130" s="41">
        <f t="shared" si="319"/>
        <v>0</v>
      </c>
      <c r="CA130" s="41">
        <f t="shared" si="319"/>
        <v>0</v>
      </c>
      <c r="CB130" s="41">
        <f t="shared" si="319"/>
        <v>0</v>
      </c>
    </row>
    <row r="131" spans="2:80">
      <c r="B131" s="6"/>
    </row>
    <row r="132" spans="2:80">
      <c r="B132" s="6"/>
    </row>
    <row r="133" spans="2:80">
      <c r="B133" s="6"/>
    </row>
  </sheetData>
  <dataValidations count="1">
    <dataValidation type="list" allowBlank="1" showInputMessage="1" showErrorMessage="1" sqref="C21" xr:uid="{00000000-0002-0000-0400-000000000000}">
      <formula1>"Constant,Time Series"</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30"/>
  <sheetViews>
    <sheetView zoomScale="70" zoomScaleNormal="70" workbookViewId="0">
      <selection activeCell="E34" sqref="E34"/>
    </sheetView>
  </sheetViews>
  <sheetFormatPr defaultRowHeight="12.75"/>
  <cols>
    <col min="1" max="1" width="18.140625" bestFit="1" customWidth="1"/>
    <col min="2" max="2" width="71.5703125" customWidth="1"/>
    <col min="3" max="7" width="25.42578125" bestFit="1" customWidth="1"/>
    <col min="8" max="80" width="15.28515625" bestFit="1" customWidth="1"/>
  </cols>
  <sheetData>
    <row r="1" spans="1:80" ht="19.5">
      <c r="B1" s="76" t="e">
        <f ca="1">RIGHT(CELL("filename",A1),LEN(CELL("filename",A1))-FIND("]",CELL("filename",A1)))</f>
        <v>#VALUE!</v>
      </c>
    </row>
    <row r="2" spans="1:80" s="30" customFormat="1">
      <c r="A2"/>
      <c r="B2" s="30" t="s">
        <v>218</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c r="A3"/>
      <c r="B3" s="20" t="s">
        <v>255</v>
      </c>
      <c r="C3" s="16"/>
      <c r="E3" s="46"/>
      <c r="J3" s="17"/>
      <c r="K3" s="17"/>
      <c r="L3" s="17"/>
      <c r="M3" s="17"/>
      <c r="N3" s="17"/>
      <c r="O3" s="17"/>
      <c r="P3" s="17"/>
      <c r="Q3" s="17"/>
      <c r="R3" s="17"/>
      <c r="S3" s="17"/>
      <c r="T3" s="17"/>
      <c r="U3" s="17"/>
      <c r="V3" s="17"/>
      <c r="W3" s="17"/>
      <c r="X3" s="17"/>
      <c r="Z3" s="18"/>
    </row>
    <row r="4" spans="1:80" s="6" customFormat="1" ht="12" customHeight="1">
      <c r="B4" s="48"/>
      <c r="C4" s="180">
        <f>'NSP Inputs'!C59</f>
        <v>93941477.03775683</v>
      </c>
      <c r="D4" s="180">
        <f>'NSP Inputs'!D59</f>
        <v>95928893.646267459</v>
      </c>
      <c r="E4" s="180">
        <f>'NSP Inputs'!E59</f>
        <v>95547607.697439924</v>
      </c>
      <c r="F4" s="180">
        <f>'NSP Inputs'!F59</f>
        <v>96919471.548438102</v>
      </c>
      <c r="G4" s="180">
        <f>'NSP Inputs'!G59</f>
        <v>95147363.458243787</v>
      </c>
      <c r="H4" s="166">
        <f>IF(G4*(1+H12)-H7&gt;0,G4*(1+H12)+H7,0)</f>
        <v>95534492.858585909</v>
      </c>
      <c r="I4" s="166">
        <f t="shared" ref="I4:BT4" si="0">IF(H4*(1+I12)-I7&gt;0,H4*(1+I12)+I7,0)</f>
        <v>95954492.273808151</v>
      </c>
      <c r="J4" s="166">
        <f t="shared" si="0"/>
        <v>96347541.253148764</v>
      </c>
      <c r="K4" s="166">
        <f t="shared" si="0"/>
        <v>96784888.668946221</v>
      </c>
      <c r="L4" s="166">
        <f t="shared" si="0"/>
        <v>96279781.551065266</v>
      </c>
      <c r="M4" s="166">
        <f t="shared" si="0"/>
        <v>96211049.737359166</v>
      </c>
      <c r="N4" s="166">
        <f>IF(M4*(1+N12)-N7&gt;0,M4*(1+N12)+N7,0)</f>
        <v>96146100.512823522</v>
      </c>
      <c r="O4" s="166">
        <f t="shared" si="0"/>
        <v>96152576.458384633</v>
      </c>
      <c r="P4" s="166">
        <f t="shared" si="0"/>
        <v>96056019.886912122</v>
      </c>
      <c r="Q4" s="166">
        <f t="shared" si="0"/>
        <v>95956238.29069826</v>
      </c>
      <c r="R4" s="166">
        <f t="shared" si="0"/>
        <v>95808774.879177317</v>
      </c>
      <c r="S4" s="166">
        <f t="shared" si="0"/>
        <v>95518501.192836657</v>
      </c>
      <c r="T4" s="166">
        <f t="shared" si="0"/>
        <v>95026274.056961164</v>
      </c>
      <c r="U4" s="166">
        <f t="shared" si="0"/>
        <v>94656816.847784221</v>
      </c>
      <c r="V4" s="166">
        <f t="shared" si="0"/>
        <v>94238423.13453263</v>
      </c>
      <c r="W4" s="166">
        <f t="shared" si="0"/>
        <v>93503120.877248317</v>
      </c>
      <c r="X4" s="166">
        <f t="shared" si="0"/>
        <v>92670518.081047058</v>
      </c>
      <c r="Y4" s="166">
        <f t="shared" si="0"/>
        <v>91783027.885325968</v>
      </c>
      <c r="Z4" s="166">
        <f t="shared" si="0"/>
        <v>90704787.502587527</v>
      </c>
      <c r="AA4" s="166">
        <f t="shared" si="0"/>
        <v>89434227.145501345</v>
      </c>
      <c r="AB4" s="166">
        <f t="shared" si="0"/>
        <v>87892808.519684345</v>
      </c>
      <c r="AC4" s="166">
        <f t="shared" si="0"/>
        <v>86095999.507727385</v>
      </c>
      <c r="AD4" s="166">
        <f t="shared" si="0"/>
        <v>84062068.795606136</v>
      </c>
      <c r="AE4" s="166">
        <f t="shared" si="0"/>
        <v>82065645.558313221</v>
      </c>
      <c r="AF4" s="166">
        <f t="shared" si="0"/>
        <v>80120673.110688597</v>
      </c>
      <c r="AG4" s="166">
        <f t="shared" si="0"/>
        <v>78179794.060172051</v>
      </c>
      <c r="AH4" s="166">
        <f t="shared" si="0"/>
        <v>76320458.037085697</v>
      </c>
      <c r="AI4" s="166">
        <f t="shared" si="0"/>
        <v>74548994.295722887</v>
      </c>
      <c r="AJ4" s="166">
        <f t="shared" si="0"/>
        <v>72860994.696928218</v>
      </c>
      <c r="AK4" s="166">
        <f t="shared" si="0"/>
        <v>71256715.506365731</v>
      </c>
      <c r="AL4" s="166">
        <f t="shared" si="0"/>
        <v>69731637.424544632</v>
      </c>
      <c r="AM4" s="166">
        <f t="shared" si="0"/>
        <v>68285495.44476217</v>
      </c>
      <c r="AN4" s="166">
        <f t="shared" si="0"/>
        <v>66914509.244732402</v>
      </c>
      <c r="AO4" s="166">
        <f t="shared" si="0"/>
        <v>66171881.284949288</v>
      </c>
      <c r="AP4" s="166">
        <f t="shared" si="0"/>
        <v>65504446.020652846</v>
      </c>
      <c r="AQ4" s="166">
        <f t="shared" si="0"/>
        <v>64912363.729491442</v>
      </c>
      <c r="AR4" s="166">
        <f t="shared" si="0"/>
        <v>64395745.509132586</v>
      </c>
      <c r="AS4" s="166">
        <f t="shared" si="0"/>
        <v>63953830.032666795</v>
      </c>
      <c r="AT4" s="166">
        <f t="shared" si="0"/>
        <v>63585634.698073037</v>
      </c>
      <c r="AU4" s="166">
        <f t="shared" si="0"/>
        <v>63289199.418190747</v>
      </c>
      <c r="AV4" s="166">
        <f t="shared" si="0"/>
        <v>63066030.659114078</v>
      </c>
      <c r="AW4" s="166">
        <f t="shared" si="0"/>
        <v>62914888.448925786</v>
      </c>
      <c r="AX4" s="166">
        <f t="shared" si="0"/>
        <v>62837138.00024347</v>
      </c>
      <c r="AY4" s="166">
        <f t="shared" si="0"/>
        <v>62830573.722588353</v>
      </c>
      <c r="AZ4" s="166">
        <f t="shared" si="0"/>
        <v>62891638.150736466</v>
      </c>
      <c r="BA4" s="166">
        <f t="shared" si="0"/>
        <v>63023701.730142616</v>
      </c>
      <c r="BB4" s="166">
        <f t="shared" si="0"/>
        <v>63231611.181624778</v>
      </c>
      <c r="BC4" s="166">
        <f t="shared" si="0"/>
        <v>67619469.561304837</v>
      </c>
      <c r="BD4" s="166">
        <f t="shared" si="0"/>
        <v>69460285.088588953</v>
      </c>
      <c r="BE4" s="166">
        <f t="shared" si="0"/>
        <v>71346181.387583777</v>
      </c>
      <c r="BF4" s="166">
        <f t="shared" si="0"/>
        <v>73279528.361936346</v>
      </c>
      <c r="BG4" s="166">
        <f t="shared" si="0"/>
        <v>75260233.315846056</v>
      </c>
      <c r="BH4" s="166">
        <f t="shared" si="0"/>
        <v>77290131.252424926</v>
      </c>
      <c r="BI4" s="166">
        <f t="shared" si="0"/>
        <v>79371842.492161527</v>
      </c>
      <c r="BJ4" s="166">
        <f t="shared" si="0"/>
        <v>81506714.474662021</v>
      </c>
      <c r="BK4" s="166">
        <f t="shared" si="0"/>
        <v>83694281.931773111</v>
      </c>
      <c r="BL4" s="166">
        <f t="shared" si="0"/>
        <v>85938902.009242266</v>
      </c>
      <c r="BM4" s="166">
        <f t="shared" si="0"/>
        <v>88239344.856333166</v>
      </c>
      <c r="BN4" s="166">
        <f t="shared" si="0"/>
        <v>90597820.490426093</v>
      </c>
      <c r="BO4" s="166">
        <f t="shared" si="0"/>
        <v>93014974.066959232</v>
      </c>
      <c r="BP4" s="166">
        <f t="shared" si="0"/>
        <v>95491843.738614991</v>
      </c>
      <c r="BQ4" s="166">
        <f t="shared" si="0"/>
        <v>98031246.428125083</v>
      </c>
      <c r="BR4" s="166">
        <f t="shared" si="0"/>
        <v>100634320.43347381</v>
      </c>
      <c r="BS4" s="166">
        <f t="shared" si="0"/>
        <v>103302676.85909598</v>
      </c>
      <c r="BT4" s="166">
        <f t="shared" si="0"/>
        <v>106037967.66632165</v>
      </c>
      <c r="BU4" s="166">
        <f t="shared" ref="BU4:CB4" si="1">IF(BT4*(1+BU12)-BU7&gt;0,BT4*(1+BU12)+BU7,0)</f>
        <v>108842894.39957608</v>
      </c>
      <c r="BV4" s="166">
        <f t="shared" si="1"/>
        <v>111715617.10759941</v>
      </c>
      <c r="BW4" s="166">
        <f t="shared" si="1"/>
        <v>114662584.38326934</v>
      </c>
      <c r="BX4" s="166">
        <f t="shared" si="1"/>
        <v>117681881.64600572</v>
      </c>
      <c r="BY4" s="166">
        <f t="shared" si="1"/>
        <v>120776422.41268629</v>
      </c>
      <c r="BZ4" s="166">
        <f t="shared" si="1"/>
        <v>123948091.87578218</v>
      </c>
      <c r="CA4" s="166">
        <f t="shared" si="1"/>
        <v>127200033.30180246</v>
      </c>
      <c r="CB4" s="166">
        <f t="shared" si="1"/>
        <v>130532426.66327675</v>
      </c>
    </row>
    <row r="5" spans="1:80" s="21" customFormat="1">
      <c r="A5"/>
      <c r="C5" s="173"/>
      <c r="D5" s="173"/>
      <c r="E5" s="173"/>
      <c r="F5" s="173"/>
      <c r="G5" s="173"/>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row>
    <row r="6" spans="1:80" s="21" customFormat="1">
      <c r="A6"/>
      <c r="B6" s="2" t="s">
        <v>256</v>
      </c>
      <c r="C6" s="257">
        <f>'ACIL Input-Out Interface'!E117</f>
        <v>1</v>
      </c>
      <c r="D6" s="257">
        <f>'ACIL Input-Out Interface'!F117</f>
        <v>1</v>
      </c>
      <c r="E6" s="257">
        <f>'ACIL Input-Out Interface'!G117</f>
        <v>1</v>
      </c>
      <c r="F6" s="257">
        <f>'ACIL Input-Out Interface'!H117</f>
        <v>1</v>
      </c>
      <c r="G6" s="257">
        <f>'ACIL Input-Out Interface'!I117</f>
        <v>1</v>
      </c>
      <c r="H6" s="257">
        <f>'ACIL Input-Out Interface'!J117</f>
        <v>1</v>
      </c>
      <c r="I6" s="257">
        <f>'ACIL Input-Out Interface'!K117</f>
        <v>1</v>
      </c>
      <c r="J6" s="257">
        <f>'ACIL Input-Out Interface'!L117</f>
        <v>1</v>
      </c>
      <c r="K6" s="257">
        <f>'ACIL Input-Out Interface'!M117</f>
        <v>1</v>
      </c>
      <c r="L6" s="257">
        <f>'ACIL Input-Out Interface'!N117</f>
        <v>1</v>
      </c>
      <c r="M6" s="257">
        <f>'ACIL Input-Out Interface'!O117</f>
        <v>1</v>
      </c>
      <c r="N6" s="257">
        <f>'ACIL Input-Out Interface'!P117</f>
        <v>1</v>
      </c>
      <c r="O6" s="257">
        <f>'ACIL Input-Out Interface'!Q117</f>
        <v>1</v>
      </c>
      <c r="P6" s="257">
        <f>'ACIL Input-Out Interface'!R117</f>
        <v>1</v>
      </c>
      <c r="Q6" s="257">
        <f>'ACIL Input-Out Interface'!S117</f>
        <v>1</v>
      </c>
      <c r="R6" s="257">
        <f>'ACIL Input-Out Interface'!T117</f>
        <v>1</v>
      </c>
      <c r="S6" s="257">
        <f>'ACIL Input-Out Interface'!U117</f>
        <v>1</v>
      </c>
      <c r="T6" s="257">
        <f>'ACIL Input-Out Interface'!V117</f>
        <v>1</v>
      </c>
      <c r="U6" s="257">
        <f>'ACIL Input-Out Interface'!W117</f>
        <v>1</v>
      </c>
      <c r="V6" s="257">
        <f>'ACIL Input-Out Interface'!X117</f>
        <v>1</v>
      </c>
      <c r="W6" s="257">
        <f>'ACIL Input-Out Interface'!Y117</f>
        <v>1</v>
      </c>
      <c r="X6" s="257">
        <f>'ACIL Input-Out Interface'!Z117</f>
        <v>1</v>
      </c>
      <c r="Y6" s="257">
        <f>'ACIL Input-Out Interface'!AA117</f>
        <v>1</v>
      </c>
      <c r="Z6" s="257">
        <f>'ACIL Input-Out Interface'!AB117</f>
        <v>1</v>
      </c>
      <c r="AA6" s="257">
        <f>'ACIL Input-Out Interface'!AC117</f>
        <v>1</v>
      </c>
      <c r="AB6" s="257">
        <f>'ACIL Input-Out Interface'!AD117</f>
        <v>1</v>
      </c>
      <c r="AC6" s="257">
        <f>'ACIL Input-Out Interface'!AE117</f>
        <v>1</v>
      </c>
      <c r="AD6" s="257">
        <f>'ACIL Input-Out Interface'!AF117</f>
        <v>1</v>
      </c>
      <c r="AE6" s="257">
        <f>'ACIL Input-Out Interface'!AG117</f>
        <v>1</v>
      </c>
      <c r="AF6" s="257">
        <f>'ACIL Input-Out Interface'!AH117</f>
        <v>1</v>
      </c>
      <c r="AG6" s="257">
        <f>'ACIL Input-Out Interface'!AI117</f>
        <v>1</v>
      </c>
      <c r="AH6" s="257">
        <f>'ACIL Input-Out Interface'!AJ117</f>
        <v>1</v>
      </c>
      <c r="AI6" s="257">
        <f>'ACIL Input-Out Interface'!AK117</f>
        <v>1</v>
      </c>
      <c r="AJ6" s="257">
        <f>'ACIL Input-Out Interface'!AL117</f>
        <v>1</v>
      </c>
      <c r="AK6" s="257">
        <f>'ACIL Input-Out Interface'!AM117</f>
        <v>1</v>
      </c>
      <c r="AL6" s="257">
        <f>'ACIL Input-Out Interface'!AN117</f>
        <v>1</v>
      </c>
      <c r="AM6" s="257">
        <f>'ACIL Input-Out Interface'!AO117</f>
        <v>1</v>
      </c>
      <c r="AN6" s="257">
        <f>'ACIL Input-Out Interface'!AP117</f>
        <v>1</v>
      </c>
      <c r="AO6" s="257">
        <f>'ACIL Input-Out Interface'!AQ117</f>
        <v>1</v>
      </c>
      <c r="AP6" s="257">
        <f>'ACIL Input-Out Interface'!AR117</f>
        <v>1</v>
      </c>
      <c r="AQ6" s="257">
        <f>'ACIL Input-Out Interface'!AS117</f>
        <v>1</v>
      </c>
      <c r="AR6" s="257">
        <f>'ACIL Input-Out Interface'!AT117</f>
        <v>1</v>
      </c>
      <c r="AS6" s="257">
        <f>'ACIL Input-Out Interface'!AU117</f>
        <v>1</v>
      </c>
      <c r="AT6" s="257">
        <f>'ACIL Input-Out Interface'!AV117</f>
        <v>1</v>
      </c>
      <c r="AU6" s="257">
        <f>'ACIL Input-Out Interface'!AW117</f>
        <v>1</v>
      </c>
      <c r="AV6" s="257">
        <f>'ACIL Input-Out Interface'!AX117</f>
        <v>1</v>
      </c>
      <c r="AW6" s="257">
        <f>'ACIL Input-Out Interface'!AY117</f>
        <v>1</v>
      </c>
      <c r="AX6" s="257">
        <f>'ACIL Input-Out Interface'!AZ117</f>
        <v>1</v>
      </c>
      <c r="AY6" s="257">
        <f>'ACIL Input-Out Interface'!BA117</f>
        <v>1</v>
      </c>
      <c r="AZ6" s="257">
        <f>'ACIL Input-Out Interface'!BB117</f>
        <v>1</v>
      </c>
      <c r="BA6" s="257">
        <f>'ACIL Input-Out Interface'!BC117</f>
        <v>1</v>
      </c>
      <c r="BB6" s="257">
        <f>'ACIL Input-Out Interface'!BD117</f>
        <v>0</v>
      </c>
      <c r="BC6" s="257">
        <f>'ACIL Input-Out Interface'!BE117</f>
        <v>0</v>
      </c>
      <c r="BD6" s="257">
        <f>'ACIL Input-Out Interface'!BF117</f>
        <v>0</v>
      </c>
      <c r="BE6" s="257">
        <f>'ACIL Input-Out Interface'!BG117</f>
        <v>0</v>
      </c>
      <c r="BF6" s="257">
        <f>'ACIL Input-Out Interface'!BH117</f>
        <v>0</v>
      </c>
      <c r="BG6" s="257">
        <f>'ACIL Input-Out Interface'!BI117</f>
        <v>0</v>
      </c>
      <c r="BH6" s="257">
        <f>'ACIL Input-Out Interface'!BJ117</f>
        <v>0</v>
      </c>
      <c r="BI6" s="257">
        <f>'ACIL Input-Out Interface'!BK117</f>
        <v>0</v>
      </c>
      <c r="BJ6" s="257">
        <f>'ACIL Input-Out Interface'!BL117</f>
        <v>0</v>
      </c>
      <c r="BK6" s="257">
        <f>'ACIL Input-Out Interface'!BM117</f>
        <v>0</v>
      </c>
      <c r="BL6" s="257">
        <f>'ACIL Input-Out Interface'!BN117</f>
        <v>0</v>
      </c>
      <c r="BM6" s="257">
        <f>'ACIL Input-Out Interface'!BO117</f>
        <v>0</v>
      </c>
      <c r="BN6" s="257">
        <f>'ACIL Input-Out Interface'!BP117</f>
        <v>0</v>
      </c>
      <c r="BO6" s="257">
        <f>'ACIL Input-Out Interface'!BQ117</f>
        <v>0</v>
      </c>
      <c r="BP6" s="257">
        <f>'ACIL Input-Out Interface'!BR117</f>
        <v>0</v>
      </c>
      <c r="BQ6" s="257">
        <f>'ACIL Input-Out Interface'!BS117</f>
        <v>0</v>
      </c>
      <c r="BR6" s="257">
        <f>'ACIL Input-Out Interface'!BT117</f>
        <v>0</v>
      </c>
      <c r="BS6" s="257">
        <f>'ACIL Input-Out Interface'!BU117</f>
        <v>0</v>
      </c>
      <c r="BT6" s="257">
        <f>'ACIL Input-Out Interface'!BV117</f>
        <v>0</v>
      </c>
      <c r="BU6" s="257">
        <f>'ACIL Input-Out Interface'!BW117</f>
        <v>0</v>
      </c>
      <c r="BV6" s="257">
        <f>'ACIL Input-Out Interface'!BX117</f>
        <v>0</v>
      </c>
      <c r="BW6" s="257">
        <f>'ACIL Input-Out Interface'!BY117</f>
        <v>0</v>
      </c>
      <c r="BX6" s="257">
        <f>'ACIL Input-Out Interface'!BZ117</f>
        <v>0</v>
      </c>
      <c r="BY6" s="257">
        <f>'ACIL Input-Out Interface'!CA117</f>
        <v>0</v>
      </c>
      <c r="BZ6" s="257">
        <f>'ACIL Input-Out Interface'!CB117</f>
        <v>0</v>
      </c>
      <c r="CA6" s="257">
        <f>'ACIL Input-Out Interface'!CC117</f>
        <v>0</v>
      </c>
      <c r="CB6" s="257">
        <f>'ACIL Input-Out Interface'!CD117</f>
        <v>0</v>
      </c>
    </row>
    <row r="7" spans="1:80">
      <c r="B7" s="2" t="s">
        <v>257</v>
      </c>
      <c r="H7" s="3">
        <f>H16-G16</f>
        <v>202232.69144104415</v>
      </c>
      <c r="I7" s="3">
        <f>I16-H16</f>
        <v>203243.85489826091</v>
      </c>
      <c r="J7" s="3">
        <f t="shared" ref="J7:BU7" si="2">J16-I16</f>
        <v>204260.07417273644</v>
      </c>
      <c r="K7" s="3">
        <f t="shared" si="2"/>
        <v>205281.37454361422</v>
      </c>
      <c r="L7" s="3">
        <f t="shared" si="2"/>
        <v>206307.7814163263</v>
      </c>
      <c r="M7" s="3">
        <f t="shared" si="2"/>
        <v>207339.3203234009</v>
      </c>
      <c r="N7" s="3">
        <f t="shared" si="2"/>
        <v>208376.01692503085</v>
      </c>
      <c r="O7" s="3">
        <f t="shared" si="2"/>
        <v>209417.89700964722</v>
      </c>
      <c r="P7" s="3">
        <f t="shared" si="2"/>
        <v>210464.98649469879</v>
      </c>
      <c r="Q7" s="3">
        <f t="shared" si="2"/>
        <v>211517.31142716738</v>
      </c>
      <c r="R7" s="3">
        <f t="shared" si="2"/>
        <v>212574.8979843047</v>
      </c>
      <c r="S7" s="3">
        <f t="shared" si="2"/>
        <v>213637.77247423399</v>
      </c>
      <c r="T7" s="3">
        <f t="shared" si="2"/>
        <v>214705.96133659268</v>
      </c>
      <c r="U7" s="3">
        <f t="shared" si="2"/>
        <v>431558.98228657339</v>
      </c>
      <c r="V7" s="3">
        <f t="shared" si="2"/>
        <v>435874.57210943848</v>
      </c>
      <c r="W7" s="3">
        <f t="shared" si="2"/>
        <v>440233.31783053419</v>
      </c>
      <c r="X7" s="3">
        <f t="shared" si="2"/>
        <v>444635.65100883739</v>
      </c>
      <c r="Y7" s="3">
        <f t="shared" si="2"/>
        <v>449082.00751893315</v>
      </c>
      <c r="Z7" s="3">
        <f t="shared" si="2"/>
        <v>453572.82759410702</v>
      </c>
      <c r="AA7" s="3">
        <f t="shared" si="2"/>
        <v>458108.55587005801</v>
      </c>
      <c r="AB7" s="3">
        <f t="shared" si="2"/>
        <v>462689.64142876212</v>
      </c>
      <c r="AC7" s="3">
        <f t="shared" si="2"/>
        <v>467316.53784304205</v>
      </c>
      <c r="AD7" s="3">
        <f t="shared" si="2"/>
        <v>471989.70322147943</v>
      </c>
      <c r="AE7" s="3">
        <f t="shared" si="2"/>
        <v>715064.40038053598</v>
      </c>
      <c r="AF7" s="3">
        <f t="shared" si="2"/>
        <v>725790.36638623755</v>
      </c>
      <c r="AG7" s="3">
        <f t="shared" si="2"/>
        <v>736677.22188203409</v>
      </c>
      <c r="AH7" s="3">
        <f t="shared" si="2"/>
        <v>747727.38021026365</v>
      </c>
      <c r="AI7" s="3">
        <f t="shared" si="2"/>
        <v>758943.2909134198</v>
      </c>
      <c r="AJ7" s="3">
        <f t="shared" si="2"/>
        <v>770327.4402771201</v>
      </c>
      <c r="AK7" s="3">
        <f t="shared" si="2"/>
        <v>781882.35188127123</v>
      </c>
      <c r="AL7" s="3">
        <f t="shared" si="2"/>
        <v>793610.58715949208</v>
      </c>
      <c r="AM7" s="3">
        <f t="shared" si="2"/>
        <v>805514.74596689455</v>
      </c>
      <c r="AN7" s="3">
        <f t="shared" si="2"/>
        <v>817597.46715638973</v>
      </c>
      <c r="AO7" s="3">
        <f t="shared" si="2"/>
        <v>1383102.3819395695</v>
      </c>
      <c r="AP7" s="3">
        <f t="shared" si="2"/>
        <v>1417679.9414880536</v>
      </c>
      <c r="AQ7" s="3">
        <f t="shared" si="2"/>
        <v>1453121.9400252588</v>
      </c>
      <c r="AR7" s="3">
        <f t="shared" si="2"/>
        <v>1489449.9885258824</v>
      </c>
      <c r="AS7" s="3">
        <f t="shared" si="2"/>
        <v>1526686.2382390425</v>
      </c>
      <c r="AT7" s="3">
        <f t="shared" si="2"/>
        <v>1564853.3941949978</v>
      </c>
      <c r="AU7" s="3">
        <f t="shared" si="2"/>
        <v>1603974.729049895</v>
      </c>
      <c r="AV7" s="3">
        <f t="shared" si="2"/>
        <v>1644074.0972761102</v>
      </c>
      <c r="AW7" s="3">
        <f t="shared" si="2"/>
        <v>1685175.9497080371</v>
      </c>
      <c r="AX7" s="3">
        <f t="shared" si="2"/>
        <v>1727305.3484507538</v>
      </c>
      <c r="AY7" s="3">
        <f t="shared" si="2"/>
        <v>1770487.9821619838</v>
      </c>
      <c r="AZ7" s="3">
        <f t="shared" si="2"/>
        <v>1814750.181716051</v>
      </c>
      <c r="BA7" s="3">
        <f t="shared" si="2"/>
        <v>1860118.9362589493</v>
      </c>
      <c r="BB7" s="3">
        <f t="shared" si="2"/>
        <v>1906621.909665443</v>
      </c>
      <c r="BC7" s="3">
        <f t="shared" si="2"/>
        <v>1954287.4574070722</v>
      </c>
      <c r="BD7" s="3">
        <f t="shared" si="2"/>
        <v>2003144.6438422427</v>
      </c>
      <c r="BE7" s="3">
        <f t="shared" si="2"/>
        <v>2053223.2599382997</v>
      </c>
      <c r="BF7" s="3">
        <f t="shared" si="2"/>
        <v>2104553.8414367437</v>
      </c>
      <c r="BG7" s="3">
        <f t="shared" si="2"/>
        <v>2157167.6874726564</v>
      </c>
      <c r="BH7" s="3">
        <f t="shared" si="2"/>
        <v>2211096.8796594813</v>
      </c>
      <c r="BI7" s="3">
        <f t="shared" si="2"/>
        <v>2266374.3016509712</v>
      </c>
      <c r="BJ7" s="3">
        <f t="shared" si="2"/>
        <v>2323033.6591922641</v>
      </c>
      <c r="BK7" s="3">
        <f t="shared" si="2"/>
        <v>2381109.5006720275</v>
      </c>
      <c r="BL7" s="3">
        <f t="shared" si="2"/>
        <v>2440637.2381888852</v>
      </c>
      <c r="BM7" s="3">
        <f t="shared" si="2"/>
        <v>2501653.169143565</v>
      </c>
      <c r="BN7" s="3">
        <f t="shared" si="2"/>
        <v>2564194.498372145</v>
      </c>
      <c r="BO7" s="3">
        <f t="shared" si="2"/>
        <v>2628299.3608314767</v>
      </c>
      <c r="BP7" s="3">
        <f t="shared" si="2"/>
        <v>2694006.8448522538</v>
      </c>
      <c r="BQ7" s="3">
        <f t="shared" si="2"/>
        <v>2761357.0159735829</v>
      </c>
      <c r="BR7" s="3">
        <f t="shared" si="2"/>
        <v>2830390.9413728863</v>
      </c>
      <c r="BS7" s="3">
        <f t="shared" si="2"/>
        <v>2901150.714907214</v>
      </c>
      <c r="BT7" s="3">
        <f t="shared" si="2"/>
        <v>2973679.4827798903</v>
      </c>
      <c r="BU7" s="3">
        <f t="shared" si="2"/>
        <v>3048021.4698493928</v>
      </c>
      <c r="BV7" s="3">
        <f t="shared" ref="BV7:CB7" si="3">BV16-BU16</f>
        <v>3124222.0065956712</v>
      </c>
      <c r="BW7" s="3">
        <f t="shared" si="3"/>
        <v>3202327.5567605048</v>
      </c>
      <c r="BX7" s="3">
        <f t="shared" si="3"/>
        <v>3282385.7456795275</v>
      </c>
      <c r="BY7" s="3">
        <f t="shared" si="3"/>
        <v>3364445.389321506</v>
      </c>
      <c r="BZ7" s="3">
        <f t="shared" si="3"/>
        <v>3448556.5240545571</v>
      </c>
      <c r="CA7" s="3">
        <f t="shared" si="3"/>
        <v>3534770.4371559471</v>
      </c>
      <c r="CB7" s="3">
        <f t="shared" si="3"/>
        <v>3623139.6980848163</v>
      </c>
    </row>
    <row r="8" spans="1:80">
      <c r="B8" s="2" t="s">
        <v>106</v>
      </c>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row>
    <row r="9" spans="1:80">
      <c r="B9" s="91" t="s">
        <v>258</v>
      </c>
      <c r="C9" s="147"/>
      <c r="D9" s="147"/>
      <c r="E9" s="147"/>
      <c r="F9" s="147"/>
      <c r="G9" s="181">
        <f>MAX(0,'ACIL Input-Out Interface'!I78+'ACIL Input-Out Interface'!I80)</f>
        <v>758351.70228795824</v>
      </c>
      <c r="H9" s="181">
        <f>MAX(0,'ACIL Input-Out Interface'!J78+'ACIL Input-Out Interface'!J80)</f>
        <v>760316.60849724931</v>
      </c>
      <c r="I9" s="181">
        <f>MAX(0,'ACIL Input-Out Interface'!K78+'ACIL Input-Out Interface'!K80)</f>
        <v>762616.69017549569</v>
      </c>
      <c r="J9" s="181">
        <f>MAX(0,'ACIL Input-Out Interface'!L78+'ACIL Input-Out Interface'!L80)</f>
        <v>764617.27144534944</v>
      </c>
      <c r="K9" s="181">
        <f>MAX(0,'ACIL Input-Out Interface'!M78+'ACIL Input-Out Interface'!M80)</f>
        <v>767072.8498088551</v>
      </c>
      <c r="L9" s="181">
        <f>MAX(0,'ACIL Input-Out Interface'!N78+'ACIL Input-Out Interface'!N80)</f>
        <v>755796.15028054244</v>
      </c>
      <c r="M9" s="181">
        <f>MAX(0,'ACIL Input-Out Interface'!O78+'ACIL Input-Out Interface'!O80)</f>
        <v>751461.8342498726</v>
      </c>
      <c r="N9" s="181">
        <f>MAX(0,'ACIL Input-Out Interface'!P78+'ACIL Input-Out Interface'!P80)</f>
        <v>747192.18979935406</v>
      </c>
      <c r="O9" s="181">
        <f>MAX(0,'ACIL Input-Out Interface'!Q78+'ACIL Input-Out Interface'!Q80)</f>
        <v>744037.89357108949</v>
      </c>
      <c r="P9" s="181">
        <f>MAX(0,'ACIL Input-Out Interface'!R78+'ACIL Input-Out Interface'!R80)</f>
        <v>739286.36882396613</v>
      </c>
      <c r="Q9" s="181">
        <f>MAX(0,'ACIL Input-Out Interface'!S78+'ACIL Input-Out Interface'!S80)</f>
        <v>734494.60170057823</v>
      </c>
      <c r="R9" s="181">
        <f>MAX(0,'ACIL Input-Out Interface'!T78+'ACIL Input-Out Interface'!T80)</f>
        <v>728982.79341280716</v>
      </c>
      <c r="S9" s="181">
        <f>MAX(0,'ACIL Input-Out Interface'!U78+'ACIL Input-Out Interface'!U80)</f>
        <v>721314.54416647553</v>
      </c>
      <c r="T9" s="181">
        <f>MAX(0,'ACIL Input-Out Interface'!V78+'ACIL Input-Out Interface'!V80)</f>
        <v>710637.63616637443</v>
      </c>
      <c r="U9" s="181">
        <f>MAX(0,'ACIL Input-Out Interface'!W78+'ACIL Input-Out Interface'!W80)</f>
        <v>698657.11270627507</v>
      </c>
      <c r="V9" s="181">
        <f>MAX(0,'ACIL Input-Out Interface'!X78+'ACIL Input-Out Interface'!X80)</f>
        <v>686046.49186347506</v>
      </c>
      <c r="W9" s="181">
        <f>MAX(0,'ACIL Input-Out Interface'!Y78+'ACIL Input-Out Interface'!Y80)</f>
        <v>668930.92412489036</v>
      </c>
      <c r="X9" s="181">
        <f>MAX(0,'ACIL Input-Out Interface'!Z78+'ACIL Input-Out Interface'!Z80)</f>
        <v>650655.93422499741</v>
      </c>
      <c r="Y9" s="181">
        <f>MAX(0,'ACIL Input-Out Interface'!AA78+'ACIL Input-Out Interface'!AA80)</f>
        <v>631887.31927460444</v>
      </c>
      <c r="Z9" s="181">
        <f>MAX(0,'ACIL Input-Out Interface'!AB78+'ACIL Input-Out Interface'!AB80)</f>
        <v>610795.54739896336</v>
      </c>
      <c r="AA9" s="181">
        <f>MAX(0,'ACIL Input-Out Interface'!AC78+'ACIL Input-Out Interface'!AC80)</f>
        <v>587514.23438270052</v>
      </c>
      <c r="AB9" s="181">
        <f>MAX(0,'ACIL Input-Out Interface'!AD78+'ACIL Input-Out Interface'!AD80)</f>
        <v>561183.32793151936</v>
      </c>
      <c r="AC9" s="181">
        <f>MAX(0,'ACIL Input-Out Interface'!AE78+'ACIL Input-Out Interface'!AE80)</f>
        <v>532271.07601259276</v>
      </c>
      <c r="AD9" s="181">
        <f>MAX(0,'ACIL Input-Out Interface'!AF78+'ACIL Input-Out Interface'!AF80)</f>
        <v>501286.38535326219</v>
      </c>
      <c r="AE9" s="181">
        <f>MAX(0,'ACIL Input-Out Interface'!AG78+'ACIL Input-Out Interface'!AG80)</f>
        <v>468947.61814722774</v>
      </c>
      <c r="AF9" s="181">
        <f>MAX(0,'ACIL Input-Out Interface'!AH78+'ACIL Input-Out Interface'!AH80)</f>
        <v>438424.54477722349</v>
      </c>
      <c r="AG9" s="181">
        <f>MAX(0,'ACIL Input-Out Interface'!AI78+'ACIL Input-Out Interface'!AI80)</f>
        <v>409121.08677406947</v>
      </c>
      <c r="AH9" s="181">
        <f>MAX(0,'ACIL Input-Out Interface'!AJ78+'ACIL Input-Out Interface'!AJ80)</f>
        <v>381835.14606093097</v>
      </c>
      <c r="AI9" s="181">
        <f>MAX(0,'ACIL Input-Out Interface'!AK78+'ACIL Input-Out Interface'!AK80)</f>
        <v>356515.63505135849</v>
      </c>
      <c r="AJ9" s="181">
        <f>MAX(0,'ACIL Input-Out Interface'!AL78+'ACIL Input-Out Interface'!AL80)</f>
        <v>333002.72159683343</v>
      </c>
      <c r="AK9" s="181">
        <f>MAX(0,'ACIL Input-Out Interface'!AM78+'ACIL Input-Out Interface'!AM80)</f>
        <v>311191.37270958122</v>
      </c>
      <c r="AL9" s="181">
        <f>MAX(0,'ACIL Input-Out Interface'!AN78+'ACIL Input-Out Interface'!AN80)</f>
        <v>290939.08056676539</v>
      </c>
      <c r="AM9" s="181">
        <f>MAX(0,'ACIL Input-Out Interface'!AO78+'ACIL Input-Out Interface'!AO80)</f>
        <v>272150.04988466337</v>
      </c>
      <c r="AN9" s="181">
        <f>MAX(0,'ACIL Input-Out Interface'!AP78+'ACIL Input-Out Interface'!AP80)</f>
        <v>254704.96435597193</v>
      </c>
      <c r="AO9" s="181">
        <f>MAX(0,'ACIL Input-Out Interface'!AQ78+'ACIL Input-Out Interface'!AQ80)</f>
        <v>238522.10425492417</v>
      </c>
      <c r="AP9" s="181">
        <f>MAX(0,'ACIL Input-Out Interface'!AR78+'ACIL Input-Out Interface'!AR80)</f>
        <v>223490.15845438128</v>
      </c>
      <c r="AQ9" s="181">
        <f>MAX(0,'ACIL Input-Out Interface'!AS78+'ACIL Input-Out Interface'!AS80)</f>
        <v>209534.37238284145</v>
      </c>
      <c r="AR9" s="181">
        <f>MAX(0,'ACIL Input-Out Interface'!AT78+'ACIL Input-Out Interface'!AT80)</f>
        <v>196583.36524165911</v>
      </c>
      <c r="AS9" s="181">
        <f>MAX(0,'ACIL Input-Out Interface'!AU78+'ACIL Input-Out Interface'!AU80)</f>
        <v>184564.11313618286</v>
      </c>
      <c r="AT9" s="181">
        <f>MAX(0,'ACIL Input-Out Interface'!AV78+'ACIL Input-Out Interface'!AV80)</f>
        <v>173406.95729123382</v>
      </c>
      <c r="AU9" s="181">
        <f>MAX(0,'ACIL Input-Out Interface'!AW78+'ACIL Input-Out Interface'!AW80)</f>
        <v>163041.58722550969</v>
      </c>
      <c r="AV9" s="181">
        <f>MAX(0,'ACIL Input-Out Interface'!AX78+'ACIL Input-Out Interface'!AX80)</f>
        <v>153421.04401011395</v>
      </c>
      <c r="AW9" s="181">
        <f>MAX(0,'ACIL Input-Out Interface'!AY78+'ACIL Input-Out Interface'!AY80)</f>
        <v>144486.60351079545</v>
      </c>
      <c r="AX9" s="181">
        <f>MAX(0,'ACIL Input-Out Interface'!AZ78+'ACIL Input-Out Interface'!AZ80)</f>
        <v>136195.83521397327</v>
      </c>
      <c r="AY9" s="181">
        <f>MAX(0,'ACIL Input-Out Interface'!BA78+'ACIL Input-Out Interface'!BA80)</f>
        <v>128492.52075863541</v>
      </c>
      <c r="AZ9" s="181">
        <f>MAX(0,'ACIL Input-Out Interface'!BB78+'ACIL Input-Out Interface'!BB80)</f>
        <v>121319.72287557423</v>
      </c>
      <c r="BA9" s="181">
        <f>MAX(0,'ACIL Input-Out Interface'!BC78+'ACIL Input-Out Interface'!BC80)</f>
        <v>114652.78898192818</v>
      </c>
      <c r="BB9" s="181">
        <f>MAX(0,'ACIL Input-Out Interface'!BD78+'ACIL Input-Out Interface'!BD80)</f>
        <v>108472.18975775057</v>
      </c>
      <c r="BC9" s="181">
        <f>MAX(0,'ACIL Input-Out Interface'!BE78+'ACIL Input-Out Interface'!BE80)</f>
        <v>114038.4935296937</v>
      </c>
      <c r="BD9" s="181">
        <f>MAX(0,'ACIL Input-Out Interface'!BF78+'ACIL Input-Out Interface'!BF80)</f>
        <v>113490.9657827772</v>
      </c>
      <c r="BE9" s="181">
        <f>MAX(0,'ACIL Input-Out Interface'!BG78+'ACIL Input-Out Interface'!BG80)</f>
        <v>112944.1756745952</v>
      </c>
      <c r="BF9" s="181">
        <f>MAX(0,'ACIL Input-Out Interface'!BH78+'ACIL Input-Out Interface'!BH80)</f>
        <v>112402.11951695429</v>
      </c>
      <c r="BG9" s="181">
        <f>MAX(0,'ACIL Input-Out Interface'!BI78+'ACIL Input-Out Interface'!BI80)</f>
        <v>111860.77364010138</v>
      </c>
      <c r="BH9" s="181">
        <f>MAX(0,'ACIL Input-Out Interface'!BJ78+'ACIL Input-Out Interface'!BJ80)</f>
        <v>111322.13449263283</v>
      </c>
      <c r="BI9" s="181">
        <f>MAX(0,'ACIL Input-Out Interface'!BK78+'ACIL Input-Out Interface'!BK80)</f>
        <v>110790.18854090157</v>
      </c>
      <c r="BJ9" s="181">
        <f>MAX(0,'ACIL Input-Out Interface'!BL78+'ACIL Input-Out Interface'!BL80)</f>
        <v>110264.90231892905</v>
      </c>
      <c r="BK9" s="181">
        <f>MAX(0,'ACIL Input-Out Interface'!BM78+'ACIL Input-Out Interface'!BM80)</f>
        <v>109741.24252806639</v>
      </c>
      <c r="BL9" s="181">
        <f>MAX(0,'ACIL Input-Out Interface'!BN78+'ACIL Input-Out Interface'!BN80)</f>
        <v>109227.20103615795</v>
      </c>
      <c r="BM9" s="181">
        <f>MAX(0,'ACIL Input-Out Interface'!BO78+'ACIL Input-Out Interface'!BO80)</f>
        <v>108715.72975170906</v>
      </c>
      <c r="BN9" s="181">
        <f>MAX(0,'ACIL Input-Out Interface'!BP78+'ACIL Input-Out Interface'!BP80)</f>
        <v>108208.8158236825</v>
      </c>
      <c r="BO9" s="181">
        <f>MAX(0,'ACIL Input-Out Interface'!BQ78+'ACIL Input-Out Interface'!BQ80)</f>
        <v>107704.43646529602</v>
      </c>
      <c r="BP9" s="181">
        <f>MAX(0,'ACIL Input-Out Interface'!BR78+'ACIL Input-Out Interface'!BR80)</f>
        <v>107201.57900370148</v>
      </c>
      <c r="BQ9" s="181">
        <f>MAX(0,'ACIL Input-Out Interface'!BS78+'ACIL Input-Out Interface'!BS80)</f>
        <v>106703.23582941492</v>
      </c>
      <c r="BR9" s="181">
        <f>MAX(0,'ACIL Input-Out Interface'!BT78+'ACIL Input-Out Interface'!BT80)</f>
        <v>106208.38437099977</v>
      </c>
      <c r="BS9" s="181">
        <f>MAX(0,'ACIL Input-Out Interface'!BU78+'ACIL Input-Out Interface'!BU80)</f>
        <v>105717.00716987671</v>
      </c>
      <c r="BT9" s="181">
        <f>MAX(0,'ACIL Input-Out Interface'!BV78+'ACIL Input-Out Interface'!BV80)</f>
        <v>105229.08685475927</v>
      </c>
      <c r="BU9" s="181">
        <f>MAX(0,'ACIL Input-Out Interface'!BW78+'ACIL Input-Out Interface'!BW80)</f>
        <v>104746.60614121743</v>
      </c>
      <c r="BV9" s="181">
        <f>MAX(0,'ACIL Input-Out Interface'!BX78+'ACIL Input-Out Interface'!BX80)</f>
        <v>104262.53783124327</v>
      </c>
      <c r="BW9" s="181">
        <f>MAX(0,'ACIL Input-Out Interface'!BY78+'ACIL Input-Out Interface'!BY80)</f>
        <v>103785.88986281898</v>
      </c>
      <c r="BX9" s="181">
        <f>MAX(0,'ACIL Input-Out Interface'!BZ78+'ACIL Input-Out Interface'!BZ80)</f>
        <v>103309.62513423682</v>
      </c>
      <c r="BY9" s="181">
        <f>MAX(0,'ACIL Input-Out Interface'!CA78+'ACIL Input-Out Interface'!CA80)</f>
        <v>102835.7417292976</v>
      </c>
      <c r="BZ9" s="181">
        <f>MAX(0,'ACIL Input-Out Interface'!CB78+'ACIL Input-Out Interface'!CB80)</f>
        <v>102364.22774138303</v>
      </c>
      <c r="CA9" s="181">
        <f>MAX(0,'ACIL Input-Out Interface'!CC78+'ACIL Input-Out Interface'!CC80)</f>
        <v>101897.07132340803</v>
      </c>
      <c r="CB9" s="181">
        <f>MAX(0,'ACIL Input-Out Interface'!CD78+'ACIL Input-Out Interface'!CD80)</f>
        <v>101431.25068752299</v>
      </c>
    </row>
    <row r="10" spans="1:80">
      <c r="B10" s="91" t="s">
        <v>259</v>
      </c>
      <c r="C10" s="148"/>
      <c r="D10" s="148"/>
      <c r="E10" s="148"/>
      <c r="F10" s="148"/>
      <c r="G10" s="167"/>
      <c r="H10" s="149">
        <f>IFERROR(H9/G9-1,0)</f>
        <v>2.591022349343941E-3</v>
      </c>
      <c r="I10" s="149">
        <f t="shared" ref="I10:T10" si="4">IFERROR(I9/H9-1,0)</f>
        <v>3.0251630078059755E-3</v>
      </c>
      <c r="J10" s="149">
        <f t="shared" si="4"/>
        <v>2.6233116788898503E-3</v>
      </c>
      <c r="K10" s="149">
        <f t="shared" si="4"/>
        <v>3.2115130735457242E-3</v>
      </c>
      <c r="L10" s="149">
        <f t="shared" si="4"/>
        <v>-1.470094989168591E-2</v>
      </c>
      <c r="M10" s="149">
        <f t="shared" si="4"/>
        <v>-5.734768600053064E-3</v>
      </c>
      <c r="N10" s="149">
        <f t="shared" si="4"/>
        <v>-5.6817848304705487E-3</v>
      </c>
      <c r="O10" s="149">
        <f t="shared" si="4"/>
        <v>-4.2215326542848208E-3</v>
      </c>
      <c r="P10" s="149">
        <f t="shared" si="4"/>
        <v>-6.3861327335330564E-3</v>
      </c>
      <c r="Q10" s="149">
        <f t="shared" si="4"/>
        <v>-6.4816116263721746E-3</v>
      </c>
      <c r="R10" s="149">
        <f t="shared" si="4"/>
        <v>-7.5042189214319377E-3</v>
      </c>
      <c r="S10" s="149">
        <f t="shared" si="4"/>
        <v>-1.0519108702733537E-2</v>
      </c>
      <c r="T10" s="149">
        <f t="shared" si="4"/>
        <v>-1.480201402626502E-2</v>
      </c>
      <c r="U10" s="149">
        <f>IFERROR(U9/T9-1,0)</f>
        <v>-1.6858836135853705E-2</v>
      </c>
      <c r="V10" s="149">
        <f t="shared" ref="V10:W10" si="5">IFERROR(V9/U9-1,0)</f>
        <v>-1.8049799556111745E-2</v>
      </c>
      <c r="W10" s="149">
        <f t="shared" si="5"/>
        <v>-2.4948116405485221E-2</v>
      </c>
      <c r="X10" s="149">
        <f t="shared" ref="X10" si="6">IFERROR(X9/W9-1,0)</f>
        <v>-2.7319696609632294E-2</v>
      </c>
      <c r="Y10" s="149">
        <f t="shared" ref="Y10" si="7">IFERROR(Y9/X9-1,0)</f>
        <v>-2.8845683199290928E-2</v>
      </c>
      <c r="Z10" s="149">
        <f t="shared" ref="Z10" si="8">IFERROR(Z9/Y9-1,0)</f>
        <v>-3.3379007984926878E-2</v>
      </c>
      <c r="AA10" s="149">
        <f t="shared" ref="AA10" si="9">IFERROR(AA9/Z9-1,0)</f>
        <v>-3.8116376446103661E-2</v>
      </c>
      <c r="AB10" s="149">
        <f t="shared" ref="AB10" si="10">IFERROR(AB9/AA9-1,0)</f>
        <v>-4.4817478301350411E-2</v>
      </c>
      <c r="AC10" s="149">
        <f t="shared" ref="AC10" si="11">IFERROR(AC9/AB9-1,0)</f>
        <v>-5.1520154787019545E-2</v>
      </c>
      <c r="AD10" s="149">
        <f t="shared" ref="AD10" si="12">IFERROR(AD9/AC9-1,0)</f>
        <v>-5.8212238191574284E-2</v>
      </c>
      <c r="AE10" s="149">
        <f t="shared" ref="AE10" si="13">IFERROR(AE9/AD9-1,0)</f>
        <v>-6.4511560957804526E-2</v>
      </c>
      <c r="AF10" s="149">
        <f t="shared" ref="AF10" si="14">IFERROR(AF9/AE9-1,0)</f>
        <v>-6.5088449517236802E-2</v>
      </c>
      <c r="AG10" s="149">
        <f t="shared" ref="AG10" si="15">IFERROR(AG9/AF9-1,0)</f>
        <v>-6.6838087311110739E-2</v>
      </c>
      <c r="AH10" s="149">
        <f t="shared" ref="AH10" si="16">IFERROR(AH9/AG9-1,0)</f>
        <v>-6.6694046323275247E-2</v>
      </c>
      <c r="AI10" s="149">
        <f t="shared" ref="AI10:AJ10" si="17">IFERROR(AI9/AH9-1,0)</f>
        <v>-6.6310058858573884E-2</v>
      </c>
      <c r="AJ10" s="149">
        <f t="shared" si="17"/>
        <v>-6.5951983988410068E-2</v>
      </c>
      <c r="AK10" s="149">
        <f t="shared" ref="AK10:AL10" si="18">IFERROR(AK9/AJ9-1,0)</f>
        <v>-6.5499010886941766E-2</v>
      </c>
      <c r="AL10" s="149">
        <f t="shared" si="18"/>
        <v>-6.5079863771532742E-2</v>
      </c>
      <c r="AM10" s="149">
        <f t="shared" ref="AM10" si="19">IFERROR(AM9/AL9-1,0)</f>
        <v>-6.4580635387655572E-2</v>
      </c>
      <c r="AN10" s="149">
        <f t="shared" ref="AN10" si="20">IFERROR(AN9/AM9-1,0)</f>
        <v>-6.4100982292983777E-2</v>
      </c>
      <c r="AO10" s="149">
        <f t="shared" ref="AO10" si="21">IFERROR(AO9/AN9-1,0)</f>
        <v>-6.3535707448680978E-2</v>
      </c>
      <c r="AP10" s="149">
        <f t="shared" ref="AP10" si="22">IFERROR(AP9/AO9-1,0)</f>
        <v>-6.3021185594091755E-2</v>
      </c>
      <c r="AQ10" s="149">
        <f t="shared" ref="AQ10" si="23">IFERROR(AQ9/AP9-1,0)</f>
        <v>-6.244474552282564E-2</v>
      </c>
      <c r="AR10" s="149">
        <f t="shared" ref="AR10" si="24">IFERROR(AR9/AQ9-1,0)</f>
        <v>-6.1808508999752432E-2</v>
      </c>
      <c r="AS10" s="149">
        <f t="shared" ref="AS10" si="25">IFERROR(AS9/AR9-1,0)</f>
        <v>-6.1140738386999516E-2</v>
      </c>
      <c r="AT10" s="149">
        <f t="shared" ref="AT10" si="26">IFERROR(AT9/AS9-1,0)</f>
        <v>-6.0451382749129534E-2</v>
      </c>
      <c r="AU10" s="149">
        <f t="shared" ref="AU10" si="27">IFERROR(AU9/AT9-1,0)</f>
        <v>-5.9774822346462586E-2</v>
      </c>
      <c r="AV10" s="149">
        <f t="shared" ref="AV10" si="28">IFERROR(AV9/AU9-1,0)</f>
        <v>-5.9006682767931862E-2</v>
      </c>
      <c r="AW10" s="149">
        <f t="shared" ref="AW10" si="29">IFERROR(AW9/AV9-1,0)</f>
        <v>-5.8234778396694553E-2</v>
      </c>
      <c r="AX10" s="149">
        <f t="shared" ref="AX10:AY10" si="30">IFERROR(AX9/AW9-1,0)</f>
        <v>-5.7380878886828635E-2</v>
      </c>
      <c r="AY10" s="149">
        <f t="shared" si="30"/>
        <v>-5.6560572819538968E-2</v>
      </c>
      <c r="AZ10" s="149">
        <f t="shared" ref="AZ10:BA10" si="31">IFERROR(AZ9/AY9-1,0)</f>
        <v>-5.5822687894300116E-2</v>
      </c>
      <c r="BA10" s="149">
        <f t="shared" si="31"/>
        <v>-5.4953421715969952E-2</v>
      </c>
      <c r="BB10" s="149">
        <f t="shared" ref="BB10" si="32">IFERROR(BB9/BA9-1,0)</f>
        <v>-5.3907098807267628E-2</v>
      </c>
      <c r="BC10" s="149">
        <f t="shared" ref="BC10" si="33">IFERROR(BC9/BB9-1,0)</f>
        <v>5.1315491872841124E-2</v>
      </c>
      <c r="BD10" s="149">
        <f t="shared" ref="BD10" si="34">IFERROR(BD9/BC9-1,0)</f>
        <v>-4.8012537694032131E-3</v>
      </c>
      <c r="BE10" s="149">
        <f t="shared" ref="BE10" si="35">IFERROR(BE9/BD9-1,0)</f>
        <v>-4.8179174827762683E-3</v>
      </c>
      <c r="BF10" s="149">
        <f t="shared" ref="BF10" si="36">IFERROR(BF9/BE9-1,0)</f>
        <v>-4.7993281141175403E-3</v>
      </c>
      <c r="BG10" s="149">
        <f t="shared" ref="BG10" si="37">IFERROR(BG9/BF9-1,0)</f>
        <v>-4.8161536381994274E-3</v>
      </c>
      <c r="BH10" s="149">
        <f t="shared" ref="BH10" si="38">IFERROR(BH9/BG9-1,0)</f>
        <v>-4.8152639208589587E-3</v>
      </c>
      <c r="BI10" s="149">
        <f t="shared" ref="BI10" si="39">IFERROR(BI9/BH9-1,0)</f>
        <v>-4.7784383056944657E-3</v>
      </c>
      <c r="BJ10" s="149">
        <f t="shared" ref="BJ10" si="40">IFERROR(BJ9/BI9-1,0)</f>
        <v>-4.7412702233879944E-3</v>
      </c>
      <c r="BK10" s="149">
        <f t="shared" ref="BK10" si="41">IFERROR(BK9/BJ9-1,0)</f>
        <v>-4.7491067406746357E-3</v>
      </c>
      <c r="BL10" s="149">
        <f t="shared" ref="BL10" si="42">IFERROR(BL9/BK9-1,0)</f>
        <v>-4.684123125150319E-3</v>
      </c>
      <c r="BM10" s="149">
        <f t="shared" ref="BM10:BN10" si="43">IFERROR(BM9/BL9-1,0)</f>
        <v>-4.6826365557015581E-3</v>
      </c>
      <c r="BN10" s="149">
        <f t="shared" si="43"/>
        <v>-4.6627468645455972E-3</v>
      </c>
      <c r="BO10" s="149">
        <f t="shared" ref="BO10:BP10" si="44">IFERROR(BO9/BN9-1,0)</f>
        <v>-4.6611669719066606E-3</v>
      </c>
      <c r="BP10" s="149">
        <f t="shared" si="44"/>
        <v>-4.6688648870705229E-3</v>
      </c>
      <c r="BQ10" s="149">
        <f t="shared" ref="BQ10" si="45">IFERROR(BQ9/BP9-1,0)</f>
        <v>-4.6486551683101451E-3</v>
      </c>
      <c r="BR10" s="149">
        <f t="shared" ref="BR10" si="46">IFERROR(BR9/BQ9-1,0)</f>
        <v>-4.6376424723075793E-3</v>
      </c>
      <c r="BS10" s="149">
        <f t="shared" ref="BS10" si="47">IFERROR(BS9/BR9-1,0)</f>
        <v>-4.6265387053305851E-3</v>
      </c>
      <c r="BT10" s="149">
        <f t="shared" ref="BT10" si="48">IFERROR(BT9/BS9-1,0)</f>
        <v>-4.6153436252068802E-3</v>
      </c>
      <c r="BU10" s="149">
        <f t="shared" ref="BU10" si="49">IFERROR(BU9/BT9-1,0)</f>
        <v>-4.5850508444283955E-3</v>
      </c>
      <c r="BV10" s="149">
        <f t="shared" ref="BV10" si="50">IFERROR(BV9/BU9-1,0)</f>
        <v>-4.6213269126977874E-3</v>
      </c>
      <c r="BW10" s="149">
        <f t="shared" ref="BW10" si="51">IFERROR(BW9/BV9-1,0)</f>
        <v>-4.5716129526387483E-3</v>
      </c>
      <c r="BX10" s="149">
        <f t="shared" ref="BX10" si="52">IFERROR(BX9/BW9-1,0)</f>
        <v>-4.5889159808878421E-3</v>
      </c>
      <c r="BY10" s="149">
        <f t="shared" ref="BY10" si="53">IFERROR(BY9/BX9-1,0)</f>
        <v>-4.5870208542860835E-3</v>
      </c>
      <c r="BZ10" s="149">
        <f t="shared" ref="BZ10" si="54">IFERROR(BZ9/BY9-1,0)</f>
        <v>-4.5851177808954313E-3</v>
      </c>
      <c r="CA10" s="149">
        <f t="shared" ref="CA10" si="55">IFERROR(CA9/BZ9-1,0)</f>
        <v>-4.5636686592823716E-3</v>
      </c>
      <c r="CB10" s="149">
        <f t="shared" ref="CB10" si="56">IFERROR(CB9/CA9-1,0)</f>
        <v>-4.5714820831953551E-3</v>
      </c>
    </row>
    <row r="11" spans="1:80">
      <c r="B11" s="125" t="s">
        <v>154</v>
      </c>
      <c r="C11" s="189">
        <f>'NSP Inputs'!C61</f>
        <v>0.5</v>
      </c>
      <c r="D11" s="6"/>
      <c r="E11" s="6"/>
      <c r="F11" s="6"/>
      <c r="G11" s="27"/>
      <c r="H11" s="150"/>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row>
    <row r="12" spans="1:80">
      <c r="B12" s="91" t="s">
        <v>260</v>
      </c>
      <c r="C12" s="151"/>
      <c r="D12" s="151"/>
      <c r="E12" s="151"/>
      <c r="F12" s="151"/>
      <c r="G12" s="152"/>
      <c r="H12" s="149">
        <f>0.5*(H10*IF(H10&lt;0,0,$C$11))+0.5*H10</f>
        <v>1.9432667620079558E-3</v>
      </c>
      <c r="I12" s="149">
        <f t="shared" ref="I12:BT12" si="57">0.5*(I10*IF(I10&lt;0,0,$C$11))+0.5*I10</f>
        <v>2.2688722558544816E-3</v>
      </c>
      <c r="J12" s="149">
        <f t="shared" si="57"/>
        <v>1.9674837591673877E-3</v>
      </c>
      <c r="K12" s="149">
        <f t="shared" si="57"/>
        <v>2.4086348051592932E-3</v>
      </c>
      <c r="L12" s="149">
        <f t="shared" si="57"/>
        <v>-7.3504749458429552E-3</v>
      </c>
      <c r="M12" s="149">
        <f t="shared" si="57"/>
        <v>-2.867384300026532E-3</v>
      </c>
      <c r="N12" s="149">
        <f t="shared" si="57"/>
        <v>-2.8408924152352744E-3</v>
      </c>
      <c r="O12" s="149">
        <f t="shared" si="57"/>
        <v>-2.1107663271424104E-3</v>
      </c>
      <c r="P12" s="149">
        <f t="shared" si="57"/>
        <v>-3.1930663667665282E-3</v>
      </c>
      <c r="Q12" s="149">
        <f t="shared" si="57"/>
        <v>-3.2408058131860873E-3</v>
      </c>
      <c r="R12" s="149">
        <f t="shared" si="57"/>
        <v>-3.7521094607159688E-3</v>
      </c>
      <c r="S12" s="149">
        <f t="shared" si="57"/>
        <v>-5.2595543513667686E-3</v>
      </c>
      <c r="T12" s="149">
        <f t="shared" si="57"/>
        <v>-7.4010070131325101E-3</v>
      </c>
      <c r="U12" s="149">
        <f t="shared" si="57"/>
        <v>-8.4294180679268527E-3</v>
      </c>
      <c r="V12" s="149">
        <f t="shared" si="57"/>
        <v>-9.0248997780558726E-3</v>
      </c>
      <c r="W12" s="149">
        <f t="shared" si="57"/>
        <v>-1.2474058202742611E-2</v>
      </c>
      <c r="X12" s="149">
        <f t="shared" si="57"/>
        <v>-1.3659848304816147E-2</v>
      </c>
      <c r="Y12" s="149">
        <f t="shared" si="57"/>
        <v>-1.4422841599645464E-2</v>
      </c>
      <c r="Z12" s="149">
        <f t="shared" si="57"/>
        <v>-1.6689503992463439E-2</v>
      </c>
      <c r="AA12" s="149">
        <f t="shared" si="57"/>
        <v>-1.9058188223051831E-2</v>
      </c>
      <c r="AB12" s="149">
        <f t="shared" si="57"/>
        <v>-2.2408739150675205E-2</v>
      </c>
      <c r="AC12" s="149">
        <f t="shared" si="57"/>
        <v>-2.5760077393509773E-2</v>
      </c>
      <c r="AD12" s="149">
        <f t="shared" si="57"/>
        <v>-2.9106119095787142E-2</v>
      </c>
      <c r="AE12" s="149">
        <f t="shared" si="57"/>
        <v>-3.2255780478902263E-2</v>
      </c>
      <c r="AF12" s="149">
        <f t="shared" si="57"/>
        <v>-3.2544224758618401E-2</v>
      </c>
      <c r="AG12" s="149">
        <f t="shared" si="57"/>
        <v>-3.3419043655555369E-2</v>
      </c>
      <c r="AH12" s="149">
        <f t="shared" si="57"/>
        <v>-3.3347023161637623E-2</v>
      </c>
      <c r="AI12" s="149">
        <f t="shared" si="57"/>
        <v>-3.3155029429286942E-2</v>
      </c>
      <c r="AJ12" s="149">
        <f t="shared" si="57"/>
        <v>-3.2975991994205034E-2</v>
      </c>
      <c r="AK12" s="149">
        <f t="shared" si="57"/>
        <v>-3.2749505443470883E-2</v>
      </c>
      <c r="AL12" s="149">
        <f t="shared" si="57"/>
        <v>-3.2539931885766371E-2</v>
      </c>
      <c r="AM12" s="149">
        <f t="shared" si="57"/>
        <v>-3.2290317693827786E-2</v>
      </c>
      <c r="AN12" s="149">
        <f t="shared" si="57"/>
        <v>-3.2050491146491888E-2</v>
      </c>
      <c r="AO12" s="149">
        <f t="shared" si="57"/>
        <v>-3.1767853724340489E-2</v>
      </c>
      <c r="AP12" s="149">
        <f t="shared" si="57"/>
        <v>-3.1510592797045878E-2</v>
      </c>
      <c r="AQ12" s="149">
        <f t="shared" si="57"/>
        <v>-3.122237276141282E-2</v>
      </c>
      <c r="AR12" s="149">
        <f t="shared" si="57"/>
        <v>-3.0904254499876216E-2</v>
      </c>
      <c r="AS12" s="149">
        <f t="shared" si="57"/>
        <v>-3.0570369193499758E-2</v>
      </c>
      <c r="AT12" s="149">
        <f t="shared" si="57"/>
        <v>-3.0225691374564767E-2</v>
      </c>
      <c r="AU12" s="149">
        <f t="shared" si="57"/>
        <v>-2.9887411173231293E-2</v>
      </c>
      <c r="AV12" s="149">
        <f t="shared" si="57"/>
        <v>-2.9503341383965931E-2</v>
      </c>
      <c r="AW12" s="149">
        <f t="shared" si="57"/>
        <v>-2.9117389198347277E-2</v>
      </c>
      <c r="AX12" s="149">
        <f t="shared" si="57"/>
        <v>-2.8690439443414317E-2</v>
      </c>
      <c r="AY12" s="149">
        <f t="shared" si="57"/>
        <v>-2.8280286409769484E-2</v>
      </c>
      <c r="AZ12" s="149">
        <f t="shared" si="57"/>
        <v>-2.7911343947150058E-2</v>
      </c>
      <c r="BA12" s="149">
        <f t="shared" si="57"/>
        <v>-2.7476710857984976E-2</v>
      </c>
      <c r="BB12" s="149">
        <f t="shared" si="57"/>
        <v>-2.6953549403633814E-2</v>
      </c>
      <c r="BC12" s="149">
        <f t="shared" si="57"/>
        <v>3.8486618904630843E-2</v>
      </c>
      <c r="BD12" s="149">
        <f t="shared" si="57"/>
        <v>-2.4006268847016066E-3</v>
      </c>
      <c r="BE12" s="149">
        <f t="shared" si="57"/>
        <v>-2.4089587413881342E-3</v>
      </c>
      <c r="BF12" s="149">
        <f t="shared" si="57"/>
        <v>-2.3996640570587702E-3</v>
      </c>
      <c r="BG12" s="149">
        <f t="shared" si="57"/>
        <v>-2.4080768190997137E-3</v>
      </c>
      <c r="BH12" s="149">
        <f t="shared" si="57"/>
        <v>-2.4076319604294794E-3</v>
      </c>
      <c r="BI12" s="149">
        <f t="shared" si="57"/>
        <v>-2.3892191528472329E-3</v>
      </c>
      <c r="BJ12" s="149">
        <f t="shared" si="57"/>
        <v>-2.3706351116939972E-3</v>
      </c>
      <c r="BK12" s="149">
        <f t="shared" si="57"/>
        <v>-2.3745533703373178E-3</v>
      </c>
      <c r="BL12" s="149">
        <f t="shared" si="57"/>
        <v>-2.3420615625751595E-3</v>
      </c>
      <c r="BM12" s="149">
        <f t="shared" si="57"/>
        <v>-2.3413182778507791E-3</v>
      </c>
      <c r="BN12" s="149">
        <f t="shared" si="57"/>
        <v>-2.3313734322727986E-3</v>
      </c>
      <c r="BO12" s="149">
        <f t="shared" si="57"/>
        <v>-2.3305834859533303E-3</v>
      </c>
      <c r="BP12" s="149">
        <f t="shared" si="57"/>
        <v>-2.3344324435352615E-3</v>
      </c>
      <c r="BQ12" s="149">
        <f t="shared" si="57"/>
        <v>-2.3243275841550726E-3</v>
      </c>
      <c r="BR12" s="149">
        <f t="shared" si="57"/>
        <v>-2.3188212361537897E-3</v>
      </c>
      <c r="BS12" s="149">
        <f t="shared" si="57"/>
        <v>-2.3132693526652925E-3</v>
      </c>
      <c r="BT12" s="149">
        <f t="shared" si="57"/>
        <v>-2.3076718126034401E-3</v>
      </c>
      <c r="BU12" s="149">
        <f t="shared" ref="BU12:CB12" si="58">0.5*(BU10*IF(BU10&lt;0,0,$C$11))+0.5*BU10</f>
        <v>-2.2925254222141978E-3</v>
      </c>
      <c r="BV12" s="149">
        <f t="shared" si="58"/>
        <v>-2.3106634563488937E-3</v>
      </c>
      <c r="BW12" s="149">
        <f t="shared" si="58"/>
        <v>-2.2858064763193742E-3</v>
      </c>
      <c r="BX12" s="149">
        <f t="shared" si="58"/>
        <v>-2.2944579904439211E-3</v>
      </c>
      <c r="BY12" s="149">
        <f t="shared" si="58"/>
        <v>-2.2935104271430418E-3</v>
      </c>
      <c r="BZ12" s="149">
        <f t="shared" si="58"/>
        <v>-2.2925588904477157E-3</v>
      </c>
      <c r="CA12" s="149">
        <f t="shared" si="58"/>
        <v>-2.2818343296411858E-3</v>
      </c>
      <c r="CB12" s="149">
        <f t="shared" si="58"/>
        <v>-2.2857410415976775E-3</v>
      </c>
    </row>
    <row r="13" spans="1:80">
      <c r="B13" s="91"/>
      <c r="C13" s="151"/>
      <c r="D13" s="151"/>
      <c r="E13" s="151"/>
      <c r="F13" s="151"/>
      <c r="G13" s="152"/>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row>
    <row r="14" spans="1:80">
      <c r="B14" s="125" t="s">
        <v>41</v>
      </c>
      <c r="C14" s="151"/>
      <c r="D14" s="151"/>
      <c r="E14" s="151"/>
      <c r="F14" s="151"/>
      <c r="G14" s="152"/>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row>
    <row r="15" spans="1:80">
      <c r="B15" s="190">
        <f>'ACIL Input-Out Interface'!C31</f>
        <v>1</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row>
    <row r="16" spans="1:80">
      <c r="B16" s="125" t="s">
        <v>261</v>
      </c>
      <c r="C16" s="133"/>
      <c r="G16" s="165">
        <v>0</v>
      </c>
      <c r="H16" s="239">
        <f>SUMPRODUCT($G$17:$G$21,H17:H21)</f>
        <v>202232.69144104415</v>
      </c>
      <c r="I16" s="239">
        <f t="shared" ref="I16:BT16" si="59">SUMPRODUCT($G$17:$G$21,I17:I21)</f>
        <v>405476.54633930506</v>
      </c>
      <c r="J16" s="239">
        <f t="shared" si="59"/>
        <v>609736.6205120415</v>
      </c>
      <c r="K16" s="239">
        <f t="shared" si="59"/>
        <v>815017.99505565572</v>
      </c>
      <c r="L16" s="239">
        <f t="shared" si="59"/>
        <v>1021325.776471982</v>
      </c>
      <c r="M16" s="239">
        <f t="shared" si="59"/>
        <v>1228665.0967953829</v>
      </c>
      <c r="N16" s="239">
        <f t="shared" si="59"/>
        <v>1437041.1137204138</v>
      </c>
      <c r="O16" s="239">
        <f t="shared" si="59"/>
        <v>1646459.010730061</v>
      </c>
      <c r="P16" s="239">
        <f t="shared" si="59"/>
        <v>1856923.9972247598</v>
      </c>
      <c r="Q16" s="239">
        <f t="shared" si="59"/>
        <v>2068441.3086519272</v>
      </c>
      <c r="R16" s="239">
        <f t="shared" si="59"/>
        <v>2281016.2066362319</v>
      </c>
      <c r="S16" s="239">
        <f t="shared" si="59"/>
        <v>2494653.9791104659</v>
      </c>
      <c r="T16" s="239">
        <f t="shared" si="59"/>
        <v>2709359.9404470585</v>
      </c>
      <c r="U16" s="239">
        <f t="shared" si="59"/>
        <v>3140918.9227336319</v>
      </c>
      <c r="V16" s="239">
        <f t="shared" si="59"/>
        <v>3576793.4948430704</v>
      </c>
      <c r="W16" s="239">
        <f t="shared" si="59"/>
        <v>4017026.8126736046</v>
      </c>
      <c r="X16" s="239">
        <f t="shared" si="59"/>
        <v>4461662.463682442</v>
      </c>
      <c r="Y16" s="239">
        <f t="shared" si="59"/>
        <v>4910744.4712013751</v>
      </c>
      <c r="Z16" s="239">
        <f t="shared" si="59"/>
        <v>5364317.2987954821</v>
      </c>
      <c r="AA16" s="239">
        <f t="shared" si="59"/>
        <v>5822425.8546655402</v>
      </c>
      <c r="AB16" s="239">
        <f t="shared" si="59"/>
        <v>6285115.4960943023</v>
      </c>
      <c r="AC16" s="239">
        <f t="shared" si="59"/>
        <v>6752432.0339373443</v>
      </c>
      <c r="AD16" s="239">
        <f t="shared" si="59"/>
        <v>7224421.7371588238</v>
      </c>
      <c r="AE16" s="239">
        <f t="shared" si="59"/>
        <v>7939486.1375393597</v>
      </c>
      <c r="AF16" s="239">
        <f t="shared" si="59"/>
        <v>8665276.5039255973</v>
      </c>
      <c r="AG16" s="239">
        <f t="shared" si="59"/>
        <v>9401953.7258076314</v>
      </c>
      <c r="AH16" s="239">
        <f t="shared" si="59"/>
        <v>10149681.106017895</v>
      </c>
      <c r="AI16" s="239">
        <f t="shared" si="59"/>
        <v>10908624.396931315</v>
      </c>
      <c r="AJ16" s="239">
        <f t="shared" si="59"/>
        <v>11678951.837208435</v>
      </c>
      <c r="AK16" s="239">
        <f t="shared" si="59"/>
        <v>12460834.189089706</v>
      </c>
      <c r="AL16" s="239">
        <f t="shared" si="59"/>
        <v>13254444.776249198</v>
      </c>
      <c r="AM16" s="239">
        <f t="shared" si="59"/>
        <v>14059959.522216093</v>
      </c>
      <c r="AN16" s="239">
        <f t="shared" si="59"/>
        <v>14877556.989372483</v>
      </c>
      <c r="AO16" s="239">
        <f t="shared" si="59"/>
        <v>16260659.371312052</v>
      </c>
      <c r="AP16" s="239">
        <f t="shared" si="59"/>
        <v>17678339.312800106</v>
      </c>
      <c r="AQ16" s="239">
        <f t="shared" si="59"/>
        <v>19131461.252825364</v>
      </c>
      <c r="AR16" s="239">
        <f t="shared" si="59"/>
        <v>20620911.241351247</v>
      </c>
      <c r="AS16" s="239">
        <f t="shared" si="59"/>
        <v>22147597.479590289</v>
      </c>
      <c r="AT16" s="239">
        <f t="shared" si="59"/>
        <v>23712450.873785287</v>
      </c>
      <c r="AU16" s="239">
        <f t="shared" si="59"/>
        <v>25316425.602835182</v>
      </c>
      <c r="AV16" s="239">
        <f t="shared" si="59"/>
        <v>26960499.700111292</v>
      </c>
      <c r="AW16" s="239">
        <f t="shared" si="59"/>
        <v>28645675.649819329</v>
      </c>
      <c r="AX16" s="239">
        <f t="shared" si="59"/>
        <v>30372980.998270083</v>
      </c>
      <c r="AY16" s="239">
        <f t="shared" si="59"/>
        <v>32143468.980432067</v>
      </c>
      <c r="AZ16" s="239">
        <f t="shared" si="59"/>
        <v>33958219.162148118</v>
      </c>
      <c r="BA16" s="239">
        <f t="shared" si="59"/>
        <v>35818338.098407067</v>
      </c>
      <c r="BB16" s="239">
        <f t="shared" si="59"/>
        <v>37724960.00807251</v>
      </c>
      <c r="BC16" s="239">
        <f t="shared" si="59"/>
        <v>39679247.465479583</v>
      </c>
      <c r="BD16" s="239">
        <f t="shared" si="59"/>
        <v>41682392.109321825</v>
      </c>
      <c r="BE16" s="239">
        <f t="shared" si="59"/>
        <v>43735615.369260125</v>
      </c>
      <c r="BF16" s="239">
        <f t="shared" si="59"/>
        <v>45840169.210696869</v>
      </c>
      <c r="BG16" s="239">
        <f t="shared" si="59"/>
        <v>47997336.898169525</v>
      </c>
      <c r="BH16" s="239">
        <f t="shared" si="59"/>
        <v>50208433.777829006</v>
      </c>
      <c r="BI16" s="239">
        <f t="shared" si="59"/>
        <v>52474808.079479977</v>
      </c>
      <c r="BJ16" s="239">
        <f t="shared" si="59"/>
        <v>54797841.738672242</v>
      </c>
      <c r="BK16" s="239">
        <f t="shared" si="59"/>
        <v>57178951.239344269</v>
      </c>
      <c r="BL16" s="239">
        <f t="shared" si="59"/>
        <v>59619588.477533154</v>
      </c>
      <c r="BM16" s="239">
        <f t="shared" si="59"/>
        <v>62121241.646676719</v>
      </c>
      <c r="BN16" s="239">
        <f t="shared" si="59"/>
        <v>64685436.145048864</v>
      </c>
      <c r="BO16" s="239">
        <f t="shared" si="59"/>
        <v>67313735.505880341</v>
      </c>
      <c r="BP16" s="239">
        <f t="shared" si="59"/>
        <v>70007742.350732595</v>
      </c>
      <c r="BQ16" s="239">
        <f t="shared" si="59"/>
        <v>72769099.366706178</v>
      </c>
      <c r="BR16" s="239">
        <f t="shared" si="59"/>
        <v>75599490.308079064</v>
      </c>
      <c r="BS16" s="239">
        <f t="shared" si="59"/>
        <v>78500641.022986278</v>
      </c>
      <c r="BT16" s="239">
        <f t="shared" si="59"/>
        <v>81474320.505766168</v>
      </c>
      <c r="BU16" s="239">
        <f t="shared" ref="BU16:CB16" si="60">SUMPRODUCT($G$17:$G$21,BU17:BU21)</f>
        <v>84522341.975615561</v>
      </c>
      <c r="BV16" s="239">
        <f t="shared" si="60"/>
        <v>87646563.982211232</v>
      </c>
      <c r="BW16" s="239">
        <f t="shared" si="60"/>
        <v>90848891.538971737</v>
      </c>
      <c r="BX16" s="239">
        <f t="shared" si="60"/>
        <v>94131277.284651265</v>
      </c>
      <c r="BY16" s="239">
        <f t="shared" si="60"/>
        <v>97495722.673972771</v>
      </c>
      <c r="BZ16" s="239">
        <f t="shared" si="60"/>
        <v>100944279.19802733</v>
      </c>
      <c r="CA16" s="239">
        <f t="shared" si="60"/>
        <v>104479049.63518327</v>
      </c>
      <c r="CB16" s="239">
        <f t="shared" si="60"/>
        <v>108102189.33326809</v>
      </c>
    </row>
    <row r="17" spans="2:82">
      <c r="B17" s="91">
        <v>1</v>
      </c>
      <c r="C17" s="133"/>
      <c r="G17" s="27">
        <f>IF($B$15=B17,1,0)</f>
        <v>1</v>
      </c>
      <c r="H17" s="164">
        <f>H23</f>
        <v>202232.69144104415</v>
      </c>
      <c r="I17" s="164">
        <f t="shared" ref="I17:BT18" si="61">I23</f>
        <v>405476.54633930506</v>
      </c>
      <c r="J17" s="164">
        <f t="shared" si="61"/>
        <v>609736.6205120415</v>
      </c>
      <c r="K17" s="164">
        <f t="shared" si="61"/>
        <v>815017.99505565572</v>
      </c>
      <c r="L17" s="164">
        <f t="shared" si="61"/>
        <v>1021325.776471982</v>
      </c>
      <c r="M17" s="164">
        <f t="shared" si="61"/>
        <v>1228665.0967953829</v>
      </c>
      <c r="N17" s="164">
        <f t="shared" si="61"/>
        <v>1437041.1137204138</v>
      </c>
      <c r="O17" s="164">
        <f t="shared" si="61"/>
        <v>1646459.010730061</v>
      </c>
      <c r="P17" s="164">
        <f t="shared" si="61"/>
        <v>1856923.9972247598</v>
      </c>
      <c r="Q17" s="164">
        <f t="shared" si="61"/>
        <v>2068441.3086519272</v>
      </c>
      <c r="R17" s="164">
        <f t="shared" si="61"/>
        <v>2281016.2066362319</v>
      </c>
      <c r="S17" s="164">
        <f t="shared" si="61"/>
        <v>2494653.9791104659</v>
      </c>
      <c r="T17" s="164">
        <f t="shared" si="61"/>
        <v>2709359.9404470585</v>
      </c>
      <c r="U17" s="164">
        <f t="shared" si="61"/>
        <v>3140918.9227336319</v>
      </c>
      <c r="V17" s="164">
        <f t="shared" si="61"/>
        <v>3576793.4948430704</v>
      </c>
      <c r="W17" s="164">
        <f t="shared" si="61"/>
        <v>4017026.8126736046</v>
      </c>
      <c r="X17" s="164">
        <f t="shared" si="61"/>
        <v>4461662.463682442</v>
      </c>
      <c r="Y17" s="164">
        <f t="shared" si="61"/>
        <v>4910744.4712013751</v>
      </c>
      <c r="Z17" s="164">
        <f t="shared" si="61"/>
        <v>5364317.2987954821</v>
      </c>
      <c r="AA17" s="164">
        <f t="shared" si="61"/>
        <v>5822425.8546655402</v>
      </c>
      <c r="AB17" s="164">
        <f t="shared" si="61"/>
        <v>6285115.4960943023</v>
      </c>
      <c r="AC17" s="164">
        <f t="shared" si="61"/>
        <v>6752432.0339373443</v>
      </c>
      <c r="AD17" s="164">
        <f t="shared" si="61"/>
        <v>7224421.7371588238</v>
      </c>
      <c r="AE17" s="164">
        <f t="shared" si="61"/>
        <v>7939486.1375393597</v>
      </c>
      <c r="AF17" s="164">
        <f t="shared" si="61"/>
        <v>8665276.5039255973</v>
      </c>
      <c r="AG17" s="164">
        <f t="shared" si="61"/>
        <v>9401953.7258076314</v>
      </c>
      <c r="AH17" s="164">
        <f t="shared" si="61"/>
        <v>10149681.106017895</v>
      </c>
      <c r="AI17" s="164">
        <f t="shared" si="61"/>
        <v>10908624.396931315</v>
      </c>
      <c r="AJ17" s="164">
        <f t="shared" si="61"/>
        <v>11678951.837208435</v>
      </c>
      <c r="AK17" s="164">
        <f t="shared" si="61"/>
        <v>12460834.189089706</v>
      </c>
      <c r="AL17" s="164">
        <f t="shared" si="61"/>
        <v>13254444.776249198</v>
      </c>
      <c r="AM17" s="164">
        <f t="shared" si="61"/>
        <v>14059959.522216093</v>
      </c>
      <c r="AN17" s="164">
        <f t="shared" si="61"/>
        <v>14877556.989372483</v>
      </c>
      <c r="AO17" s="164">
        <f t="shared" si="61"/>
        <v>16260659.371312052</v>
      </c>
      <c r="AP17" s="164">
        <f t="shared" si="61"/>
        <v>17678339.312800106</v>
      </c>
      <c r="AQ17" s="164">
        <f t="shared" si="61"/>
        <v>19131461.252825364</v>
      </c>
      <c r="AR17" s="164">
        <f t="shared" si="61"/>
        <v>20620911.241351247</v>
      </c>
      <c r="AS17" s="164">
        <f t="shared" si="61"/>
        <v>22147597.479590289</v>
      </c>
      <c r="AT17" s="164">
        <f t="shared" si="61"/>
        <v>23712450.873785287</v>
      </c>
      <c r="AU17" s="164">
        <f t="shared" si="61"/>
        <v>25316425.602835182</v>
      </c>
      <c r="AV17" s="164">
        <f t="shared" si="61"/>
        <v>26960499.700111292</v>
      </c>
      <c r="AW17" s="164">
        <f t="shared" si="61"/>
        <v>28645675.649819329</v>
      </c>
      <c r="AX17" s="164">
        <f t="shared" si="61"/>
        <v>30372980.998270083</v>
      </c>
      <c r="AY17" s="164">
        <f t="shared" si="61"/>
        <v>32143468.980432067</v>
      </c>
      <c r="AZ17" s="164">
        <f t="shared" si="61"/>
        <v>33958219.162148118</v>
      </c>
      <c r="BA17" s="164">
        <f t="shared" si="61"/>
        <v>35818338.098407067</v>
      </c>
      <c r="BB17" s="164">
        <f t="shared" si="61"/>
        <v>37724960.00807251</v>
      </c>
      <c r="BC17" s="164">
        <f t="shared" si="61"/>
        <v>39679247.465479583</v>
      </c>
      <c r="BD17" s="164">
        <f t="shared" si="61"/>
        <v>41682392.109321825</v>
      </c>
      <c r="BE17" s="164">
        <f t="shared" si="61"/>
        <v>43735615.369260125</v>
      </c>
      <c r="BF17" s="164">
        <f t="shared" si="61"/>
        <v>45840169.210696869</v>
      </c>
      <c r="BG17" s="164">
        <f t="shared" si="61"/>
        <v>47997336.898169525</v>
      </c>
      <c r="BH17" s="164">
        <f t="shared" si="61"/>
        <v>50208433.777829006</v>
      </c>
      <c r="BI17" s="164">
        <f t="shared" si="61"/>
        <v>52474808.079479977</v>
      </c>
      <c r="BJ17" s="164">
        <f t="shared" si="61"/>
        <v>54797841.738672242</v>
      </c>
      <c r="BK17" s="164">
        <f t="shared" si="61"/>
        <v>57178951.239344269</v>
      </c>
      <c r="BL17" s="164">
        <f t="shared" si="61"/>
        <v>59619588.477533154</v>
      </c>
      <c r="BM17" s="164">
        <f t="shared" si="61"/>
        <v>62121241.646676719</v>
      </c>
      <c r="BN17" s="164">
        <f t="shared" si="61"/>
        <v>64685436.145048864</v>
      </c>
      <c r="BO17" s="164">
        <f t="shared" si="61"/>
        <v>67313735.505880341</v>
      </c>
      <c r="BP17" s="164">
        <f t="shared" si="61"/>
        <v>70007742.350732595</v>
      </c>
      <c r="BQ17" s="164">
        <f t="shared" si="61"/>
        <v>72769099.366706178</v>
      </c>
      <c r="BR17" s="164">
        <f t="shared" si="61"/>
        <v>75599490.308079064</v>
      </c>
      <c r="BS17" s="164">
        <f t="shared" si="61"/>
        <v>78500641.022986278</v>
      </c>
      <c r="BT17" s="164">
        <f t="shared" si="61"/>
        <v>81474320.505766168</v>
      </c>
      <c r="BU17" s="164">
        <f t="shared" ref="BU17:CB21" si="62">BU23</f>
        <v>84522341.975615561</v>
      </c>
      <c r="BV17" s="164">
        <f t="shared" si="62"/>
        <v>87646563.982211232</v>
      </c>
      <c r="BW17" s="164">
        <f t="shared" si="62"/>
        <v>90848891.538971737</v>
      </c>
      <c r="BX17" s="164">
        <f t="shared" si="62"/>
        <v>94131277.284651265</v>
      </c>
      <c r="BY17" s="164">
        <f t="shared" si="62"/>
        <v>97495722.673972771</v>
      </c>
      <c r="BZ17" s="164">
        <f t="shared" si="62"/>
        <v>100944279.19802733</v>
      </c>
      <c r="CA17" s="164">
        <f t="shared" si="62"/>
        <v>104479049.63518327</v>
      </c>
      <c r="CB17" s="164">
        <f t="shared" si="62"/>
        <v>108102189.33326809</v>
      </c>
      <c r="CC17" s="153"/>
      <c r="CD17" s="153"/>
    </row>
    <row r="18" spans="2:82">
      <c r="B18" s="91">
        <v>2</v>
      </c>
      <c r="C18" s="133"/>
      <c r="G18" s="27">
        <f t="shared" ref="G18:G21" si="63">IF($B$15=B18,1,0)</f>
        <v>0</v>
      </c>
      <c r="H18" s="164">
        <f t="shared" ref="H18:W21" si="64">H24</f>
        <v>0</v>
      </c>
      <c r="I18" s="164">
        <f t="shared" si="64"/>
        <v>0</v>
      </c>
      <c r="J18" s="164">
        <f t="shared" si="64"/>
        <v>0</v>
      </c>
      <c r="K18" s="164">
        <f t="shared" si="64"/>
        <v>392540.96600000048</v>
      </c>
      <c r="L18" s="164">
        <f t="shared" si="64"/>
        <v>789007.34165999899</v>
      </c>
      <c r="M18" s="164">
        <f t="shared" si="64"/>
        <v>1189438.3810766013</v>
      </c>
      <c r="N18" s="164">
        <f t="shared" si="64"/>
        <v>1593873.7308873606</v>
      </c>
      <c r="O18" s="164">
        <f t="shared" si="64"/>
        <v>2002353.4341962368</v>
      </c>
      <c r="P18" s="164">
        <f t="shared" si="64"/>
        <v>2414917.9345382</v>
      </c>
      <c r="Q18" s="164">
        <f t="shared" si="64"/>
        <v>2831608.0798835829</v>
      </c>
      <c r="R18" s="164">
        <f t="shared" si="64"/>
        <v>3252465.1266824147</v>
      </c>
      <c r="S18" s="164">
        <f t="shared" si="64"/>
        <v>3677530.7439492461</v>
      </c>
      <c r="T18" s="164">
        <f t="shared" si="64"/>
        <v>4106847.0173887401</v>
      </c>
      <c r="U18" s="164">
        <f t="shared" si="64"/>
        <v>4757261.1716495669</v>
      </c>
      <c r="V18" s="164">
        <f t="shared" si="64"/>
        <v>5417431.5382243004</v>
      </c>
      <c r="W18" s="164">
        <f t="shared" si="64"/>
        <v>6087504.4602976628</v>
      </c>
      <c r="X18" s="164">
        <f t="shared" si="61"/>
        <v>6767628.4762021312</v>
      </c>
      <c r="Y18" s="164">
        <f t="shared" si="61"/>
        <v>7457954.35234515</v>
      </c>
      <c r="Z18" s="164">
        <f t="shared" si="61"/>
        <v>8158635.1166303288</v>
      </c>
      <c r="AA18" s="164">
        <f t="shared" si="61"/>
        <v>8869826.0923797712</v>
      </c>
      <c r="AB18" s="164">
        <f t="shared" si="61"/>
        <v>9591684.9327654708</v>
      </c>
      <c r="AC18" s="164">
        <f t="shared" si="61"/>
        <v>10324371.655756943</v>
      </c>
      <c r="AD18" s="164">
        <f t="shared" si="61"/>
        <v>8416863.4253690764</v>
      </c>
      <c r="AE18" s="164">
        <f t="shared" si="61"/>
        <v>9131927.8257496115</v>
      </c>
      <c r="AF18" s="164">
        <f t="shared" si="61"/>
        <v>9857718.19213585</v>
      </c>
      <c r="AG18" s="164">
        <f t="shared" si="61"/>
        <v>10594395.414017882</v>
      </c>
      <c r="AH18" s="164">
        <f t="shared" si="61"/>
        <v>11342122.794228148</v>
      </c>
      <c r="AI18" s="164">
        <f t="shared" si="61"/>
        <v>12101066.085141568</v>
      </c>
      <c r="AJ18" s="164">
        <f t="shared" si="61"/>
        <v>12871393.525418688</v>
      </c>
      <c r="AK18" s="164">
        <f t="shared" si="61"/>
        <v>13653275.877299959</v>
      </c>
      <c r="AL18" s="164">
        <f t="shared" si="61"/>
        <v>14446886.464459451</v>
      </c>
      <c r="AM18" s="164">
        <f t="shared" si="61"/>
        <v>15252401.210426345</v>
      </c>
      <c r="AN18" s="164">
        <f t="shared" si="61"/>
        <v>16069998.677582735</v>
      </c>
      <c r="AO18" s="164">
        <f t="shared" si="61"/>
        <v>17453101.059522305</v>
      </c>
      <c r="AP18" s="164">
        <f t="shared" si="61"/>
        <v>18870781.001010358</v>
      </c>
      <c r="AQ18" s="164">
        <f t="shared" si="61"/>
        <v>20323902.941035617</v>
      </c>
      <c r="AR18" s="164">
        <f t="shared" si="61"/>
        <v>21813352.9295615</v>
      </c>
      <c r="AS18" s="164">
        <f t="shared" si="61"/>
        <v>23340039.167800538</v>
      </c>
      <c r="AT18" s="164">
        <f t="shared" si="61"/>
        <v>24904892.56199554</v>
      </c>
      <c r="AU18" s="164">
        <f t="shared" si="61"/>
        <v>26508867.291045435</v>
      </c>
      <c r="AV18" s="164">
        <f t="shared" si="61"/>
        <v>28152941.388321545</v>
      </c>
      <c r="AW18" s="164">
        <f t="shared" si="61"/>
        <v>29838117.338029582</v>
      </c>
      <c r="AX18" s="164">
        <f t="shared" si="61"/>
        <v>31565422.686480336</v>
      </c>
      <c r="AY18" s="164">
        <f t="shared" si="61"/>
        <v>33335910.66864232</v>
      </c>
      <c r="AZ18" s="164">
        <f t="shared" si="61"/>
        <v>35150660.850358367</v>
      </c>
      <c r="BA18" s="164">
        <f t="shared" si="61"/>
        <v>37010779.786617324</v>
      </c>
      <c r="BB18" s="164">
        <f t="shared" si="61"/>
        <v>38917401.696282759</v>
      </c>
      <c r="BC18" s="164">
        <f t="shared" si="61"/>
        <v>40871689.153689831</v>
      </c>
      <c r="BD18" s="164">
        <f t="shared" si="61"/>
        <v>42874833.797532074</v>
      </c>
      <c r="BE18" s="164">
        <f t="shared" si="61"/>
        <v>44928057.057470374</v>
      </c>
      <c r="BF18" s="164">
        <f t="shared" si="61"/>
        <v>47032610.898907125</v>
      </c>
      <c r="BG18" s="164">
        <f t="shared" si="61"/>
        <v>49189778.586379774</v>
      </c>
      <c r="BH18" s="164">
        <f t="shared" si="61"/>
        <v>51400875.466039255</v>
      </c>
      <c r="BI18" s="164">
        <f t="shared" si="61"/>
        <v>53667249.767690226</v>
      </c>
      <c r="BJ18" s="164">
        <f t="shared" si="61"/>
        <v>55990283.426882498</v>
      </c>
      <c r="BK18" s="164">
        <f t="shared" si="61"/>
        <v>58371392.927554525</v>
      </c>
      <c r="BL18" s="164">
        <f t="shared" si="61"/>
        <v>60812030.165743403</v>
      </c>
      <c r="BM18" s="164">
        <f t="shared" si="61"/>
        <v>63313683.334886968</v>
      </c>
      <c r="BN18" s="164">
        <f t="shared" si="61"/>
        <v>65877877.833259121</v>
      </c>
      <c r="BO18" s="164">
        <f t="shared" si="61"/>
        <v>68506177.19409059</v>
      </c>
      <c r="BP18" s="164">
        <f t="shared" si="61"/>
        <v>71200184.038942859</v>
      </c>
      <c r="BQ18" s="164">
        <f t="shared" si="61"/>
        <v>73961541.054916427</v>
      </c>
      <c r="BR18" s="164">
        <f t="shared" si="61"/>
        <v>76791931.996289328</v>
      </c>
      <c r="BS18" s="164">
        <f t="shared" si="61"/>
        <v>79693082.711196527</v>
      </c>
      <c r="BT18" s="164">
        <f t="shared" si="61"/>
        <v>82666762.193976417</v>
      </c>
      <c r="BU18" s="164">
        <f t="shared" si="62"/>
        <v>85714783.66382581</v>
      </c>
      <c r="BV18" s="164">
        <f t="shared" si="62"/>
        <v>88839005.670421481</v>
      </c>
      <c r="BW18" s="164">
        <f t="shared" si="62"/>
        <v>92041333.227182001</v>
      </c>
      <c r="BX18" s="164">
        <f t="shared" si="62"/>
        <v>95323718.972861513</v>
      </c>
      <c r="BY18" s="164">
        <f t="shared" si="62"/>
        <v>98688164.362183034</v>
      </c>
      <c r="BZ18" s="164">
        <f t="shared" si="62"/>
        <v>102136720.88623759</v>
      </c>
      <c r="CA18" s="164">
        <f t="shared" si="62"/>
        <v>105671491.32339352</v>
      </c>
      <c r="CB18" s="164">
        <f t="shared" si="62"/>
        <v>109294631.02147834</v>
      </c>
      <c r="CC18" s="153"/>
      <c r="CD18" s="153"/>
    </row>
    <row r="19" spans="2:82">
      <c r="B19" s="91">
        <v>3</v>
      </c>
      <c r="C19" s="133"/>
      <c r="G19" s="27">
        <f t="shared" si="63"/>
        <v>0</v>
      </c>
      <c r="H19" s="164">
        <f t="shared" si="64"/>
        <v>0</v>
      </c>
      <c r="I19" s="164">
        <f t="shared" ref="I19:BT21" si="65">I25</f>
        <v>0</v>
      </c>
      <c r="J19" s="164">
        <f t="shared" si="65"/>
        <v>0</v>
      </c>
      <c r="K19" s="164">
        <f t="shared" si="65"/>
        <v>196270.48299999296</v>
      </c>
      <c r="L19" s="164">
        <f t="shared" si="65"/>
        <v>393522.31841498724</v>
      </c>
      <c r="M19" s="164">
        <f t="shared" si="65"/>
        <v>591760.41300706123</v>
      </c>
      <c r="N19" s="164">
        <f t="shared" si="65"/>
        <v>790989.69807208772</v>
      </c>
      <c r="O19" s="164">
        <f t="shared" si="65"/>
        <v>991215.12956244987</v>
      </c>
      <c r="P19" s="164">
        <f t="shared" si="65"/>
        <v>1192441.6882102522</v>
      </c>
      <c r="Q19" s="164">
        <f t="shared" si="65"/>
        <v>1394674.3796512964</v>
      </c>
      <c r="R19" s="164">
        <f t="shared" si="65"/>
        <v>1597918.2345495573</v>
      </c>
      <c r="S19" s="164">
        <f t="shared" si="65"/>
        <v>1802178.3087222939</v>
      </c>
      <c r="T19" s="164">
        <f t="shared" si="65"/>
        <v>2007459.6832659082</v>
      </c>
      <c r="U19" s="164">
        <f t="shared" si="65"/>
        <v>2213767.4646822345</v>
      </c>
      <c r="V19" s="164">
        <f t="shared" si="65"/>
        <v>2421106.7850056351</v>
      </c>
      <c r="W19" s="164">
        <f t="shared" si="65"/>
        <v>2629482.801930666</v>
      </c>
      <c r="X19" s="164">
        <f t="shared" si="65"/>
        <v>2838900.6989403134</v>
      </c>
      <c r="Y19" s="164">
        <f t="shared" si="65"/>
        <v>3049365.685435012</v>
      </c>
      <c r="Z19" s="164">
        <f t="shared" si="65"/>
        <v>3260882.9968621796</v>
      </c>
      <c r="AA19" s="164">
        <f t="shared" si="65"/>
        <v>3473457.8948464841</v>
      </c>
      <c r="AB19" s="164">
        <f t="shared" si="65"/>
        <v>3687095.6673207185</v>
      </c>
      <c r="AC19" s="164">
        <f t="shared" si="65"/>
        <v>3901801.6286573112</v>
      </c>
      <c r="AD19" s="164">
        <f t="shared" si="65"/>
        <v>4117581.1198005974</v>
      </c>
      <c r="AE19" s="164">
        <f t="shared" si="65"/>
        <v>4334439.5083995918</v>
      </c>
      <c r="AF19" s="164">
        <f t="shared" si="65"/>
        <v>4552382.1889415849</v>
      </c>
      <c r="AG19" s="164">
        <f t="shared" si="65"/>
        <v>4771414.5828862889</v>
      </c>
      <c r="AH19" s="164">
        <f t="shared" si="65"/>
        <v>4991542.138800716</v>
      </c>
      <c r="AI19" s="164">
        <f t="shared" si="65"/>
        <v>5212770.3324947143</v>
      </c>
      <c r="AJ19" s="164">
        <f t="shared" si="65"/>
        <v>5435104.6671571825</v>
      </c>
      <c r="AK19" s="164">
        <f t="shared" si="65"/>
        <v>5658550.6734929662</v>
      </c>
      <c r="AL19" s="164">
        <f t="shared" si="65"/>
        <v>5883113.9098604256</v>
      </c>
      <c r="AM19" s="164">
        <f t="shared" si="65"/>
        <v>6108799.9624097208</v>
      </c>
      <c r="AN19" s="164">
        <f t="shared" si="65"/>
        <v>6335614.4452217631</v>
      </c>
      <c r="AO19" s="164">
        <f t="shared" si="65"/>
        <v>6563563.000447873</v>
      </c>
      <c r="AP19" s="164">
        <f t="shared" si="65"/>
        <v>6792651.2984501095</v>
      </c>
      <c r="AQ19" s="164">
        <f t="shared" si="65"/>
        <v>7022885.0379423527</v>
      </c>
      <c r="AR19" s="164">
        <f t="shared" si="65"/>
        <v>7254269.9461320592</v>
      </c>
      <c r="AS19" s="164">
        <f t="shared" si="65"/>
        <v>7486811.7788627204</v>
      </c>
      <c r="AT19" s="164">
        <f t="shared" si="65"/>
        <v>7720516.3207570221</v>
      </c>
      <c r="AU19" s="164">
        <f t="shared" si="65"/>
        <v>7955389.38536081</v>
      </c>
      <c r="AV19" s="164">
        <f t="shared" si="65"/>
        <v>8191436.8152876049</v>
      </c>
      <c r="AW19" s="164">
        <f t="shared" si="65"/>
        <v>8428664.482364038</v>
      </c>
      <c r="AX19" s="164">
        <f t="shared" si="65"/>
        <v>8667078.2877758536</v>
      </c>
      <c r="AY19" s="164">
        <f t="shared" si="65"/>
        <v>8906684.1622147262</v>
      </c>
      <c r="AZ19" s="164">
        <f t="shared" si="65"/>
        <v>9147488.0660257991</v>
      </c>
      <c r="BA19" s="164">
        <f t="shared" si="65"/>
        <v>9389495.9893559199</v>
      </c>
      <c r="BB19" s="164">
        <f t="shared" si="65"/>
        <v>9632713.9523026925</v>
      </c>
      <c r="BC19" s="164">
        <f t="shared" si="65"/>
        <v>9877148.0050642062</v>
      </c>
      <c r="BD19" s="164">
        <f t="shared" si="65"/>
        <v>10122804.228089524</v>
      </c>
      <c r="BE19" s="164">
        <f t="shared" si="65"/>
        <v>10369688.732229967</v>
      </c>
      <c r="BF19" s="164">
        <f t="shared" si="65"/>
        <v>10617807.658891113</v>
      </c>
      <c r="BG19" s="164">
        <f t="shared" si="65"/>
        <v>10867167.180185562</v>
      </c>
      <c r="BH19" s="164">
        <f t="shared" si="65"/>
        <v>11117773.499086477</v>
      </c>
      <c r="BI19" s="164">
        <f t="shared" si="65"/>
        <v>11369632.84958191</v>
      </c>
      <c r="BJ19" s="164">
        <f t="shared" si="65"/>
        <v>11622751.496829813</v>
      </c>
      <c r="BK19" s="164">
        <f t="shared" si="65"/>
        <v>11877135.737313954</v>
      </c>
      <c r="BL19" s="164">
        <f t="shared" si="65"/>
        <v>12132791.89900052</v>
      </c>
      <c r="BM19" s="164">
        <f t="shared" si="65"/>
        <v>12389726.341495516</v>
      </c>
      <c r="BN19" s="164">
        <f t="shared" si="65"/>
        <v>12647945.456202986</v>
      </c>
      <c r="BO19" s="164">
        <f t="shared" si="65"/>
        <v>12907455.666483998</v>
      </c>
      <c r="BP19" s="164">
        <f t="shared" si="65"/>
        <v>13168263.427816411</v>
      </c>
      <c r="BQ19" s="164">
        <f t="shared" si="65"/>
        <v>13430375.22795549</v>
      </c>
      <c r="BR19" s="164">
        <f t="shared" si="65"/>
        <v>13693797.587095264</v>
      </c>
      <c r="BS19" s="164">
        <f t="shared" si="65"/>
        <v>13958537.058030743</v>
      </c>
      <c r="BT19" s="164">
        <f t="shared" si="65"/>
        <v>14224600.226320887</v>
      </c>
      <c r="BU19" s="164">
        <f t="shared" si="62"/>
        <v>14491993.710452488</v>
      </c>
      <c r="BV19" s="164">
        <f t="shared" si="62"/>
        <v>14760724.162004743</v>
      </c>
      <c r="BW19" s="164">
        <f t="shared" si="62"/>
        <v>15030798.265814759</v>
      </c>
      <c r="BX19" s="164">
        <f t="shared" si="62"/>
        <v>15302222.740143836</v>
      </c>
      <c r="BY19" s="164">
        <f t="shared" si="62"/>
        <v>15575004.336844549</v>
      </c>
      <c r="BZ19" s="164">
        <f t="shared" si="62"/>
        <v>15849149.841528771</v>
      </c>
      <c r="CA19" s="164">
        <f t="shared" si="62"/>
        <v>16124666.073736407</v>
      </c>
      <c r="CB19" s="164">
        <f t="shared" si="62"/>
        <v>16401559.887105083</v>
      </c>
      <c r="CC19" s="153"/>
      <c r="CD19" s="153"/>
    </row>
    <row r="20" spans="2:82">
      <c r="B20" s="91">
        <v>4</v>
      </c>
      <c r="C20" s="133"/>
      <c r="G20" s="27">
        <f t="shared" si="63"/>
        <v>0</v>
      </c>
      <c r="H20" s="164">
        <f t="shared" si="64"/>
        <v>0</v>
      </c>
      <c r="I20" s="164">
        <f t="shared" si="65"/>
        <v>0</v>
      </c>
      <c r="J20" s="164">
        <f t="shared" si="65"/>
        <v>0</v>
      </c>
      <c r="K20" s="164">
        <f t="shared" si="65"/>
        <v>196270.48299999296</v>
      </c>
      <c r="L20" s="164">
        <f t="shared" si="65"/>
        <v>393522.31841498724</v>
      </c>
      <c r="M20" s="164">
        <f t="shared" si="65"/>
        <v>591760.41300706123</v>
      </c>
      <c r="N20" s="164">
        <f t="shared" si="65"/>
        <v>790989.69807208772</v>
      </c>
      <c r="O20" s="164">
        <f t="shared" si="65"/>
        <v>991215.12956244987</v>
      </c>
      <c r="P20" s="164">
        <f t="shared" si="65"/>
        <v>1192441.6882102522</v>
      </c>
      <c r="Q20" s="164">
        <f t="shared" si="65"/>
        <v>1394674.3796512964</v>
      </c>
      <c r="R20" s="164">
        <f t="shared" si="65"/>
        <v>1597918.2345495573</v>
      </c>
      <c r="S20" s="164">
        <f t="shared" si="65"/>
        <v>1802178.3087222939</v>
      </c>
      <c r="T20" s="164">
        <f t="shared" si="65"/>
        <v>2007459.6832659082</v>
      </c>
      <c r="U20" s="164">
        <f t="shared" si="65"/>
        <v>2213767.4646822345</v>
      </c>
      <c r="V20" s="164">
        <f t="shared" si="65"/>
        <v>2421106.7850056351</v>
      </c>
      <c r="W20" s="164">
        <f t="shared" si="65"/>
        <v>2629482.801930666</v>
      </c>
      <c r="X20" s="164">
        <f t="shared" si="65"/>
        <v>2838900.6989403134</v>
      </c>
      <c r="Y20" s="164">
        <f t="shared" si="65"/>
        <v>3049365.685435012</v>
      </c>
      <c r="Z20" s="164">
        <f t="shared" si="65"/>
        <v>3260882.9968621796</v>
      </c>
      <c r="AA20" s="164">
        <f t="shared" si="65"/>
        <v>3473457.8948464841</v>
      </c>
      <c r="AB20" s="164">
        <f t="shared" si="65"/>
        <v>3687095.6673207185</v>
      </c>
      <c r="AC20" s="164">
        <f t="shared" si="65"/>
        <v>3901801.6286573112</v>
      </c>
      <c r="AD20" s="164">
        <f t="shared" si="65"/>
        <v>4117581.1198005974</v>
      </c>
      <c r="AE20" s="164">
        <f t="shared" si="65"/>
        <v>4117581.1198005974</v>
      </c>
      <c r="AF20" s="164">
        <f t="shared" si="65"/>
        <v>4117581.1198005974</v>
      </c>
      <c r="AG20" s="164">
        <f t="shared" si="65"/>
        <v>4117581.1198005974</v>
      </c>
      <c r="AH20" s="164">
        <f t="shared" si="65"/>
        <v>4117581.1198005974</v>
      </c>
      <c r="AI20" s="164">
        <f t="shared" si="65"/>
        <v>4117581.1198005974</v>
      </c>
      <c r="AJ20" s="164">
        <f t="shared" si="65"/>
        <v>4117581.1198005974</v>
      </c>
      <c r="AK20" s="164">
        <f t="shared" si="65"/>
        <v>4117581.1198005974</v>
      </c>
      <c r="AL20" s="164">
        <f t="shared" si="65"/>
        <v>4117581.1198005974</v>
      </c>
      <c r="AM20" s="164">
        <f t="shared" si="65"/>
        <v>4117581.1198005974</v>
      </c>
      <c r="AN20" s="164">
        <f t="shared" si="65"/>
        <v>4117581.1198005974</v>
      </c>
      <c r="AO20" s="164">
        <f t="shared" si="65"/>
        <v>4117581.1198005974</v>
      </c>
      <c r="AP20" s="164">
        <f t="shared" si="65"/>
        <v>4117581.1198005974</v>
      </c>
      <c r="AQ20" s="164">
        <f t="shared" si="65"/>
        <v>4117581.1198005974</v>
      </c>
      <c r="AR20" s="164">
        <f t="shared" si="65"/>
        <v>4117581.1198005974</v>
      </c>
      <c r="AS20" s="164">
        <f t="shared" si="65"/>
        <v>4117581.1198005974</v>
      </c>
      <c r="AT20" s="164">
        <f t="shared" si="65"/>
        <v>4117581.1198005974</v>
      </c>
      <c r="AU20" s="164">
        <f t="shared" si="65"/>
        <v>4117581.1198005974</v>
      </c>
      <c r="AV20" s="164">
        <f t="shared" si="65"/>
        <v>4117581.1198005974</v>
      </c>
      <c r="AW20" s="164">
        <f t="shared" si="65"/>
        <v>4117581.1198005974</v>
      </c>
      <c r="AX20" s="164">
        <f t="shared" si="65"/>
        <v>4117581.1198005974</v>
      </c>
      <c r="AY20" s="164">
        <f t="shared" si="65"/>
        <v>4117581.1198005974</v>
      </c>
      <c r="AZ20" s="164">
        <f t="shared" si="65"/>
        <v>4117581.1198005974</v>
      </c>
      <c r="BA20" s="164">
        <f t="shared" si="65"/>
        <v>4117581.1198005974</v>
      </c>
      <c r="BB20" s="164">
        <f t="shared" si="65"/>
        <v>4117581.1198005974</v>
      </c>
      <c r="BC20" s="164">
        <f t="shared" si="65"/>
        <v>4117581.1198005974</v>
      </c>
      <c r="BD20" s="164">
        <f t="shared" si="65"/>
        <v>4117581.1198005974</v>
      </c>
      <c r="BE20" s="164">
        <f t="shared" si="65"/>
        <v>4117581.1198005974</v>
      </c>
      <c r="BF20" s="164">
        <f t="shared" si="65"/>
        <v>4117581.1198005974</v>
      </c>
      <c r="BG20" s="164">
        <f t="shared" si="65"/>
        <v>4117581.1198005974</v>
      </c>
      <c r="BH20" s="164">
        <f t="shared" si="65"/>
        <v>4117581.1198005974</v>
      </c>
      <c r="BI20" s="164">
        <f t="shared" si="65"/>
        <v>4117581.1198005974</v>
      </c>
      <c r="BJ20" s="164">
        <f t="shared" si="65"/>
        <v>4117581.1198005974</v>
      </c>
      <c r="BK20" s="164">
        <f t="shared" si="65"/>
        <v>4117581.1198005974</v>
      </c>
      <c r="BL20" s="164">
        <f t="shared" si="65"/>
        <v>4117581.1198005974</v>
      </c>
      <c r="BM20" s="164">
        <f t="shared" si="65"/>
        <v>4117581.1198005974</v>
      </c>
      <c r="BN20" s="164">
        <f t="shared" si="65"/>
        <v>4117581.1198005974</v>
      </c>
      <c r="BO20" s="164">
        <f t="shared" si="65"/>
        <v>4117581.1198005974</v>
      </c>
      <c r="BP20" s="164">
        <f t="shared" si="65"/>
        <v>4117581.1198005974</v>
      </c>
      <c r="BQ20" s="164">
        <f t="shared" si="65"/>
        <v>4117581.1198005974</v>
      </c>
      <c r="BR20" s="164">
        <f t="shared" si="65"/>
        <v>4117581.1198005974</v>
      </c>
      <c r="BS20" s="164">
        <f t="shared" si="65"/>
        <v>4117581.1198005974</v>
      </c>
      <c r="BT20" s="164">
        <f t="shared" si="65"/>
        <v>4117581.1198005974</v>
      </c>
      <c r="BU20" s="164">
        <f t="shared" si="62"/>
        <v>4117581.1198005974</v>
      </c>
      <c r="BV20" s="164">
        <f t="shared" si="62"/>
        <v>4117581.1198005974</v>
      </c>
      <c r="BW20" s="164">
        <f t="shared" si="62"/>
        <v>4117581.1198005974</v>
      </c>
      <c r="BX20" s="164">
        <f t="shared" si="62"/>
        <v>4117581.1198005974</v>
      </c>
      <c r="BY20" s="164">
        <f t="shared" si="62"/>
        <v>4117581.1198005974</v>
      </c>
      <c r="BZ20" s="164">
        <f t="shared" si="62"/>
        <v>4117581.1198005974</v>
      </c>
      <c r="CA20" s="164">
        <f t="shared" si="62"/>
        <v>4117581.1198005974</v>
      </c>
      <c r="CB20" s="164">
        <f t="shared" si="62"/>
        <v>4117581.1198005974</v>
      </c>
      <c r="CC20" s="153"/>
      <c r="CD20" s="153"/>
    </row>
    <row r="21" spans="2:82">
      <c r="B21" s="91">
        <v>5</v>
      </c>
      <c r="G21" s="27">
        <f t="shared" si="63"/>
        <v>0</v>
      </c>
      <c r="H21" s="164">
        <f t="shared" si="64"/>
        <v>0</v>
      </c>
      <c r="I21" s="164">
        <f t="shared" si="64"/>
        <v>0</v>
      </c>
      <c r="J21" s="164">
        <f t="shared" si="64"/>
        <v>0</v>
      </c>
      <c r="K21" s="164">
        <f t="shared" si="64"/>
        <v>0</v>
      </c>
      <c r="L21" s="164">
        <f t="shared" si="64"/>
        <v>0</v>
      </c>
      <c r="M21" s="164">
        <f t="shared" si="64"/>
        <v>0</v>
      </c>
      <c r="N21" s="164">
        <f t="shared" si="64"/>
        <v>0</v>
      </c>
      <c r="O21" s="164">
        <f t="shared" si="64"/>
        <v>0</v>
      </c>
      <c r="P21" s="164">
        <f t="shared" si="64"/>
        <v>0</v>
      </c>
      <c r="Q21" s="164">
        <f t="shared" si="64"/>
        <v>0</v>
      </c>
      <c r="R21" s="164">
        <f t="shared" si="64"/>
        <v>0</v>
      </c>
      <c r="S21" s="164">
        <f t="shared" si="64"/>
        <v>0</v>
      </c>
      <c r="T21" s="164">
        <f t="shared" si="64"/>
        <v>0</v>
      </c>
      <c r="U21" s="164">
        <f t="shared" si="64"/>
        <v>0</v>
      </c>
      <c r="V21" s="164">
        <f t="shared" si="64"/>
        <v>0</v>
      </c>
      <c r="W21" s="164">
        <f t="shared" si="64"/>
        <v>0</v>
      </c>
      <c r="X21" s="164">
        <f t="shared" si="65"/>
        <v>0</v>
      </c>
      <c r="Y21" s="164">
        <f t="shared" si="65"/>
        <v>0</v>
      </c>
      <c r="Z21" s="164">
        <f t="shared" si="65"/>
        <v>0</v>
      </c>
      <c r="AA21" s="164">
        <f t="shared" si="65"/>
        <v>0</v>
      </c>
      <c r="AB21" s="164">
        <f t="shared" si="65"/>
        <v>0</v>
      </c>
      <c r="AC21" s="164">
        <f t="shared" si="65"/>
        <v>0</v>
      </c>
      <c r="AD21" s="164">
        <f t="shared" si="65"/>
        <v>0</v>
      </c>
      <c r="AE21" s="164">
        <f t="shared" si="65"/>
        <v>0</v>
      </c>
      <c r="AF21" s="164">
        <f t="shared" si="65"/>
        <v>0</v>
      </c>
      <c r="AG21" s="164">
        <f t="shared" si="65"/>
        <v>0</v>
      </c>
      <c r="AH21" s="164">
        <f t="shared" si="65"/>
        <v>0</v>
      </c>
      <c r="AI21" s="164">
        <f t="shared" si="65"/>
        <v>0</v>
      </c>
      <c r="AJ21" s="164">
        <f t="shared" si="65"/>
        <v>0</v>
      </c>
      <c r="AK21" s="164">
        <f t="shared" si="65"/>
        <v>0</v>
      </c>
      <c r="AL21" s="164">
        <f t="shared" si="65"/>
        <v>0</v>
      </c>
      <c r="AM21" s="164">
        <f t="shared" si="65"/>
        <v>0</v>
      </c>
      <c r="AN21" s="164">
        <f t="shared" si="65"/>
        <v>0</v>
      </c>
      <c r="AO21" s="164">
        <f t="shared" si="65"/>
        <v>0</v>
      </c>
      <c r="AP21" s="164">
        <f t="shared" si="65"/>
        <v>0</v>
      </c>
      <c r="AQ21" s="164">
        <f t="shared" si="65"/>
        <v>0</v>
      </c>
      <c r="AR21" s="164">
        <f t="shared" si="65"/>
        <v>0</v>
      </c>
      <c r="AS21" s="164">
        <f t="shared" si="65"/>
        <v>0</v>
      </c>
      <c r="AT21" s="164">
        <f t="shared" si="65"/>
        <v>0</v>
      </c>
      <c r="AU21" s="164">
        <f t="shared" si="65"/>
        <v>0</v>
      </c>
      <c r="AV21" s="164">
        <f t="shared" si="65"/>
        <v>0</v>
      </c>
      <c r="AW21" s="164">
        <f t="shared" si="65"/>
        <v>0</v>
      </c>
      <c r="AX21" s="164">
        <f t="shared" si="65"/>
        <v>0</v>
      </c>
      <c r="AY21" s="164">
        <f t="shared" si="65"/>
        <v>0</v>
      </c>
      <c r="AZ21" s="164">
        <f t="shared" si="65"/>
        <v>0</v>
      </c>
      <c r="BA21" s="164">
        <f t="shared" si="65"/>
        <v>0</v>
      </c>
      <c r="BB21" s="164">
        <f t="shared" si="65"/>
        <v>0</v>
      </c>
      <c r="BC21" s="164">
        <f t="shared" si="65"/>
        <v>0</v>
      </c>
      <c r="BD21" s="164">
        <f t="shared" si="65"/>
        <v>0</v>
      </c>
      <c r="BE21" s="164">
        <f t="shared" si="65"/>
        <v>0</v>
      </c>
      <c r="BF21" s="164">
        <f t="shared" si="65"/>
        <v>0</v>
      </c>
      <c r="BG21" s="164">
        <f t="shared" si="65"/>
        <v>0</v>
      </c>
      <c r="BH21" s="164">
        <f t="shared" si="65"/>
        <v>0</v>
      </c>
      <c r="BI21" s="164">
        <f t="shared" si="65"/>
        <v>0</v>
      </c>
      <c r="BJ21" s="164">
        <f t="shared" si="65"/>
        <v>0</v>
      </c>
      <c r="BK21" s="164">
        <f t="shared" si="65"/>
        <v>0</v>
      </c>
      <c r="BL21" s="164">
        <f t="shared" si="65"/>
        <v>0</v>
      </c>
      <c r="BM21" s="164">
        <f t="shared" si="65"/>
        <v>0</v>
      </c>
      <c r="BN21" s="164">
        <f t="shared" si="65"/>
        <v>0</v>
      </c>
      <c r="BO21" s="164">
        <f t="shared" si="65"/>
        <v>0</v>
      </c>
      <c r="BP21" s="164">
        <f t="shared" si="65"/>
        <v>0</v>
      </c>
      <c r="BQ21" s="164">
        <f t="shared" si="65"/>
        <v>0</v>
      </c>
      <c r="BR21" s="164">
        <f t="shared" si="65"/>
        <v>0</v>
      </c>
      <c r="BS21" s="164">
        <f t="shared" si="65"/>
        <v>0</v>
      </c>
      <c r="BT21" s="164">
        <f t="shared" si="65"/>
        <v>0</v>
      </c>
      <c r="BU21" s="164">
        <f t="shared" si="62"/>
        <v>0</v>
      </c>
      <c r="BV21" s="164">
        <f t="shared" si="62"/>
        <v>0</v>
      </c>
      <c r="BW21" s="164">
        <f t="shared" si="62"/>
        <v>0</v>
      </c>
      <c r="BX21" s="164">
        <f t="shared" si="62"/>
        <v>0</v>
      </c>
      <c r="BY21" s="164">
        <f t="shared" si="62"/>
        <v>0</v>
      </c>
      <c r="BZ21" s="164">
        <f t="shared" si="62"/>
        <v>0</v>
      </c>
      <c r="CA21" s="164">
        <f t="shared" si="62"/>
        <v>0</v>
      </c>
      <c r="CB21" s="164">
        <f t="shared" si="62"/>
        <v>0</v>
      </c>
    </row>
    <row r="22" spans="2:82">
      <c r="B22" s="125" t="s">
        <v>155</v>
      </c>
      <c r="C22" s="133"/>
      <c r="J22" s="154"/>
    </row>
    <row r="23" spans="2:82">
      <c r="B23" s="91">
        <v>1</v>
      </c>
      <c r="C23" s="133"/>
      <c r="H23" s="79">
        <f>'NSP Inputs'!H64</f>
        <v>202232.69144104415</v>
      </c>
      <c r="I23" s="79">
        <f>'NSP Inputs'!I64</f>
        <v>405476.54633930506</v>
      </c>
      <c r="J23" s="79">
        <f>'NSP Inputs'!J64</f>
        <v>609736.6205120415</v>
      </c>
      <c r="K23" s="79">
        <f>'NSP Inputs'!K64</f>
        <v>815017.99505565572</v>
      </c>
      <c r="L23" s="79">
        <f>'NSP Inputs'!L64</f>
        <v>1021325.776471982</v>
      </c>
      <c r="M23" s="79">
        <f>'NSP Inputs'!M64</f>
        <v>1228665.0967953829</v>
      </c>
      <c r="N23" s="79">
        <f>'NSP Inputs'!N64</f>
        <v>1437041.1137204138</v>
      </c>
      <c r="O23" s="79">
        <f>'NSP Inputs'!O64</f>
        <v>1646459.010730061</v>
      </c>
      <c r="P23" s="79">
        <f>'NSP Inputs'!P64</f>
        <v>1856923.9972247598</v>
      </c>
      <c r="Q23" s="79">
        <f>'NSP Inputs'!Q64</f>
        <v>2068441.3086519272</v>
      </c>
      <c r="R23" s="79">
        <f>'NSP Inputs'!R64</f>
        <v>2281016.2066362319</v>
      </c>
      <c r="S23" s="79">
        <f>'NSP Inputs'!S64</f>
        <v>2494653.9791104659</v>
      </c>
      <c r="T23" s="79">
        <f>'NSP Inputs'!T64</f>
        <v>2709359.9404470585</v>
      </c>
      <c r="U23" s="79">
        <f>'NSP Inputs'!U64</f>
        <v>3140918.9227336319</v>
      </c>
      <c r="V23" s="79">
        <f>'NSP Inputs'!V64</f>
        <v>3576793.4948430704</v>
      </c>
      <c r="W23" s="79">
        <f>'NSP Inputs'!W64</f>
        <v>4017026.8126736046</v>
      </c>
      <c r="X23" s="79">
        <f>'NSP Inputs'!X64</f>
        <v>4461662.463682442</v>
      </c>
      <c r="Y23" s="79">
        <f>'NSP Inputs'!Y64</f>
        <v>4910744.4712013751</v>
      </c>
      <c r="Z23" s="79">
        <f>'NSP Inputs'!Z64</f>
        <v>5364317.2987954821</v>
      </c>
      <c r="AA23" s="79">
        <f>'NSP Inputs'!AA64</f>
        <v>5822425.8546655402</v>
      </c>
      <c r="AB23" s="79">
        <f>'NSP Inputs'!AB64</f>
        <v>6285115.4960943023</v>
      </c>
      <c r="AC23" s="79">
        <f>'NSP Inputs'!AC64</f>
        <v>6752432.0339373443</v>
      </c>
      <c r="AD23" s="79">
        <f>'NSP Inputs'!AD64</f>
        <v>7224421.7371588238</v>
      </c>
      <c r="AE23" s="79">
        <f>'NSP Inputs'!AE64</f>
        <v>7939486.1375393597</v>
      </c>
      <c r="AF23" s="79">
        <f>'NSP Inputs'!AF64</f>
        <v>8665276.5039255973</v>
      </c>
      <c r="AG23" s="79">
        <f>'NSP Inputs'!AG64</f>
        <v>9401953.7258076314</v>
      </c>
      <c r="AH23" s="79">
        <f>'NSP Inputs'!AH64</f>
        <v>10149681.106017895</v>
      </c>
      <c r="AI23" s="79">
        <f>'NSP Inputs'!AI64</f>
        <v>10908624.396931315</v>
      </c>
      <c r="AJ23" s="79">
        <f>'NSP Inputs'!AJ64</f>
        <v>11678951.837208435</v>
      </c>
      <c r="AK23" s="79">
        <f>'NSP Inputs'!AK64</f>
        <v>12460834.189089706</v>
      </c>
      <c r="AL23" s="79">
        <f>'NSP Inputs'!AL64</f>
        <v>13254444.776249198</v>
      </c>
      <c r="AM23" s="79">
        <f>'NSP Inputs'!AM64</f>
        <v>14059959.522216093</v>
      </c>
      <c r="AN23" s="79">
        <f>'NSP Inputs'!AN64</f>
        <v>14877556.989372483</v>
      </c>
      <c r="AO23" s="79">
        <f>'NSP Inputs'!AO64</f>
        <v>16260659.371312052</v>
      </c>
      <c r="AP23" s="79">
        <f>'NSP Inputs'!AP64</f>
        <v>17678339.312800106</v>
      </c>
      <c r="AQ23" s="79">
        <f>'NSP Inputs'!AQ64</f>
        <v>19131461.252825364</v>
      </c>
      <c r="AR23" s="79">
        <f>'NSP Inputs'!AR64</f>
        <v>20620911.241351247</v>
      </c>
      <c r="AS23" s="79">
        <f>'NSP Inputs'!AS64</f>
        <v>22147597.479590289</v>
      </c>
      <c r="AT23" s="79">
        <f>'NSP Inputs'!AT64</f>
        <v>23712450.873785287</v>
      </c>
      <c r="AU23" s="79">
        <f>'NSP Inputs'!AU64</f>
        <v>25316425.602835182</v>
      </c>
      <c r="AV23" s="79">
        <f>'NSP Inputs'!AV64</f>
        <v>26960499.700111292</v>
      </c>
      <c r="AW23" s="79">
        <f>'NSP Inputs'!AW64</f>
        <v>28645675.649819329</v>
      </c>
      <c r="AX23" s="79">
        <f>'NSP Inputs'!AX64</f>
        <v>30372980.998270083</v>
      </c>
      <c r="AY23" s="79">
        <f>'NSP Inputs'!AY64</f>
        <v>32143468.980432067</v>
      </c>
      <c r="AZ23" s="79">
        <f>'NSP Inputs'!AZ64</f>
        <v>33958219.162148118</v>
      </c>
      <c r="BA23" s="79">
        <f>'NSP Inputs'!BA64</f>
        <v>35818338.098407067</v>
      </c>
      <c r="BB23" s="79">
        <f>'NSP Inputs'!BB64</f>
        <v>37724960.00807251</v>
      </c>
      <c r="BC23" s="79">
        <f>'NSP Inputs'!BC64</f>
        <v>39679247.465479583</v>
      </c>
      <c r="BD23" s="79">
        <f>'NSP Inputs'!BD64</f>
        <v>41682392.109321825</v>
      </c>
      <c r="BE23" s="79">
        <f>'NSP Inputs'!BE64</f>
        <v>43735615.369260125</v>
      </c>
      <c r="BF23" s="79">
        <f>'NSP Inputs'!BF64</f>
        <v>45840169.210696869</v>
      </c>
      <c r="BG23" s="79">
        <f>'NSP Inputs'!BG64</f>
        <v>47997336.898169525</v>
      </c>
      <c r="BH23" s="79">
        <f>'NSP Inputs'!BH64</f>
        <v>50208433.777829006</v>
      </c>
      <c r="BI23" s="79">
        <f>'NSP Inputs'!BI64</f>
        <v>52474808.079479977</v>
      </c>
      <c r="BJ23" s="79">
        <f>'NSP Inputs'!BJ64</f>
        <v>54797841.738672242</v>
      </c>
      <c r="BK23" s="79">
        <f>'NSP Inputs'!BK64</f>
        <v>57178951.239344269</v>
      </c>
      <c r="BL23" s="79">
        <f>'NSP Inputs'!BL64</f>
        <v>59619588.477533154</v>
      </c>
      <c r="BM23" s="79">
        <f>'NSP Inputs'!BM64</f>
        <v>62121241.646676719</v>
      </c>
      <c r="BN23" s="79">
        <f>'NSP Inputs'!BN64</f>
        <v>64685436.145048864</v>
      </c>
      <c r="BO23" s="79">
        <f>'NSP Inputs'!BO64</f>
        <v>67313735.505880341</v>
      </c>
      <c r="BP23" s="79">
        <f>'NSP Inputs'!BP64</f>
        <v>70007742.350732595</v>
      </c>
      <c r="BQ23" s="79">
        <f>'NSP Inputs'!BQ64</f>
        <v>72769099.366706178</v>
      </c>
      <c r="BR23" s="79">
        <f>'NSP Inputs'!BR64</f>
        <v>75599490.308079064</v>
      </c>
      <c r="BS23" s="79">
        <f>'NSP Inputs'!BS64</f>
        <v>78500641.022986278</v>
      </c>
      <c r="BT23" s="79">
        <f>'NSP Inputs'!BT64</f>
        <v>81474320.505766168</v>
      </c>
      <c r="BU23" s="79">
        <f>'NSP Inputs'!BU64</f>
        <v>84522341.975615561</v>
      </c>
      <c r="BV23" s="79">
        <f>'NSP Inputs'!BV64</f>
        <v>87646563.982211232</v>
      </c>
      <c r="BW23" s="79">
        <f>'NSP Inputs'!BW64</f>
        <v>90848891.538971737</v>
      </c>
      <c r="BX23" s="79">
        <f>'NSP Inputs'!BX64</f>
        <v>94131277.284651265</v>
      </c>
      <c r="BY23" s="79">
        <f>'NSP Inputs'!BY64</f>
        <v>97495722.673972771</v>
      </c>
      <c r="BZ23" s="79">
        <f>'NSP Inputs'!BZ64</f>
        <v>100944279.19802733</v>
      </c>
      <c r="CA23" s="79">
        <f>'NSP Inputs'!CA64</f>
        <v>104479049.63518327</v>
      </c>
      <c r="CB23" s="79">
        <f>'NSP Inputs'!CB64</f>
        <v>108102189.33326809</v>
      </c>
    </row>
    <row r="24" spans="2:82">
      <c r="B24" s="91">
        <v>2</v>
      </c>
      <c r="C24" s="133"/>
      <c r="H24" s="79">
        <f>'NSP Inputs'!H65</f>
        <v>0</v>
      </c>
      <c r="I24" s="79">
        <f>'NSP Inputs'!I65</f>
        <v>0</v>
      </c>
      <c r="J24" s="79">
        <f>'NSP Inputs'!J65</f>
        <v>0</v>
      </c>
      <c r="K24" s="79">
        <f>'NSP Inputs'!K65</f>
        <v>392540.96600000048</v>
      </c>
      <c r="L24" s="79">
        <f>'NSP Inputs'!L65</f>
        <v>789007.34165999899</v>
      </c>
      <c r="M24" s="79">
        <f>'NSP Inputs'!M65</f>
        <v>1189438.3810766013</v>
      </c>
      <c r="N24" s="79">
        <f>'NSP Inputs'!N65</f>
        <v>1593873.7308873606</v>
      </c>
      <c r="O24" s="79">
        <f>'NSP Inputs'!O65</f>
        <v>2002353.4341962368</v>
      </c>
      <c r="P24" s="79">
        <f>'NSP Inputs'!P65</f>
        <v>2414917.9345382</v>
      </c>
      <c r="Q24" s="79">
        <f>'NSP Inputs'!Q65</f>
        <v>2831608.0798835829</v>
      </c>
      <c r="R24" s="79">
        <f>'NSP Inputs'!R65</f>
        <v>3252465.1266824147</v>
      </c>
      <c r="S24" s="79">
        <f>'NSP Inputs'!S65</f>
        <v>3677530.7439492461</v>
      </c>
      <c r="T24" s="79">
        <f>'NSP Inputs'!T65</f>
        <v>4106847.0173887401</v>
      </c>
      <c r="U24" s="79">
        <f>'NSP Inputs'!U65</f>
        <v>4757261.1716495669</v>
      </c>
      <c r="V24" s="79">
        <f>'NSP Inputs'!V65</f>
        <v>5417431.5382243004</v>
      </c>
      <c r="W24" s="79">
        <f>'NSP Inputs'!W65</f>
        <v>6087504.4602976628</v>
      </c>
      <c r="X24" s="79">
        <f>'NSP Inputs'!X65</f>
        <v>6767628.4762021312</v>
      </c>
      <c r="Y24" s="79">
        <f>'NSP Inputs'!Y65</f>
        <v>7457954.35234515</v>
      </c>
      <c r="Z24" s="79">
        <f>'NSP Inputs'!Z65</f>
        <v>8158635.1166303288</v>
      </c>
      <c r="AA24" s="79">
        <f>'NSP Inputs'!AA65</f>
        <v>8869826.0923797712</v>
      </c>
      <c r="AB24" s="79">
        <f>'NSP Inputs'!AB65</f>
        <v>9591684.9327654708</v>
      </c>
      <c r="AC24" s="79">
        <f>'NSP Inputs'!AC65</f>
        <v>10324371.655756943</v>
      </c>
      <c r="AD24" s="79">
        <f>'NSP Inputs'!AD65</f>
        <v>8416863.4253690764</v>
      </c>
      <c r="AE24" s="79">
        <f>'NSP Inputs'!AE65</f>
        <v>9131927.8257496115</v>
      </c>
      <c r="AF24" s="79">
        <f>'NSP Inputs'!AF65</f>
        <v>9857718.19213585</v>
      </c>
      <c r="AG24" s="79">
        <f>'NSP Inputs'!AG65</f>
        <v>10594395.414017882</v>
      </c>
      <c r="AH24" s="79">
        <f>'NSP Inputs'!AH65</f>
        <v>11342122.794228148</v>
      </c>
      <c r="AI24" s="79">
        <f>'NSP Inputs'!AI65</f>
        <v>12101066.085141568</v>
      </c>
      <c r="AJ24" s="79">
        <f>'NSP Inputs'!AJ65</f>
        <v>12871393.525418688</v>
      </c>
      <c r="AK24" s="79">
        <f>'NSP Inputs'!AK65</f>
        <v>13653275.877299959</v>
      </c>
      <c r="AL24" s="79">
        <f>'NSP Inputs'!AL65</f>
        <v>14446886.464459451</v>
      </c>
      <c r="AM24" s="79">
        <f>'NSP Inputs'!AM65</f>
        <v>15252401.210426345</v>
      </c>
      <c r="AN24" s="79">
        <f>'NSP Inputs'!AN65</f>
        <v>16069998.677582735</v>
      </c>
      <c r="AO24" s="79">
        <f>'NSP Inputs'!AO65</f>
        <v>17453101.059522305</v>
      </c>
      <c r="AP24" s="79">
        <f>'NSP Inputs'!AP65</f>
        <v>18870781.001010358</v>
      </c>
      <c r="AQ24" s="79">
        <f>'NSP Inputs'!AQ65</f>
        <v>20323902.941035617</v>
      </c>
      <c r="AR24" s="79">
        <f>'NSP Inputs'!AR65</f>
        <v>21813352.9295615</v>
      </c>
      <c r="AS24" s="79">
        <f>'NSP Inputs'!AS65</f>
        <v>23340039.167800538</v>
      </c>
      <c r="AT24" s="79">
        <f>'NSP Inputs'!AT65</f>
        <v>24904892.56199554</v>
      </c>
      <c r="AU24" s="79">
        <f>'NSP Inputs'!AU65</f>
        <v>26508867.291045435</v>
      </c>
      <c r="AV24" s="79">
        <f>'NSP Inputs'!AV65</f>
        <v>28152941.388321545</v>
      </c>
      <c r="AW24" s="79">
        <f>'NSP Inputs'!AW65</f>
        <v>29838117.338029582</v>
      </c>
      <c r="AX24" s="79">
        <f>'NSP Inputs'!AX65</f>
        <v>31565422.686480336</v>
      </c>
      <c r="AY24" s="79">
        <f>'NSP Inputs'!AY65</f>
        <v>33335910.66864232</v>
      </c>
      <c r="AZ24" s="79">
        <f>'NSP Inputs'!AZ65</f>
        <v>35150660.850358367</v>
      </c>
      <c r="BA24" s="79">
        <f>'NSP Inputs'!BA65</f>
        <v>37010779.786617324</v>
      </c>
      <c r="BB24" s="79">
        <f>'NSP Inputs'!BB65</f>
        <v>38917401.696282759</v>
      </c>
      <c r="BC24" s="79">
        <f>'NSP Inputs'!BC65</f>
        <v>40871689.153689831</v>
      </c>
      <c r="BD24" s="79">
        <f>'NSP Inputs'!BD65</f>
        <v>42874833.797532074</v>
      </c>
      <c r="BE24" s="79">
        <f>'NSP Inputs'!BE65</f>
        <v>44928057.057470374</v>
      </c>
      <c r="BF24" s="79">
        <f>'NSP Inputs'!BF65</f>
        <v>47032610.898907125</v>
      </c>
      <c r="BG24" s="79">
        <f>'NSP Inputs'!BG65</f>
        <v>49189778.586379774</v>
      </c>
      <c r="BH24" s="79">
        <f>'NSP Inputs'!BH65</f>
        <v>51400875.466039255</v>
      </c>
      <c r="BI24" s="79">
        <f>'NSP Inputs'!BI65</f>
        <v>53667249.767690226</v>
      </c>
      <c r="BJ24" s="79">
        <f>'NSP Inputs'!BJ65</f>
        <v>55990283.426882498</v>
      </c>
      <c r="BK24" s="79">
        <f>'NSP Inputs'!BK65</f>
        <v>58371392.927554525</v>
      </c>
      <c r="BL24" s="79">
        <f>'NSP Inputs'!BL65</f>
        <v>60812030.165743403</v>
      </c>
      <c r="BM24" s="79">
        <f>'NSP Inputs'!BM65</f>
        <v>63313683.334886968</v>
      </c>
      <c r="BN24" s="79">
        <f>'NSP Inputs'!BN65</f>
        <v>65877877.833259121</v>
      </c>
      <c r="BO24" s="79">
        <f>'NSP Inputs'!BO65</f>
        <v>68506177.19409059</v>
      </c>
      <c r="BP24" s="79">
        <f>'NSP Inputs'!BP65</f>
        <v>71200184.038942859</v>
      </c>
      <c r="BQ24" s="79">
        <f>'NSP Inputs'!BQ65</f>
        <v>73961541.054916427</v>
      </c>
      <c r="BR24" s="79">
        <f>'NSP Inputs'!BR65</f>
        <v>76791931.996289328</v>
      </c>
      <c r="BS24" s="79">
        <f>'NSP Inputs'!BS65</f>
        <v>79693082.711196527</v>
      </c>
      <c r="BT24" s="79">
        <f>'NSP Inputs'!BT65</f>
        <v>82666762.193976417</v>
      </c>
      <c r="BU24" s="79">
        <f>'NSP Inputs'!BU65</f>
        <v>85714783.66382581</v>
      </c>
      <c r="BV24" s="79">
        <f>'NSP Inputs'!BV65</f>
        <v>88839005.670421481</v>
      </c>
      <c r="BW24" s="79">
        <f>'NSP Inputs'!BW65</f>
        <v>92041333.227182001</v>
      </c>
      <c r="BX24" s="79">
        <f>'NSP Inputs'!BX65</f>
        <v>95323718.972861513</v>
      </c>
      <c r="BY24" s="79">
        <f>'NSP Inputs'!BY65</f>
        <v>98688164.362183034</v>
      </c>
      <c r="BZ24" s="79">
        <f>'NSP Inputs'!BZ65</f>
        <v>102136720.88623759</v>
      </c>
      <c r="CA24" s="79">
        <f>'NSP Inputs'!CA65</f>
        <v>105671491.32339352</v>
      </c>
      <c r="CB24" s="79">
        <f>'NSP Inputs'!CB65</f>
        <v>109294631.02147834</v>
      </c>
    </row>
    <row r="25" spans="2:82">
      <c r="B25" s="91">
        <v>3</v>
      </c>
      <c r="C25" s="133"/>
      <c r="H25" s="79">
        <f>'NSP Inputs'!H66</f>
        <v>0</v>
      </c>
      <c r="I25" s="79">
        <f>'NSP Inputs'!I66</f>
        <v>0</v>
      </c>
      <c r="J25" s="79">
        <f>'NSP Inputs'!J66</f>
        <v>0</v>
      </c>
      <c r="K25" s="79">
        <f>'NSP Inputs'!K66</f>
        <v>196270.48299999296</v>
      </c>
      <c r="L25" s="79">
        <f>'NSP Inputs'!L66</f>
        <v>393522.31841498724</v>
      </c>
      <c r="M25" s="79">
        <f>'NSP Inputs'!M66</f>
        <v>591760.41300706123</v>
      </c>
      <c r="N25" s="79">
        <f>'NSP Inputs'!N66</f>
        <v>790989.69807208772</v>
      </c>
      <c r="O25" s="79">
        <f>'NSP Inputs'!O66</f>
        <v>991215.12956244987</v>
      </c>
      <c r="P25" s="79">
        <f>'NSP Inputs'!P66</f>
        <v>1192441.6882102522</v>
      </c>
      <c r="Q25" s="79">
        <f>'NSP Inputs'!Q66</f>
        <v>1394674.3796512964</v>
      </c>
      <c r="R25" s="79">
        <f>'NSP Inputs'!R66</f>
        <v>1597918.2345495573</v>
      </c>
      <c r="S25" s="79">
        <f>'NSP Inputs'!S66</f>
        <v>1802178.3087222939</v>
      </c>
      <c r="T25" s="79">
        <f>'NSP Inputs'!T66</f>
        <v>2007459.6832659082</v>
      </c>
      <c r="U25" s="79">
        <f>'NSP Inputs'!U66</f>
        <v>2213767.4646822345</v>
      </c>
      <c r="V25" s="79">
        <f>'NSP Inputs'!V66</f>
        <v>2421106.7850056351</v>
      </c>
      <c r="W25" s="79">
        <f>'NSP Inputs'!W66</f>
        <v>2629482.801930666</v>
      </c>
      <c r="X25" s="79">
        <f>'NSP Inputs'!X66</f>
        <v>2838900.6989403134</v>
      </c>
      <c r="Y25" s="79">
        <f>'NSP Inputs'!Y66</f>
        <v>3049365.685435012</v>
      </c>
      <c r="Z25" s="79">
        <f>'NSP Inputs'!Z66</f>
        <v>3260882.9968621796</v>
      </c>
      <c r="AA25" s="79">
        <f>'NSP Inputs'!AA66</f>
        <v>3473457.8948464841</v>
      </c>
      <c r="AB25" s="79">
        <f>'NSP Inputs'!AB66</f>
        <v>3687095.6673207185</v>
      </c>
      <c r="AC25" s="79">
        <f>'NSP Inputs'!AC66</f>
        <v>3901801.6286573112</v>
      </c>
      <c r="AD25" s="79">
        <f>'NSP Inputs'!AD66</f>
        <v>4117581.1198005974</v>
      </c>
      <c r="AE25" s="79">
        <f>'NSP Inputs'!AE66</f>
        <v>4334439.5083995918</v>
      </c>
      <c r="AF25" s="79">
        <f>'NSP Inputs'!AF66</f>
        <v>4552382.1889415849</v>
      </c>
      <c r="AG25" s="79">
        <f>'NSP Inputs'!AG66</f>
        <v>4771414.5828862889</v>
      </c>
      <c r="AH25" s="79">
        <f>'NSP Inputs'!AH66</f>
        <v>4991542.138800716</v>
      </c>
      <c r="AI25" s="79">
        <f>'NSP Inputs'!AI66</f>
        <v>5212770.3324947143</v>
      </c>
      <c r="AJ25" s="79">
        <f>'NSP Inputs'!AJ66</f>
        <v>5435104.6671571825</v>
      </c>
      <c r="AK25" s="79">
        <f>'NSP Inputs'!AK66</f>
        <v>5658550.6734929662</v>
      </c>
      <c r="AL25" s="79">
        <f>'NSP Inputs'!AL66</f>
        <v>5883113.9098604256</v>
      </c>
      <c r="AM25" s="79">
        <f>'NSP Inputs'!AM66</f>
        <v>6108799.9624097208</v>
      </c>
      <c r="AN25" s="79">
        <f>'NSP Inputs'!AN66</f>
        <v>6335614.4452217631</v>
      </c>
      <c r="AO25" s="79">
        <f>'NSP Inputs'!AO66</f>
        <v>6563563.000447873</v>
      </c>
      <c r="AP25" s="79">
        <f>'NSP Inputs'!AP66</f>
        <v>6792651.2984501095</v>
      </c>
      <c r="AQ25" s="79">
        <f>'NSP Inputs'!AQ66</f>
        <v>7022885.0379423527</v>
      </c>
      <c r="AR25" s="79">
        <f>'NSP Inputs'!AR66</f>
        <v>7254269.9461320592</v>
      </c>
      <c r="AS25" s="79">
        <f>'NSP Inputs'!AS66</f>
        <v>7486811.7788627204</v>
      </c>
      <c r="AT25" s="79">
        <f>'NSP Inputs'!AT66</f>
        <v>7720516.3207570221</v>
      </c>
      <c r="AU25" s="79">
        <f>'NSP Inputs'!AU66</f>
        <v>7955389.38536081</v>
      </c>
      <c r="AV25" s="79">
        <f>'NSP Inputs'!AV66</f>
        <v>8191436.8152876049</v>
      </c>
      <c r="AW25" s="79">
        <f>'NSP Inputs'!AW66</f>
        <v>8428664.482364038</v>
      </c>
      <c r="AX25" s="79">
        <f>'NSP Inputs'!AX66</f>
        <v>8667078.2877758536</v>
      </c>
      <c r="AY25" s="79">
        <f>'NSP Inputs'!AY66</f>
        <v>8906684.1622147262</v>
      </c>
      <c r="AZ25" s="79">
        <f>'NSP Inputs'!AZ66</f>
        <v>9147488.0660257991</v>
      </c>
      <c r="BA25" s="79">
        <f>'NSP Inputs'!BA66</f>
        <v>9389495.9893559199</v>
      </c>
      <c r="BB25" s="79">
        <f>'NSP Inputs'!BB66</f>
        <v>9632713.9523026925</v>
      </c>
      <c r="BC25" s="79">
        <f>'NSP Inputs'!BC66</f>
        <v>9877148.0050642062</v>
      </c>
      <c r="BD25" s="79">
        <f>'NSP Inputs'!BD66</f>
        <v>10122804.228089524</v>
      </c>
      <c r="BE25" s="79">
        <f>'NSP Inputs'!BE66</f>
        <v>10369688.732229967</v>
      </c>
      <c r="BF25" s="79">
        <f>'NSP Inputs'!BF66</f>
        <v>10617807.658891113</v>
      </c>
      <c r="BG25" s="79">
        <f>'NSP Inputs'!BG66</f>
        <v>10867167.180185562</v>
      </c>
      <c r="BH25" s="79">
        <f>'NSP Inputs'!BH66</f>
        <v>11117773.499086477</v>
      </c>
      <c r="BI25" s="79">
        <f>'NSP Inputs'!BI66</f>
        <v>11369632.84958191</v>
      </c>
      <c r="BJ25" s="79">
        <f>'NSP Inputs'!BJ66</f>
        <v>11622751.496829813</v>
      </c>
      <c r="BK25" s="79">
        <f>'NSP Inputs'!BK66</f>
        <v>11877135.737313954</v>
      </c>
      <c r="BL25" s="79">
        <f>'NSP Inputs'!BL66</f>
        <v>12132791.89900052</v>
      </c>
      <c r="BM25" s="79">
        <f>'NSP Inputs'!BM66</f>
        <v>12389726.341495516</v>
      </c>
      <c r="BN25" s="79">
        <f>'NSP Inputs'!BN66</f>
        <v>12647945.456202986</v>
      </c>
      <c r="BO25" s="79">
        <f>'NSP Inputs'!BO66</f>
        <v>12907455.666483998</v>
      </c>
      <c r="BP25" s="79">
        <f>'NSP Inputs'!BP66</f>
        <v>13168263.427816411</v>
      </c>
      <c r="BQ25" s="79">
        <f>'NSP Inputs'!BQ66</f>
        <v>13430375.22795549</v>
      </c>
      <c r="BR25" s="79">
        <f>'NSP Inputs'!BR66</f>
        <v>13693797.587095264</v>
      </c>
      <c r="BS25" s="79">
        <f>'NSP Inputs'!BS66</f>
        <v>13958537.058030743</v>
      </c>
      <c r="BT25" s="79">
        <f>'NSP Inputs'!BT66</f>
        <v>14224600.226320887</v>
      </c>
      <c r="BU25" s="79">
        <f>'NSP Inputs'!BU66</f>
        <v>14491993.710452488</v>
      </c>
      <c r="BV25" s="79">
        <f>'NSP Inputs'!BV66</f>
        <v>14760724.162004743</v>
      </c>
      <c r="BW25" s="79">
        <f>'NSP Inputs'!BW66</f>
        <v>15030798.265814759</v>
      </c>
      <c r="BX25" s="79">
        <f>'NSP Inputs'!BX66</f>
        <v>15302222.740143836</v>
      </c>
      <c r="BY25" s="79">
        <f>'NSP Inputs'!BY66</f>
        <v>15575004.336844549</v>
      </c>
      <c r="BZ25" s="79">
        <f>'NSP Inputs'!BZ66</f>
        <v>15849149.841528771</v>
      </c>
      <c r="CA25" s="79">
        <f>'NSP Inputs'!CA66</f>
        <v>16124666.073736407</v>
      </c>
      <c r="CB25" s="79">
        <f>'NSP Inputs'!CB66</f>
        <v>16401559.887105083</v>
      </c>
    </row>
    <row r="26" spans="2:82">
      <c r="B26" s="91">
        <v>4</v>
      </c>
      <c r="C26" s="133"/>
      <c r="H26" s="79">
        <f>'NSP Inputs'!H67</f>
        <v>0</v>
      </c>
      <c r="I26" s="79">
        <f>'NSP Inputs'!I67</f>
        <v>0</v>
      </c>
      <c r="J26" s="79">
        <f>'NSP Inputs'!J67</f>
        <v>0</v>
      </c>
      <c r="K26" s="79">
        <f>'NSP Inputs'!K67</f>
        <v>196270.48299999296</v>
      </c>
      <c r="L26" s="79">
        <f>'NSP Inputs'!L67</f>
        <v>393522.31841498724</v>
      </c>
      <c r="M26" s="79">
        <f>'NSP Inputs'!M67</f>
        <v>591760.41300706123</v>
      </c>
      <c r="N26" s="79">
        <f>'NSP Inputs'!N67</f>
        <v>790989.69807208772</v>
      </c>
      <c r="O26" s="79">
        <f>'NSP Inputs'!O67</f>
        <v>991215.12956244987</v>
      </c>
      <c r="P26" s="79">
        <f>'NSP Inputs'!P67</f>
        <v>1192441.6882102522</v>
      </c>
      <c r="Q26" s="79">
        <f>'NSP Inputs'!Q67</f>
        <v>1394674.3796512964</v>
      </c>
      <c r="R26" s="79">
        <f>'NSP Inputs'!R67</f>
        <v>1597918.2345495573</v>
      </c>
      <c r="S26" s="79">
        <f>'NSP Inputs'!S67</f>
        <v>1802178.3087222939</v>
      </c>
      <c r="T26" s="79">
        <f>'NSP Inputs'!T67</f>
        <v>2007459.6832659082</v>
      </c>
      <c r="U26" s="79">
        <f>'NSP Inputs'!U67</f>
        <v>2213767.4646822345</v>
      </c>
      <c r="V26" s="79">
        <f>'NSP Inputs'!V67</f>
        <v>2421106.7850056351</v>
      </c>
      <c r="W26" s="79">
        <f>'NSP Inputs'!W67</f>
        <v>2629482.801930666</v>
      </c>
      <c r="X26" s="79">
        <f>'NSP Inputs'!X67</f>
        <v>2838900.6989403134</v>
      </c>
      <c r="Y26" s="79">
        <f>'NSP Inputs'!Y67</f>
        <v>3049365.685435012</v>
      </c>
      <c r="Z26" s="79">
        <f>'NSP Inputs'!Z67</f>
        <v>3260882.9968621796</v>
      </c>
      <c r="AA26" s="79">
        <f>'NSP Inputs'!AA67</f>
        <v>3473457.8948464841</v>
      </c>
      <c r="AB26" s="79">
        <f>'NSP Inputs'!AB67</f>
        <v>3687095.6673207185</v>
      </c>
      <c r="AC26" s="79">
        <f>'NSP Inputs'!AC67</f>
        <v>3901801.6286573112</v>
      </c>
      <c r="AD26" s="79">
        <f>'NSP Inputs'!AD67</f>
        <v>4117581.1198005974</v>
      </c>
      <c r="AE26" s="79">
        <f>'NSP Inputs'!AE67</f>
        <v>4117581.1198005974</v>
      </c>
      <c r="AF26" s="79">
        <f>'NSP Inputs'!AF67</f>
        <v>4117581.1198005974</v>
      </c>
      <c r="AG26" s="79">
        <f>'NSP Inputs'!AG67</f>
        <v>4117581.1198005974</v>
      </c>
      <c r="AH26" s="79">
        <f>'NSP Inputs'!AH67</f>
        <v>4117581.1198005974</v>
      </c>
      <c r="AI26" s="79">
        <f>'NSP Inputs'!AI67</f>
        <v>4117581.1198005974</v>
      </c>
      <c r="AJ26" s="79">
        <f>'NSP Inputs'!AJ67</f>
        <v>4117581.1198005974</v>
      </c>
      <c r="AK26" s="79">
        <f>'NSP Inputs'!AK67</f>
        <v>4117581.1198005974</v>
      </c>
      <c r="AL26" s="79">
        <f>'NSP Inputs'!AL67</f>
        <v>4117581.1198005974</v>
      </c>
      <c r="AM26" s="79">
        <f>'NSP Inputs'!AM67</f>
        <v>4117581.1198005974</v>
      </c>
      <c r="AN26" s="79">
        <f>'NSP Inputs'!AN67</f>
        <v>4117581.1198005974</v>
      </c>
      <c r="AO26" s="79">
        <f>'NSP Inputs'!AO67</f>
        <v>4117581.1198005974</v>
      </c>
      <c r="AP26" s="79">
        <f>'NSP Inputs'!AP67</f>
        <v>4117581.1198005974</v>
      </c>
      <c r="AQ26" s="79">
        <f>'NSP Inputs'!AQ67</f>
        <v>4117581.1198005974</v>
      </c>
      <c r="AR26" s="79">
        <f>'NSP Inputs'!AR67</f>
        <v>4117581.1198005974</v>
      </c>
      <c r="AS26" s="79">
        <f>'NSP Inputs'!AS67</f>
        <v>4117581.1198005974</v>
      </c>
      <c r="AT26" s="79">
        <f>'NSP Inputs'!AT67</f>
        <v>4117581.1198005974</v>
      </c>
      <c r="AU26" s="79">
        <f>'NSP Inputs'!AU67</f>
        <v>4117581.1198005974</v>
      </c>
      <c r="AV26" s="79">
        <f>'NSP Inputs'!AV67</f>
        <v>4117581.1198005974</v>
      </c>
      <c r="AW26" s="79">
        <f>'NSP Inputs'!AW67</f>
        <v>4117581.1198005974</v>
      </c>
      <c r="AX26" s="79">
        <f>'NSP Inputs'!AX67</f>
        <v>4117581.1198005974</v>
      </c>
      <c r="AY26" s="79">
        <f>'NSP Inputs'!AY67</f>
        <v>4117581.1198005974</v>
      </c>
      <c r="AZ26" s="79">
        <f>'NSP Inputs'!AZ67</f>
        <v>4117581.1198005974</v>
      </c>
      <c r="BA26" s="79">
        <f>'NSP Inputs'!BA67</f>
        <v>4117581.1198005974</v>
      </c>
      <c r="BB26" s="79">
        <f>'NSP Inputs'!BB67</f>
        <v>4117581.1198005974</v>
      </c>
      <c r="BC26" s="79">
        <f>'NSP Inputs'!BC67</f>
        <v>4117581.1198005974</v>
      </c>
      <c r="BD26" s="79">
        <f>'NSP Inputs'!BD67</f>
        <v>4117581.1198005974</v>
      </c>
      <c r="BE26" s="79">
        <f>'NSP Inputs'!BE67</f>
        <v>4117581.1198005974</v>
      </c>
      <c r="BF26" s="79">
        <f>'NSP Inputs'!BF67</f>
        <v>4117581.1198005974</v>
      </c>
      <c r="BG26" s="79">
        <f>'NSP Inputs'!BG67</f>
        <v>4117581.1198005974</v>
      </c>
      <c r="BH26" s="79">
        <f>'NSP Inputs'!BH67</f>
        <v>4117581.1198005974</v>
      </c>
      <c r="BI26" s="79">
        <f>'NSP Inputs'!BI67</f>
        <v>4117581.1198005974</v>
      </c>
      <c r="BJ26" s="79">
        <f>'NSP Inputs'!BJ67</f>
        <v>4117581.1198005974</v>
      </c>
      <c r="BK26" s="79">
        <f>'NSP Inputs'!BK67</f>
        <v>4117581.1198005974</v>
      </c>
      <c r="BL26" s="79">
        <f>'NSP Inputs'!BL67</f>
        <v>4117581.1198005974</v>
      </c>
      <c r="BM26" s="79">
        <f>'NSP Inputs'!BM67</f>
        <v>4117581.1198005974</v>
      </c>
      <c r="BN26" s="79">
        <f>'NSP Inputs'!BN67</f>
        <v>4117581.1198005974</v>
      </c>
      <c r="BO26" s="79">
        <f>'NSP Inputs'!BO67</f>
        <v>4117581.1198005974</v>
      </c>
      <c r="BP26" s="79">
        <f>'NSP Inputs'!BP67</f>
        <v>4117581.1198005974</v>
      </c>
      <c r="BQ26" s="79">
        <f>'NSP Inputs'!BQ67</f>
        <v>4117581.1198005974</v>
      </c>
      <c r="BR26" s="79">
        <f>'NSP Inputs'!BR67</f>
        <v>4117581.1198005974</v>
      </c>
      <c r="BS26" s="79">
        <f>'NSP Inputs'!BS67</f>
        <v>4117581.1198005974</v>
      </c>
      <c r="BT26" s="79">
        <f>'NSP Inputs'!BT67</f>
        <v>4117581.1198005974</v>
      </c>
      <c r="BU26" s="79">
        <f>'NSP Inputs'!BU67</f>
        <v>4117581.1198005974</v>
      </c>
      <c r="BV26" s="79">
        <f>'NSP Inputs'!BV67</f>
        <v>4117581.1198005974</v>
      </c>
      <c r="BW26" s="79">
        <f>'NSP Inputs'!BW67</f>
        <v>4117581.1198005974</v>
      </c>
      <c r="BX26" s="79">
        <f>'NSP Inputs'!BX67</f>
        <v>4117581.1198005974</v>
      </c>
      <c r="BY26" s="79">
        <f>'NSP Inputs'!BY67</f>
        <v>4117581.1198005974</v>
      </c>
      <c r="BZ26" s="79">
        <f>'NSP Inputs'!BZ67</f>
        <v>4117581.1198005974</v>
      </c>
      <c r="CA26" s="79">
        <f>'NSP Inputs'!CA67</f>
        <v>4117581.1198005974</v>
      </c>
      <c r="CB26" s="79">
        <f>'NSP Inputs'!CB67</f>
        <v>4117581.1198005974</v>
      </c>
    </row>
    <row r="27" spans="2:82">
      <c r="B27" s="91">
        <v>5</v>
      </c>
      <c r="H27" s="79">
        <f>'NSP Inputs'!H68</f>
        <v>0</v>
      </c>
      <c r="I27" s="79">
        <f>'NSP Inputs'!I68</f>
        <v>0</v>
      </c>
      <c r="J27" s="79">
        <f>'NSP Inputs'!J68</f>
        <v>0</v>
      </c>
      <c r="K27" s="79">
        <f>'NSP Inputs'!K68</f>
        <v>0</v>
      </c>
      <c r="L27" s="79">
        <f>'NSP Inputs'!L68</f>
        <v>0</v>
      </c>
      <c r="M27" s="79">
        <f>'NSP Inputs'!M68</f>
        <v>0</v>
      </c>
      <c r="N27" s="79">
        <f>'NSP Inputs'!N68</f>
        <v>0</v>
      </c>
      <c r="O27" s="79">
        <f>'NSP Inputs'!O68</f>
        <v>0</v>
      </c>
      <c r="P27" s="79">
        <f>'NSP Inputs'!P68</f>
        <v>0</v>
      </c>
      <c r="Q27" s="79">
        <f>'NSP Inputs'!Q68</f>
        <v>0</v>
      </c>
      <c r="R27" s="79">
        <f>'NSP Inputs'!R68</f>
        <v>0</v>
      </c>
      <c r="S27" s="79">
        <f>'NSP Inputs'!S68</f>
        <v>0</v>
      </c>
      <c r="T27" s="79">
        <f>'NSP Inputs'!T68</f>
        <v>0</v>
      </c>
      <c r="U27" s="79">
        <f>'NSP Inputs'!U68</f>
        <v>0</v>
      </c>
      <c r="V27" s="79">
        <f>'NSP Inputs'!V68</f>
        <v>0</v>
      </c>
      <c r="W27" s="79">
        <f>'NSP Inputs'!W68</f>
        <v>0</v>
      </c>
      <c r="X27" s="79">
        <f>'NSP Inputs'!X68</f>
        <v>0</v>
      </c>
      <c r="Y27" s="79">
        <f>'NSP Inputs'!Y68</f>
        <v>0</v>
      </c>
      <c r="Z27" s="79">
        <f>'NSP Inputs'!Z68</f>
        <v>0</v>
      </c>
      <c r="AA27" s="79">
        <f>'NSP Inputs'!AA68</f>
        <v>0</v>
      </c>
      <c r="AB27" s="79">
        <f>'NSP Inputs'!AB68</f>
        <v>0</v>
      </c>
      <c r="AC27" s="79">
        <f>'NSP Inputs'!AC68</f>
        <v>0</v>
      </c>
      <c r="AD27" s="79">
        <f>'NSP Inputs'!AD68</f>
        <v>0</v>
      </c>
      <c r="AE27" s="79">
        <f>'NSP Inputs'!AE68</f>
        <v>0</v>
      </c>
      <c r="AF27" s="79">
        <f>'NSP Inputs'!AF68</f>
        <v>0</v>
      </c>
      <c r="AG27" s="79">
        <f>'NSP Inputs'!AG68</f>
        <v>0</v>
      </c>
      <c r="AH27" s="79">
        <f>'NSP Inputs'!AH68</f>
        <v>0</v>
      </c>
      <c r="AI27" s="79">
        <f>'NSP Inputs'!AI68</f>
        <v>0</v>
      </c>
      <c r="AJ27" s="79">
        <f>'NSP Inputs'!AJ68</f>
        <v>0</v>
      </c>
      <c r="AK27" s="79">
        <f>'NSP Inputs'!AK68</f>
        <v>0</v>
      </c>
      <c r="AL27" s="79">
        <f>'NSP Inputs'!AL68</f>
        <v>0</v>
      </c>
      <c r="AM27" s="79">
        <f>'NSP Inputs'!AM68</f>
        <v>0</v>
      </c>
      <c r="AN27" s="79">
        <f>'NSP Inputs'!AN68</f>
        <v>0</v>
      </c>
      <c r="AO27" s="79">
        <f>'NSP Inputs'!AO68</f>
        <v>0</v>
      </c>
      <c r="AP27" s="79">
        <f>'NSP Inputs'!AP68</f>
        <v>0</v>
      </c>
      <c r="AQ27" s="79">
        <f>'NSP Inputs'!AQ68</f>
        <v>0</v>
      </c>
      <c r="AR27" s="79">
        <f>'NSP Inputs'!AR68</f>
        <v>0</v>
      </c>
      <c r="AS27" s="79">
        <f>'NSP Inputs'!AS68</f>
        <v>0</v>
      </c>
      <c r="AT27" s="79">
        <f>'NSP Inputs'!AT68</f>
        <v>0</v>
      </c>
      <c r="AU27" s="79">
        <f>'NSP Inputs'!AU68</f>
        <v>0</v>
      </c>
      <c r="AV27" s="79">
        <f>'NSP Inputs'!AV68</f>
        <v>0</v>
      </c>
      <c r="AW27" s="79">
        <f>'NSP Inputs'!AW68</f>
        <v>0</v>
      </c>
      <c r="AX27" s="79">
        <f>'NSP Inputs'!AX68</f>
        <v>0</v>
      </c>
      <c r="AY27" s="79">
        <f>'NSP Inputs'!AY68</f>
        <v>0</v>
      </c>
      <c r="AZ27" s="79">
        <f>'NSP Inputs'!AZ68</f>
        <v>0</v>
      </c>
      <c r="BA27" s="79">
        <f>'NSP Inputs'!BA68</f>
        <v>0</v>
      </c>
      <c r="BB27" s="79">
        <f>'NSP Inputs'!BB68</f>
        <v>0</v>
      </c>
      <c r="BC27" s="79">
        <f>'NSP Inputs'!BC68</f>
        <v>0</v>
      </c>
      <c r="BD27" s="79">
        <f>'NSP Inputs'!BD68</f>
        <v>0</v>
      </c>
      <c r="BE27" s="79">
        <f>'NSP Inputs'!BE68</f>
        <v>0</v>
      </c>
      <c r="BF27" s="79">
        <f>'NSP Inputs'!BF68</f>
        <v>0</v>
      </c>
      <c r="BG27" s="79">
        <f>'NSP Inputs'!BG68</f>
        <v>0</v>
      </c>
      <c r="BH27" s="79">
        <f>'NSP Inputs'!BH68</f>
        <v>0</v>
      </c>
      <c r="BI27" s="79">
        <f>'NSP Inputs'!BI68</f>
        <v>0</v>
      </c>
      <c r="BJ27" s="79">
        <f>'NSP Inputs'!BJ68</f>
        <v>0</v>
      </c>
      <c r="BK27" s="79">
        <f>'NSP Inputs'!BK68</f>
        <v>0</v>
      </c>
      <c r="BL27" s="79">
        <f>'NSP Inputs'!BL68</f>
        <v>0</v>
      </c>
      <c r="BM27" s="79">
        <f>'NSP Inputs'!BM68</f>
        <v>0</v>
      </c>
      <c r="BN27" s="79">
        <f>'NSP Inputs'!BN68</f>
        <v>0</v>
      </c>
      <c r="BO27" s="79">
        <f>'NSP Inputs'!BO68</f>
        <v>0</v>
      </c>
      <c r="BP27" s="79">
        <f>'NSP Inputs'!BP68</f>
        <v>0</v>
      </c>
      <c r="BQ27" s="79">
        <f>'NSP Inputs'!BQ68</f>
        <v>0</v>
      </c>
      <c r="BR27" s="79">
        <f>'NSP Inputs'!BR68</f>
        <v>0</v>
      </c>
      <c r="BS27" s="79">
        <f>'NSP Inputs'!BS68</f>
        <v>0</v>
      </c>
      <c r="BT27" s="79">
        <f>'NSP Inputs'!BT68</f>
        <v>0</v>
      </c>
      <c r="BU27" s="79">
        <f>'NSP Inputs'!BU68</f>
        <v>0</v>
      </c>
      <c r="BV27" s="79">
        <f>'NSP Inputs'!BV68</f>
        <v>0</v>
      </c>
      <c r="BW27" s="79">
        <f>'NSP Inputs'!BW68</f>
        <v>0</v>
      </c>
      <c r="BX27" s="79">
        <f>'NSP Inputs'!BX68</f>
        <v>0</v>
      </c>
      <c r="BY27" s="79">
        <f>'NSP Inputs'!BY68</f>
        <v>0</v>
      </c>
      <c r="BZ27" s="79">
        <f>'NSP Inputs'!BZ68</f>
        <v>0</v>
      </c>
      <c r="CA27" s="79">
        <f>'NSP Inputs'!CA68</f>
        <v>0</v>
      </c>
      <c r="CB27" s="79">
        <f>'NSP Inputs'!CB68</f>
        <v>0</v>
      </c>
    </row>
    <row r="28" spans="2:82">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row>
    <row r="30" spans="2:82" ht="19.5">
      <c r="B30" s="17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C374"/>
  <sheetViews>
    <sheetView topLeftCell="A13" zoomScale="70" zoomScaleNormal="70" workbookViewId="0">
      <selection activeCell="J28" sqref="J28"/>
    </sheetView>
  </sheetViews>
  <sheetFormatPr defaultRowHeight="12.75"/>
  <cols>
    <col min="1" max="1" width="37.85546875" bestFit="1" customWidth="1"/>
    <col min="2" max="2" width="38.28515625" customWidth="1"/>
    <col min="3" max="3" width="23.140625" customWidth="1"/>
    <col min="4" max="4" width="20.140625" bestFit="1" customWidth="1"/>
    <col min="5" max="5" width="20.5703125" bestFit="1" customWidth="1"/>
    <col min="6" max="8" width="20.140625" bestFit="1" customWidth="1"/>
    <col min="9" max="9" width="15.42578125" bestFit="1" customWidth="1"/>
    <col min="10" max="10" width="18.28515625" customWidth="1"/>
    <col min="11" max="14" width="16.28515625" bestFit="1" customWidth="1"/>
    <col min="15" max="15" width="21.5703125" bestFit="1" customWidth="1"/>
    <col min="16" max="17" width="19" bestFit="1" customWidth="1"/>
    <col min="18" max="20" width="13.28515625" bestFit="1" customWidth="1"/>
    <col min="21" max="26" width="14.28515625" bestFit="1" customWidth="1"/>
    <col min="27" max="32" width="13.28515625" bestFit="1" customWidth="1"/>
  </cols>
  <sheetData>
    <row r="1" spans="1:81" ht="19.5">
      <c r="B1" s="76" t="e">
        <f ca="1">RIGHT(CELL("filename",A1),LEN(CELL("filename",A1))-FIND("]",CELL("filename",A1)))</f>
        <v>#VALUE!</v>
      </c>
    </row>
    <row r="2" spans="1:81" s="30" customFormat="1">
      <c r="A2"/>
      <c r="B2" s="30" t="s">
        <v>218</v>
      </c>
      <c r="C2" s="30">
        <v>2022</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15" customFormat="1" ht="12" customHeight="1">
      <c r="A3"/>
      <c r="B3" s="20" t="s">
        <v>262</v>
      </c>
      <c r="C3" s="16"/>
      <c r="E3" s="46"/>
      <c r="J3" s="17"/>
      <c r="K3" s="17"/>
      <c r="L3" s="17"/>
      <c r="M3" s="17"/>
      <c r="N3" s="17"/>
      <c r="O3" s="17"/>
      <c r="P3" s="17"/>
      <c r="Q3" s="17"/>
      <c r="R3" s="17"/>
      <c r="S3" s="17"/>
      <c r="T3" s="17"/>
      <c r="U3" s="17"/>
      <c r="V3" s="17"/>
      <c r="W3" s="17"/>
      <c r="X3" s="17"/>
      <c r="Z3" s="18"/>
    </row>
    <row r="4" spans="1:81">
      <c r="B4" s="2" t="s">
        <v>263</v>
      </c>
      <c r="D4" s="234">
        <f>'NSP Inputs'!C71</f>
        <v>4.1993939339117756E-2</v>
      </c>
      <c r="E4" s="195">
        <f>'NSP Inputs'!D71</f>
        <v>0</v>
      </c>
      <c r="F4" s="195">
        <f>'NSP Inputs'!E71</f>
        <v>0</v>
      </c>
      <c r="G4" s="195">
        <f>'NSP Inputs'!F71</f>
        <v>0</v>
      </c>
      <c r="H4" s="195">
        <f>'NSP Inputs'!G71</f>
        <v>0</v>
      </c>
    </row>
    <row r="5" spans="1:81">
      <c r="B5" s="2" t="s">
        <v>264</v>
      </c>
      <c r="C5" s="195">
        <v>1</v>
      </c>
      <c r="D5" s="234">
        <f>(1-$D$4)</f>
        <v>0.95800606066088223</v>
      </c>
      <c r="E5" s="234">
        <f>D5*(1-E4)</f>
        <v>0.95800606066088223</v>
      </c>
      <c r="F5" s="234">
        <f t="shared" ref="F5:H5" si="0">E5*(1-F4)</f>
        <v>0.95800606066088223</v>
      </c>
      <c r="G5" s="234">
        <f t="shared" si="0"/>
        <v>0.95800606066088223</v>
      </c>
      <c r="H5" s="234">
        <f t="shared" si="0"/>
        <v>0.95800606066088223</v>
      </c>
    </row>
    <row r="6" spans="1:81">
      <c r="B6" s="2" t="s">
        <v>54</v>
      </c>
      <c r="C6" s="2"/>
    </row>
    <row r="7" spans="1:81">
      <c r="B7" s="91" t="s">
        <v>106</v>
      </c>
      <c r="C7" s="119">
        <f>D44</f>
        <v>723889.99006408604</v>
      </c>
      <c r="D7" s="119">
        <f t="shared" ref="D7:H7" si="1">E44</f>
        <v>728707.30217757181</v>
      </c>
      <c r="E7" s="119">
        <f t="shared" si="1"/>
        <v>728758.4798348709</v>
      </c>
      <c r="F7" s="119">
        <f t="shared" si="1"/>
        <v>723883.38340224652</v>
      </c>
      <c r="G7" s="119">
        <f t="shared" si="1"/>
        <v>712638.09981985902</v>
      </c>
      <c r="H7" s="119">
        <f t="shared" si="1"/>
        <v>695819.80018519913</v>
      </c>
      <c r="J7" s="3"/>
      <c r="L7" s="3"/>
      <c r="M7" s="3"/>
      <c r="N7" s="3"/>
    </row>
    <row r="8" spans="1:81">
      <c r="B8" s="91" t="s">
        <v>23</v>
      </c>
      <c r="C8" s="120">
        <f>D76</f>
        <v>31003652.93505707</v>
      </c>
      <c r="D8" s="120">
        <f t="shared" ref="D8:H8" si="2">E76</f>
        <v>29987563.260374576</v>
      </c>
      <c r="E8" s="120">
        <f t="shared" si="2"/>
        <v>28886018.71449168</v>
      </c>
      <c r="F8" s="120">
        <f t="shared" si="2"/>
        <v>27583657.711226225</v>
      </c>
      <c r="G8" s="120">
        <f t="shared" si="2"/>
        <v>26007065.973732322</v>
      </c>
      <c r="H8" s="120">
        <f t="shared" si="2"/>
        <v>24388108.042440765</v>
      </c>
    </row>
    <row r="9" spans="1:81">
      <c r="B9" s="91" t="s">
        <v>265</v>
      </c>
      <c r="C9" s="121">
        <f>L44</f>
        <v>0.20189981195784681</v>
      </c>
      <c r="D9" s="121">
        <f t="shared" ref="D9:H9" si="3">M44</f>
        <v>0.20190167985449661</v>
      </c>
      <c r="E9" s="121">
        <f t="shared" si="3"/>
        <v>0.20192649043879121</v>
      </c>
      <c r="F9" s="121">
        <f t="shared" si="3"/>
        <v>0.20197536141894845</v>
      </c>
      <c r="G9" s="121">
        <f t="shared" si="3"/>
        <v>0.20204371971004201</v>
      </c>
      <c r="H9" s="121">
        <f t="shared" si="3"/>
        <v>0.20213195141381729</v>
      </c>
    </row>
    <row r="10" spans="1:81">
      <c r="B10" s="91" t="s">
        <v>266</v>
      </c>
      <c r="C10" s="121">
        <f>L76</f>
        <v>6.000716229910112</v>
      </c>
      <c r="D10" s="121">
        <f t="shared" ref="D10:H10" si="4">M76</f>
        <v>5.9987452572727262</v>
      </c>
      <c r="E10" s="121">
        <f t="shared" si="4"/>
        <v>5.996206268894718</v>
      </c>
      <c r="F10" s="121">
        <f t="shared" si="4"/>
        <v>5.9927969900200564</v>
      </c>
      <c r="G10" s="121">
        <f t="shared" si="4"/>
        <v>5.9885471925839546</v>
      </c>
      <c r="H10" s="121">
        <f t="shared" si="4"/>
        <v>5.9833876040407246</v>
      </c>
    </row>
    <row r="11" spans="1:81">
      <c r="B11" s="113" t="s">
        <v>267</v>
      </c>
      <c r="C11" s="197">
        <f>C9*C$5</f>
        <v>0.20189981195784681</v>
      </c>
      <c r="D11" s="197">
        <f>D9*D$5</f>
        <v>0.19342303295822091</v>
      </c>
      <c r="E11" s="197">
        <f t="shared" ref="E11:H11" si="5">E9*E$5</f>
        <v>0.19344680164834366</v>
      </c>
      <c r="F11" s="197">
        <f t="shared" si="5"/>
        <v>0.19349362034352474</v>
      </c>
      <c r="G11" s="197">
        <f t="shared" si="5"/>
        <v>0.19355910800068879</v>
      </c>
      <c r="H11" s="197">
        <f t="shared" si="5"/>
        <v>0.19364363450764796</v>
      </c>
    </row>
    <row r="12" spans="1:81">
      <c r="B12" s="113" t="s">
        <v>268</v>
      </c>
      <c r="C12" s="197">
        <f>C10*C$5</f>
        <v>6.000716229910112</v>
      </c>
      <c r="D12" s="197">
        <f>D10*D$5</f>
        <v>5.7468343128279953</v>
      </c>
      <c r="E12" s="197">
        <f t="shared" ref="E12:H12" si="6">E10*E$5</f>
        <v>5.7444019465739151</v>
      </c>
      <c r="F12" s="197">
        <f t="shared" si="6"/>
        <v>5.7411358367495069</v>
      </c>
      <c r="G12" s="197">
        <f t="shared" si="6"/>
        <v>5.7370645050491405</v>
      </c>
      <c r="H12" s="197">
        <f t="shared" si="6"/>
        <v>5.7321215879542091</v>
      </c>
    </row>
    <row r="13" spans="1:81">
      <c r="B13" s="7" t="s">
        <v>17</v>
      </c>
      <c r="C13" s="27"/>
      <c r="D13" s="23"/>
      <c r="E13" s="23"/>
      <c r="F13" s="23"/>
      <c r="G13" s="23"/>
      <c r="H13" s="23"/>
    </row>
    <row r="14" spans="1:81">
      <c r="B14" s="91" t="s">
        <v>106</v>
      </c>
      <c r="C14" s="120">
        <f>D50</f>
        <v>24647.079857301957</v>
      </c>
      <c r="D14" s="120">
        <f t="shared" ref="D14:H14" si="7">E50</f>
        <v>23717.554691945417</v>
      </c>
      <c r="E14" s="120">
        <f t="shared" si="7"/>
        <v>23314.538002785794</v>
      </c>
      <c r="F14" s="120">
        <f t="shared" si="7"/>
        <v>23439.356332558003</v>
      </c>
      <c r="G14" s="120">
        <f t="shared" si="7"/>
        <v>23564.843842526196</v>
      </c>
      <c r="H14" s="120">
        <f t="shared" si="7"/>
        <v>23691.004124460091</v>
      </c>
    </row>
    <row r="15" spans="1:81">
      <c r="B15" s="91" t="s">
        <v>23</v>
      </c>
      <c r="C15" s="119">
        <f>D97</f>
        <v>8219435.8636766709</v>
      </c>
      <c r="D15" s="119">
        <f t="shared" ref="D15:H15" si="8">E97</f>
        <v>8224813.9098888906</v>
      </c>
      <c r="E15" s="119">
        <f t="shared" si="8"/>
        <v>8008577.1031752117</v>
      </c>
      <c r="F15" s="119">
        <f t="shared" si="8"/>
        <v>7975713.6162227998</v>
      </c>
      <c r="G15" s="119">
        <f t="shared" si="8"/>
        <v>7942258.3726675408</v>
      </c>
      <c r="H15" s="119">
        <f t="shared" si="8"/>
        <v>7909044.2038571099</v>
      </c>
      <c r="I15" s="112"/>
    </row>
    <row r="16" spans="1:81">
      <c r="B16" s="91" t="s">
        <v>265</v>
      </c>
      <c r="C16" s="121">
        <f>L50</f>
        <v>0.20216164516930257</v>
      </c>
      <c r="D16" s="121">
        <f t="shared" ref="D16:H16" si="9">M50</f>
        <v>0.20219513772861933</v>
      </c>
      <c r="E16" s="121">
        <f t="shared" si="9"/>
        <v>0.20221237771018316</v>
      </c>
      <c r="F16" s="121">
        <f t="shared" si="9"/>
        <v>0.20221014086346351</v>
      </c>
      <c r="G16" s="121">
        <f t="shared" si="9"/>
        <v>0.20220790615871639</v>
      </c>
      <c r="H16" s="121">
        <f t="shared" si="9"/>
        <v>0.20220567359406946</v>
      </c>
    </row>
    <row r="17" spans="1:26">
      <c r="B17" s="91" t="s">
        <v>266</v>
      </c>
      <c r="C17" s="121">
        <f>L97</f>
        <v>2.4387586749646237</v>
      </c>
      <c r="D17" s="121">
        <f t="shared" ref="D17:H17" si="10">M97</f>
        <v>2.4396582343142215</v>
      </c>
      <c r="E17" s="121">
        <f t="shared" si="10"/>
        <v>2.4391598661314546</v>
      </c>
      <c r="F17" s="121">
        <f t="shared" si="10"/>
        <v>2.4388346009167492</v>
      </c>
      <c r="G17" s="121">
        <f t="shared" si="10"/>
        <v>2.4385627244179076</v>
      </c>
      <c r="H17" s="121">
        <f t="shared" si="10"/>
        <v>2.4382835698061553</v>
      </c>
    </row>
    <row r="18" spans="1:26">
      <c r="B18" s="113" t="s">
        <v>267</v>
      </c>
      <c r="C18" s="197">
        <f>C16*C$5</f>
        <v>0.20216164516930257</v>
      </c>
      <c r="D18" s="197">
        <f>D16*D$5</f>
        <v>0.19370416738017912</v>
      </c>
      <c r="E18" s="197">
        <f t="shared" ref="E18:H18" si="11">E16*E$5</f>
        <v>0.19372068338700296</v>
      </c>
      <c r="F18" s="197">
        <f t="shared" si="11"/>
        <v>0.19371854047428877</v>
      </c>
      <c r="G18" s="197">
        <f t="shared" si="11"/>
        <v>0.19371639961359724</v>
      </c>
      <c r="H18" s="197">
        <f t="shared" si="11"/>
        <v>0.19371426080313467</v>
      </c>
    </row>
    <row r="19" spans="1:26">
      <c r="B19" s="113" t="s">
        <v>268</v>
      </c>
      <c r="C19" s="197">
        <f>C17*C$5</f>
        <v>2.4387586749646237</v>
      </c>
      <c r="D19" s="197">
        <f>D17*D$5</f>
        <v>2.337207374414251</v>
      </c>
      <c r="E19" s="197">
        <f t="shared" ref="E19:H19" si="12">E17*E$5</f>
        <v>2.3367299346747199</v>
      </c>
      <c r="F19" s="197">
        <f>F17*F$5</f>
        <v>2.3364183286277096</v>
      </c>
      <c r="G19" s="197">
        <f>G17*G$5</f>
        <v>2.3361578692940683</v>
      </c>
      <c r="H19" s="197">
        <f t="shared" si="12"/>
        <v>2.335890437484148</v>
      </c>
    </row>
    <row r="20" spans="1:26">
      <c r="B20" s="7" t="s">
        <v>51</v>
      </c>
      <c r="C20" s="27"/>
      <c r="D20" s="27"/>
      <c r="E20" s="27"/>
      <c r="F20" s="27"/>
      <c r="G20" s="27"/>
      <c r="H20" s="27"/>
    </row>
    <row r="21" spans="1:26">
      <c r="B21" s="91" t="s">
        <v>269</v>
      </c>
      <c r="C21" s="120">
        <f>D114</f>
        <v>5037.6269000000011</v>
      </c>
      <c r="D21" s="120">
        <f t="shared" ref="D21:H21" si="13">E114</f>
        <v>5008.6447701899997</v>
      </c>
      <c r="E21" s="120">
        <f t="shared" si="13"/>
        <v>4957.8827015259858</v>
      </c>
      <c r="F21" s="120">
        <f t="shared" si="13"/>
        <v>4896.1995481947661</v>
      </c>
      <c r="G21" s="120">
        <f t="shared" si="13"/>
        <v>4888.4779167654624</v>
      </c>
      <c r="H21" s="120">
        <f t="shared" si="13"/>
        <v>4849.2206558091402</v>
      </c>
    </row>
    <row r="22" spans="1:26" ht="12" customHeight="1">
      <c r="B22" s="91" t="s">
        <v>270</v>
      </c>
      <c r="C22" s="122">
        <f>L114</f>
        <v>917.35005917927674</v>
      </c>
      <c r="D22" s="122">
        <f t="shared" ref="D22:H22" si="14">M114</f>
        <v>917.99472693595555</v>
      </c>
      <c r="E22" s="122">
        <f t="shared" si="14"/>
        <v>918.69895460965029</v>
      </c>
      <c r="F22" s="122">
        <f t="shared" si="14"/>
        <v>919.45238530413428</v>
      </c>
      <c r="G22" s="122">
        <f t="shared" si="14"/>
        <v>920.11584736786131</v>
      </c>
      <c r="H22" s="122">
        <f t="shared" si="14"/>
        <v>920.87153619029061</v>
      </c>
    </row>
    <row r="23" spans="1:26" ht="12" customHeight="1">
      <c r="B23" s="113" t="s">
        <v>267</v>
      </c>
      <c r="C23" s="197">
        <f>C22*C$5</f>
        <v>917.35005917927674</v>
      </c>
      <c r="D23" s="197">
        <f>D22*D$5</f>
        <v>879.44451205937708</v>
      </c>
      <c r="E23" s="197">
        <f t="shared" ref="E23:H23" si="15">E22*E$5</f>
        <v>880.11916643886173</v>
      </c>
      <c r="F23" s="197">
        <f t="shared" si="15"/>
        <v>880.84095761046535</v>
      </c>
      <c r="G23" s="197">
        <f t="shared" si="15"/>
        <v>881.47655828853442</v>
      </c>
      <c r="H23" s="197">
        <f t="shared" si="15"/>
        <v>882.20051276039533</v>
      </c>
    </row>
    <row r="24" spans="1:26" s="15" customFormat="1" ht="12" customHeight="1">
      <c r="A24"/>
      <c r="B24" s="20" t="s">
        <v>271</v>
      </c>
      <c r="C24" s="16"/>
      <c r="E24" s="46"/>
      <c r="J24" s="17"/>
      <c r="K24" s="17"/>
      <c r="L24" s="17"/>
      <c r="M24" s="17"/>
      <c r="N24" s="17"/>
      <c r="O24" s="17"/>
      <c r="P24" s="17"/>
      <c r="Q24" s="17"/>
      <c r="R24" s="17"/>
      <c r="S24" s="17"/>
      <c r="T24" s="17"/>
      <c r="U24" s="17"/>
      <c r="V24" s="17"/>
      <c r="W24" s="17"/>
      <c r="X24" s="17"/>
      <c r="Z24" s="18"/>
    </row>
    <row r="25" spans="1:26">
      <c r="B25" s="2" t="s">
        <v>54</v>
      </c>
      <c r="C25" s="27"/>
      <c r="D25" s="27"/>
      <c r="E25" s="27"/>
      <c r="F25" s="27"/>
      <c r="G25" s="27"/>
      <c r="H25" s="27"/>
    </row>
    <row r="26" spans="1:26">
      <c r="B26" s="91" t="s">
        <v>272</v>
      </c>
      <c r="C26" s="123">
        <f>C7*365*C9</f>
        <v>53345937.2983189</v>
      </c>
      <c r="D26" s="123">
        <f>D7*365*D9*D$5</f>
        <v>51446303.431985877</v>
      </c>
      <c r="E26" s="123">
        <f t="shared" ref="E26:H26" si="16">E7*365*E9*E$5</f>
        <v>51456238.940830126</v>
      </c>
      <c r="F26" s="123">
        <f t="shared" si="16"/>
        <v>51124388.044772461</v>
      </c>
      <c r="G26" s="123">
        <f t="shared" si="16"/>
        <v>50347222.148879774</v>
      </c>
      <c r="H26" s="123">
        <f t="shared" si="16"/>
        <v>49180492.400640279</v>
      </c>
    </row>
    <row r="27" spans="1:26">
      <c r="B27" s="91" t="s">
        <v>23</v>
      </c>
      <c r="C27" s="123">
        <f>C8*C10</f>
        <v>186044123.35389724</v>
      </c>
      <c r="D27" s="123">
        <f>D8*D10*D$5</f>
        <v>172333557.50282076</v>
      </c>
      <c r="E27" s="123">
        <f t="shared" ref="E27:H27" si="17">E8*E10*E$5</f>
        <v>165932902.13229656</v>
      </c>
      <c r="F27" s="123">
        <f t="shared" si="17"/>
        <v>158361525.79455274</v>
      </c>
      <c r="G27" s="123">
        <f t="shared" si="17"/>
        <v>149204215.07837096</v>
      </c>
      <c r="H27" s="123">
        <f t="shared" si="17"/>
        <v>139795600.59943438</v>
      </c>
      <c r="J27" s="198" t="s">
        <v>273</v>
      </c>
      <c r="K27" s="199"/>
      <c r="L27" s="199"/>
      <c r="M27" s="199"/>
      <c r="N27" s="200"/>
    </row>
    <row r="28" spans="1:26">
      <c r="B28" s="113" t="s">
        <v>274</v>
      </c>
      <c r="C28" s="124">
        <f t="shared" ref="C28:H28" si="18">SUM(C26:C27)</f>
        <v>239390060.65221614</v>
      </c>
      <c r="D28" s="124">
        <f t="shared" si="18"/>
        <v>223779860.93480664</v>
      </c>
      <c r="E28" s="124">
        <f t="shared" si="18"/>
        <v>217389141.07312667</v>
      </c>
      <c r="F28" s="124">
        <f t="shared" si="18"/>
        <v>209485913.83932519</v>
      </c>
      <c r="G28" s="124">
        <f t="shared" si="18"/>
        <v>199551437.22725073</v>
      </c>
      <c r="H28" s="124">
        <f t="shared" si="18"/>
        <v>188976093.00007465</v>
      </c>
      <c r="J28" s="203">
        <f>D28-(D7*D11*365+D12*D8)</f>
        <v>0</v>
      </c>
      <c r="K28" s="204">
        <f t="shared" ref="K28:N28" si="19">E28-(E7*E11*365+E12*E8)</f>
        <v>0</v>
      </c>
      <c r="L28" s="204">
        <f t="shared" si="19"/>
        <v>0</v>
      </c>
      <c r="M28" s="204">
        <f t="shared" si="19"/>
        <v>0</v>
      </c>
      <c r="N28" s="205">
        <f t="shared" si="19"/>
        <v>0</v>
      </c>
    </row>
    <row r="29" spans="1:26">
      <c r="B29" s="7" t="s">
        <v>17</v>
      </c>
      <c r="C29" s="27"/>
      <c r="D29" s="27"/>
      <c r="E29" s="27"/>
      <c r="F29" s="27"/>
      <c r="G29" s="27"/>
      <c r="H29" s="27"/>
      <c r="J29" s="206"/>
      <c r="N29" s="207"/>
    </row>
    <row r="30" spans="1:26">
      <c r="B30" s="91" t="s">
        <v>272</v>
      </c>
      <c r="C30" s="123">
        <f>C14*365*C16</f>
        <v>1818683.3875885401</v>
      </c>
      <c r="D30" s="123">
        <f>D14*365*D16*D$5</f>
        <v>1676879.0521224593</v>
      </c>
      <c r="E30" s="123">
        <f t="shared" ref="E30:H30" si="20">E14*365*E16*E$5</f>
        <v>1648525.5056844491</v>
      </c>
      <c r="F30" s="123">
        <f t="shared" si="20"/>
        <v>1657332.8329159687</v>
      </c>
      <c r="G30" s="123">
        <f t="shared" si="20"/>
        <v>1666187.2979202494</v>
      </c>
      <c r="H30" s="123">
        <f t="shared" si="20"/>
        <v>1675089.1533536371</v>
      </c>
      <c r="J30" s="206"/>
      <c r="N30" s="207"/>
    </row>
    <row r="31" spans="1:26">
      <c r="B31" s="91" t="s">
        <v>23</v>
      </c>
      <c r="C31" s="123">
        <f>C15*C17</f>
        <v>20045220.515856825</v>
      </c>
      <c r="D31" s="123">
        <f>D15*D17*D$5</f>
        <v>19223095.723377224</v>
      </c>
      <c r="E31" s="123">
        <f t="shared" ref="E31:H31" si="21">E15*E17*E$5</f>
        <v>18713881.851140067</v>
      </c>
      <c r="F31" s="123">
        <f t="shared" si="21"/>
        <v>18634603.476828542</v>
      </c>
      <c r="G31" s="123">
        <f t="shared" si="21"/>
        <v>18554369.397273976</v>
      </c>
      <c r="H31" s="123">
        <f t="shared" si="21"/>
        <v>18474660.725429252</v>
      </c>
      <c r="J31" s="206"/>
      <c r="N31" s="207"/>
    </row>
    <row r="32" spans="1:26">
      <c r="B32" s="113" t="s">
        <v>274</v>
      </c>
      <c r="C32" s="124">
        <f>SUM(C30:C31)</f>
        <v>21863903.903445363</v>
      </c>
      <c r="D32" s="124">
        <f>SUM(D30:D31)</f>
        <v>20899974.775499683</v>
      </c>
      <c r="E32" s="124">
        <f t="shared" ref="E32:H32" si="22">SUM(E30:E31)</f>
        <v>20362407.356824517</v>
      </c>
      <c r="F32" s="124">
        <f t="shared" si="22"/>
        <v>20291936.309744511</v>
      </c>
      <c r="G32" s="124">
        <f t="shared" si="22"/>
        <v>20220556.695194226</v>
      </c>
      <c r="H32" s="124">
        <f t="shared" si="22"/>
        <v>20149749.878782891</v>
      </c>
      <c r="J32" s="203">
        <f>D32-(D14*D18*365+D19*D15)</f>
        <v>0</v>
      </c>
      <c r="K32" s="204">
        <f t="shared" ref="K32:N32" si="23">E32-(E14*E18*365+E19*E15)</f>
        <v>0</v>
      </c>
      <c r="L32" s="204">
        <f t="shared" si="23"/>
        <v>0</v>
      </c>
      <c r="M32" s="204">
        <f t="shared" si="23"/>
        <v>0</v>
      </c>
      <c r="N32" s="205">
        <f t="shared" si="23"/>
        <v>0</v>
      </c>
    </row>
    <row r="33" spans="1:17">
      <c r="B33" s="7" t="s">
        <v>51</v>
      </c>
      <c r="C33" s="27"/>
      <c r="D33" s="27"/>
      <c r="E33" s="27"/>
      <c r="F33" s="27"/>
      <c r="G33" s="27"/>
      <c r="H33" s="27"/>
      <c r="J33" s="206"/>
      <c r="N33" s="207"/>
    </row>
    <row r="34" spans="1:17">
      <c r="B34" s="91" t="s">
        <v>272</v>
      </c>
      <c r="C34" s="124">
        <f>C21*C22</f>
        <v>4621267.3348381175</v>
      </c>
      <c r="D34" s="124">
        <f>D21*D22*D$5</f>
        <v>4404825.1559984945</v>
      </c>
      <c r="E34" s="124">
        <f t="shared" ref="E34:H34" si="24">E21*E22*E$5</f>
        <v>4363527.5905687027</v>
      </c>
      <c r="F34" s="124">
        <f t="shared" si="24"/>
        <v>4312773.0986838061</v>
      </c>
      <c r="G34" s="124">
        <f t="shared" si="24"/>
        <v>4309078.6893399246</v>
      </c>
      <c r="H34" s="124">
        <f t="shared" si="24"/>
        <v>4277984.949043124</v>
      </c>
      <c r="J34" s="203">
        <f>D34-D21*D23</f>
        <v>0</v>
      </c>
      <c r="K34" s="204">
        <f t="shared" ref="K34:N34" si="25">E34-E21*E23</f>
        <v>0</v>
      </c>
      <c r="L34" s="204">
        <f t="shared" si="25"/>
        <v>0</v>
      </c>
      <c r="M34" s="204">
        <f t="shared" si="25"/>
        <v>0</v>
      </c>
      <c r="N34" s="205">
        <f t="shared" si="25"/>
        <v>0</v>
      </c>
    </row>
    <row r="35" spans="1:17">
      <c r="B35" s="7" t="s">
        <v>275</v>
      </c>
      <c r="C35" s="124">
        <f>C28+C32+C34</f>
        <v>265875231.89049962</v>
      </c>
      <c r="D35" s="124">
        <f>D28+D32+D34</f>
        <v>249084660.86630481</v>
      </c>
      <c r="E35" s="124">
        <f>E28+E32+E34</f>
        <v>242115076.02051988</v>
      </c>
      <c r="F35" s="124">
        <f t="shared" ref="F35:H35" si="26">F28+F32+F34</f>
        <v>234090623.2477535</v>
      </c>
      <c r="G35" s="124">
        <f t="shared" si="26"/>
        <v>224081072.61178488</v>
      </c>
      <c r="H35" s="124">
        <f t="shared" si="26"/>
        <v>213403827.82790068</v>
      </c>
      <c r="J35" s="206"/>
      <c r="N35" s="207"/>
    </row>
    <row r="36" spans="1:17">
      <c r="J36" s="208">
        <f>SUM(J28:J34)</f>
        <v>0</v>
      </c>
      <c r="K36" s="209">
        <f t="shared" ref="K36:N36" si="27">SUM(K28:K34)</f>
        <v>0</v>
      </c>
      <c r="L36" s="209">
        <f t="shared" si="27"/>
        <v>0</v>
      </c>
      <c r="M36" s="209">
        <f t="shared" si="27"/>
        <v>0</v>
      </c>
      <c r="N36" s="210">
        <f t="shared" si="27"/>
        <v>0</v>
      </c>
    </row>
    <row r="37" spans="1:17">
      <c r="B37" s="2" t="s">
        <v>169</v>
      </c>
      <c r="D37" s="305" t="s">
        <v>276</v>
      </c>
      <c r="E37" s="306"/>
      <c r="F37" s="306"/>
      <c r="G37" s="306"/>
      <c r="H37" s="306"/>
      <c r="I37" s="307"/>
    </row>
    <row r="38" spans="1:17">
      <c r="C38" s="92" t="s">
        <v>277</v>
      </c>
      <c r="D38" s="92" t="s">
        <v>170</v>
      </c>
      <c r="E38" s="93">
        <v>2023</v>
      </c>
      <c r="F38" s="93" t="s">
        <v>203</v>
      </c>
      <c r="G38" s="93" t="s">
        <v>204</v>
      </c>
      <c r="H38" s="93" t="s">
        <v>205</v>
      </c>
      <c r="I38" s="94" t="s">
        <v>206</v>
      </c>
      <c r="L38" s="48" t="s">
        <v>170</v>
      </c>
      <c r="M38" s="48">
        <v>2023</v>
      </c>
      <c r="N38" s="48" t="s">
        <v>203</v>
      </c>
      <c r="O38" s="48" t="s">
        <v>204</v>
      </c>
      <c r="P38" s="48" t="s">
        <v>205</v>
      </c>
      <c r="Q38" s="48" t="s">
        <v>206</v>
      </c>
    </row>
    <row r="39" spans="1:17" s="97" customFormat="1">
      <c r="A39" s="97" t="s">
        <v>164</v>
      </c>
      <c r="B39" s="97" t="s">
        <v>278</v>
      </c>
      <c r="C39" s="98">
        <f>C192</f>
        <v>0.19823643835616439</v>
      </c>
      <c r="D39" s="99">
        <f t="shared" ref="D39:I42" si="28">C284</f>
        <v>599236.16390366771</v>
      </c>
      <c r="E39" s="99">
        <f t="shared" si="28"/>
        <v>603203.81905105733</v>
      </c>
      <c r="F39" s="99">
        <f t="shared" si="28"/>
        <v>602978.97003511165</v>
      </c>
      <c r="G39" s="99">
        <f t="shared" si="28"/>
        <v>598422.46282439737</v>
      </c>
      <c r="H39" s="99">
        <f t="shared" si="28"/>
        <v>588406.23215443688</v>
      </c>
      <c r="I39" s="99">
        <f t="shared" si="28"/>
        <v>573612.49776925042</v>
      </c>
    </row>
    <row r="40" spans="1:17" s="97" customFormat="1">
      <c r="A40" s="97" t="s">
        <v>164</v>
      </c>
      <c r="B40" s="97" t="s">
        <v>278</v>
      </c>
      <c r="C40" s="98">
        <f>C193</f>
        <v>0.19823643835616439</v>
      </c>
      <c r="D40" s="99">
        <f t="shared" si="28"/>
        <v>86024.019569028562</v>
      </c>
      <c r="E40" s="99">
        <f t="shared" si="28"/>
        <v>86593.600753546445</v>
      </c>
      <c r="F40" s="99">
        <f t="shared" si="28"/>
        <v>86561.322300888001</v>
      </c>
      <c r="G40" s="99">
        <f t="shared" si="28"/>
        <v>85907.207798005766</v>
      </c>
      <c r="H40" s="99">
        <f t="shared" si="28"/>
        <v>84469.316570701427</v>
      </c>
      <c r="I40" s="99">
        <f t="shared" si="28"/>
        <v>82345.585439456045</v>
      </c>
    </row>
    <row r="41" spans="1:17" s="97" customFormat="1">
      <c r="A41" s="97" t="s">
        <v>164</v>
      </c>
      <c r="B41" s="97" t="s">
        <v>278</v>
      </c>
      <c r="C41" s="98">
        <f>C194</f>
        <v>0.25236630136986299</v>
      </c>
      <c r="D41" s="99">
        <f t="shared" si="28"/>
        <v>9005.6821175942805</v>
      </c>
      <c r="E41" s="99">
        <f t="shared" si="28"/>
        <v>9065.3104297055834</v>
      </c>
      <c r="F41" s="99">
        <f t="shared" si="28"/>
        <v>9061.9312632199199</v>
      </c>
      <c r="G41" s="99">
        <f t="shared" si="28"/>
        <v>8993.4533275110589</v>
      </c>
      <c r="H41" s="99">
        <f t="shared" si="28"/>
        <v>8842.9233781125713</v>
      </c>
      <c r="I41" s="99">
        <f t="shared" si="28"/>
        <v>8620.5942243825739</v>
      </c>
    </row>
    <row r="42" spans="1:17" s="97" customFormat="1">
      <c r="A42" s="97" t="s">
        <v>164</v>
      </c>
      <c r="B42" s="97" t="s">
        <v>278</v>
      </c>
      <c r="C42" s="98">
        <f>C195</f>
        <v>0.32621698630136986</v>
      </c>
      <c r="D42" s="99">
        <f t="shared" si="28"/>
        <v>5805.5204163066628</v>
      </c>
      <c r="E42" s="99">
        <f t="shared" si="28"/>
        <v>5843.9598569655509</v>
      </c>
      <c r="F42" s="99">
        <f t="shared" si="28"/>
        <v>5841.7814744991865</v>
      </c>
      <c r="G42" s="99">
        <f t="shared" si="28"/>
        <v>5797.6371166778463</v>
      </c>
      <c r="H42" s="99">
        <f t="shared" si="28"/>
        <v>5700.5978604519141</v>
      </c>
      <c r="I42" s="99">
        <f t="shared" si="28"/>
        <v>5557.2731878434961</v>
      </c>
    </row>
    <row r="43" spans="1:17" s="97" customFormat="1">
      <c r="A43" s="97" t="s">
        <v>164</v>
      </c>
      <c r="B43" s="97" t="s">
        <v>278</v>
      </c>
      <c r="C43" s="98">
        <f>C203</f>
        <v>0.25791287671232876</v>
      </c>
      <c r="D43" s="99">
        <f t="shared" ref="D43:I43" si="29">C295</f>
        <v>23818.604057488894</v>
      </c>
      <c r="E43" s="99">
        <f t="shared" si="29"/>
        <v>24000.612086296846</v>
      </c>
      <c r="F43" s="99">
        <f t="shared" si="29"/>
        <v>24314.47476115212</v>
      </c>
      <c r="G43" s="99">
        <f t="shared" si="29"/>
        <v>24762.622335654411</v>
      </c>
      <c r="H43" s="99">
        <f t="shared" si="29"/>
        <v>25219.029856156158</v>
      </c>
      <c r="I43" s="99">
        <f t="shared" si="29"/>
        <v>25683.849564266595</v>
      </c>
    </row>
    <row r="44" spans="1:17" s="97" customFormat="1">
      <c r="A44" s="104" t="s">
        <v>274</v>
      </c>
      <c r="C44" s="98"/>
      <c r="D44" s="103">
        <f t="shared" ref="D44:I44" si="30">SUM(D39:D43)</f>
        <v>723889.99006408604</v>
      </c>
      <c r="E44" s="103">
        <f t="shared" si="30"/>
        <v>728707.30217757181</v>
      </c>
      <c r="F44" s="103">
        <f t="shared" si="30"/>
        <v>728758.4798348709</v>
      </c>
      <c r="G44" s="103">
        <f t="shared" si="30"/>
        <v>723883.38340224652</v>
      </c>
      <c r="H44" s="103">
        <f t="shared" si="30"/>
        <v>712638.09981985902</v>
      </c>
      <c r="I44" s="103">
        <f t="shared" si="30"/>
        <v>695819.80018519913</v>
      </c>
      <c r="L44" s="109">
        <f>SUMPRODUCT($C39:$C43,D39:D43)/D44</f>
        <v>0.20189981195784681</v>
      </c>
      <c r="M44" s="109">
        <f t="shared" ref="M44:Q44" si="31">SUMPRODUCT($C39:$C43,E39:E43)/E44</f>
        <v>0.20190167985449661</v>
      </c>
      <c r="N44" s="109">
        <f t="shared" si="31"/>
        <v>0.20192649043879121</v>
      </c>
      <c r="O44" s="109">
        <f t="shared" si="31"/>
        <v>0.20197536141894845</v>
      </c>
      <c r="P44" s="109">
        <f t="shared" si="31"/>
        <v>0.20204371971004201</v>
      </c>
      <c r="Q44" s="109">
        <f t="shared" si="31"/>
        <v>0.20213195141381729</v>
      </c>
    </row>
    <row r="45" spans="1:17" s="100" customFormat="1">
      <c r="A45" s="100" t="s">
        <v>164</v>
      </c>
      <c r="B45" s="100" t="s">
        <v>279</v>
      </c>
      <c r="C45" s="101">
        <f>C196</f>
        <v>0.19823643835616439</v>
      </c>
      <c r="D45" s="102">
        <f t="shared" ref="D45:I48" si="32">C288</f>
        <v>19905.818753903292</v>
      </c>
      <c r="E45" s="102">
        <f t="shared" si="32"/>
        <v>19143.595231622065</v>
      </c>
      <c r="F45" s="102">
        <f t="shared" si="32"/>
        <v>18812.478113720128</v>
      </c>
      <c r="G45" s="102">
        <f t="shared" si="32"/>
        <v>18913.953427912998</v>
      </c>
      <c r="H45" s="102">
        <f t="shared" si="32"/>
        <v>19015.976104304951</v>
      </c>
      <c r="I45" s="102">
        <f t="shared" si="32"/>
        <v>19118.549095391176</v>
      </c>
    </row>
    <row r="46" spans="1:17" s="100" customFormat="1">
      <c r="A46" s="100" t="s">
        <v>164</v>
      </c>
      <c r="B46" s="100" t="s">
        <v>279</v>
      </c>
      <c r="C46" s="101">
        <f>C197</f>
        <v>0.19823643835616439</v>
      </c>
      <c r="D46" s="102">
        <f t="shared" si="32"/>
        <v>3264.2221224673613</v>
      </c>
      <c r="E46" s="102">
        <f t="shared" si="32"/>
        <v>3139.2301834541777</v>
      </c>
      <c r="F46" s="102">
        <f t="shared" si="32"/>
        <v>3084.9325012163549</v>
      </c>
      <c r="G46" s="102">
        <f t="shared" si="32"/>
        <v>3101.5727595030298</v>
      </c>
      <c r="H46" s="102">
        <f t="shared" si="32"/>
        <v>3118.3027760569403</v>
      </c>
      <c r="I46" s="102">
        <f t="shared" si="32"/>
        <v>3135.123035038031</v>
      </c>
    </row>
    <row r="47" spans="1:17" s="100" customFormat="1">
      <c r="A47" s="100" t="s">
        <v>164</v>
      </c>
      <c r="B47" s="100" t="s">
        <v>279</v>
      </c>
      <c r="C47" s="101">
        <f>C198</f>
        <v>0.25236630136986299</v>
      </c>
      <c r="D47" s="102">
        <f t="shared" si="32"/>
        <v>387.51974213051233</v>
      </c>
      <c r="E47" s="102">
        <f t="shared" si="32"/>
        <v>372.6810325827168</v>
      </c>
      <c r="F47" s="102">
        <f t="shared" si="32"/>
        <v>366.23495660208448</v>
      </c>
      <c r="G47" s="102">
        <f t="shared" si="32"/>
        <v>368.2104436732165</v>
      </c>
      <c r="H47" s="102">
        <f t="shared" si="32"/>
        <v>370.19658660637879</v>
      </c>
      <c r="I47" s="102">
        <f t="shared" si="32"/>
        <v>372.19344287974837</v>
      </c>
    </row>
    <row r="48" spans="1:17" s="100" customFormat="1">
      <c r="A48" s="100" t="s">
        <v>164</v>
      </c>
      <c r="B48" s="100" t="s">
        <v>279</v>
      </c>
      <c r="C48" s="101">
        <f>C199</f>
        <v>0.32621698630136986</v>
      </c>
      <c r="D48" s="102">
        <f t="shared" si="32"/>
        <v>157.38244149203254</v>
      </c>
      <c r="E48" s="102">
        <f t="shared" si="32"/>
        <v>151.35603281312535</v>
      </c>
      <c r="F48" s="102">
        <f t="shared" si="32"/>
        <v>148.73810380053484</v>
      </c>
      <c r="G48" s="102">
        <f t="shared" si="32"/>
        <v>149.54040351481879</v>
      </c>
      <c r="H48" s="102">
        <f t="shared" si="32"/>
        <v>150.34703086818845</v>
      </c>
      <c r="I48" s="102">
        <f t="shared" si="32"/>
        <v>151.15800920411473</v>
      </c>
    </row>
    <row r="49" spans="1:17" s="100" customFormat="1">
      <c r="A49" s="100" t="s">
        <v>164</v>
      </c>
      <c r="B49" s="100" t="s">
        <v>279</v>
      </c>
      <c r="C49" s="101">
        <f>C204</f>
        <v>0.25791287671232876</v>
      </c>
      <c r="D49" s="102">
        <f t="shared" ref="D49:I49" si="33">C296</f>
        <v>932.13679730876083</v>
      </c>
      <c r="E49" s="102">
        <f t="shared" si="33"/>
        <v>910.69221147333235</v>
      </c>
      <c r="F49" s="102">
        <f t="shared" si="33"/>
        <v>902.15432744669261</v>
      </c>
      <c r="G49" s="102">
        <f t="shared" si="33"/>
        <v>906.07929795393977</v>
      </c>
      <c r="H49" s="102">
        <f t="shared" si="33"/>
        <v>910.02134468973691</v>
      </c>
      <c r="I49" s="102">
        <f t="shared" si="33"/>
        <v>913.98054194701967</v>
      </c>
    </row>
    <row r="50" spans="1:17" s="100" customFormat="1">
      <c r="A50" s="105" t="s">
        <v>274</v>
      </c>
      <c r="C50" s="101"/>
      <c r="D50" s="106">
        <f t="shared" ref="D50:I50" si="34">SUM(D45:D49)</f>
        <v>24647.079857301957</v>
      </c>
      <c r="E50" s="106">
        <f t="shared" si="34"/>
        <v>23717.554691945417</v>
      </c>
      <c r="F50" s="106">
        <f t="shared" si="34"/>
        <v>23314.538002785794</v>
      </c>
      <c r="G50" s="106">
        <f t="shared" si="34"/>
        <v>23439.356332558003</v>
      </c>
      <c r="H50" s="106">
        <f t="shared" si="34"/>
        <v>23564.843842526196</v>
      </c>
      <c r="I50" s="106">
        <f t="shared" si="34"/>
        <v>23691.004124460091</v>
      </c>
      <c r="L50" s="111">
        <f>SUMPRODUCT($C45:$C49,D45:D49)/D50</f>
        <v>0.20216164516930257</v>
      </c>
      <c r="M50" s="111">
        <f t="shared" ref="M50:Q50" si="35">SUMPRODUCT($C45:$C49,E45:E49)/E50</f>
        <v>0.20219513772861933</v>
      </c>
      <c r="N50" s="111">
        <f t="shared" si="35"/>
        <v>0.20221237771018316</v>
      </c>
      <c r="O50" s="111">
        <f t="shared" si="35"/>
        <v>0.20221014086346351</v>
      </c>
      <c r="P50" s="111">
        <f t="shared" si="35"/>
        <v>0.20220790615871639</v>
      </c>
      <c r="Q50" s="111">
        <f t="shared" si="35"/>
        <v>0.20220567359406946</v>
      </c>
    </row>
    <row r="51" spans="1:17">
      <c r="A51" t="s">
        <v>164</v>
      </c>
      <c r="B51" t="s">
        <v>280</v>
      </c>
      <c r="C51" s="96">
        <f>C200</f>
        <v>0</v>
      </c>
      <c r="D51" s="95">
        <f t="shared" ref="D51:I53" si="36">C292</f>
        <v>0</v>
      </c>
      <c r="E51" s="95">
        <f t="shared" si="36"/>
        <v>0</v>
      </c>
      <c r="F51" s="95">
        <f t="shared" si="36"/>
        <v>0</v>
      </c>
      <c r="G51" s="95">
        <f t="shared" si="36"/>
        <v>0</v>
      </c>
      <c r="H51" s="95">
        <f t="shared" si="36"/>
        <v>0</v>
      </c>
      <c r="I51" s="95">
        <f t="shared" si="36"/>
        <v>0</v>
      </c>
    </row>
    <row r="52" spans="1:17">
      <c r="A52" t="s">
        <v>164</v>
      </c>
      <c r="B52" t="s">
        <v>280</v>
      </c>
      <c r="C52" s="96">
        <f>C201</f>
        <v>0</v>
      </c>
      <c r="D52" s="95">
        <f t="shared" si="36"/>
        <v>0</v>
      </c>
      <c r="E52" s="95">
        <f t="shared" si="36"/>
        <v>0</v>
      </c>
      <c r="F52" s="95">
        <f t="shared" si="36"/>
        <v>0</v>
      </c>
      <c r="G52" s="95">
        <f t="shared" si="36"/>
        <v>0</v>
      </c>
      <c r="H52" s="95">
        <f t="shared" si="36"/>
        <v>0</v>
      </c>
      <c r="I52" s="95">
        <f t="shared" si="36"/>
        <v>0</v>
      </c>
    </row>
    <row r="53" spans="1:17">
      <c r="A53" t="s">
        <v>164</v>
      </c>
      <c r="B53" t="s">
        <v>280</v>
      </c>
      <c r="C53" s="96">
        <f>C202</f>
        <v>0</v>
      </c>
      <c r="D53" s="95">
        <f t="shared" si="36"/>
        <v>0</v>
      </c>
      <c r="E53" s="95">
        <f t="shared" si="36"/>
        <v>0</v>
      </c>
      <c r="F53" s="95">
        <f t="shared" si="36"/>
        <v>0</v>
      </c>
      <c r="G53" s="95">
        <f t="shared" si="36"/>
        <v>0</v>
      </c>
      <c r="H53" s="95">
        <f t="shared" si="36"/>
        <v>0</v>
      </c>
      <c r="I53" s="95">
        <f t="shared" si="36"/>
        <v>0</v>
      </c>
    </row>
    <row r="54" spans="1:17">
      <c r="A54" t="s">
        <v>164</v>
      </c>
      <c r="B54" t="s">
        <v>280</v>
      </c>
      <c r="C54" s="96">
        <f t="shared" ref="C54" si="37">C205</f>
        <v>0</v>
      </c>
      <c r="D54" s="95">
        <f t="shared" ref="D54" si="38">C297</f>
        <v>0</v>
      </c>
      <c r="E54" s="95">
        <f t="shared" ref="E54:I54" si="39">D297</f>
        <v>0</v>
      </c>
      <c r="F54" s="95">
        <f t="shared" si="39"/>
        <v>0</v>
      </c>
      <c r="G54" s="95">
        <f t="shared" si="39"/>
        <v>0</v>
      </c>
      <c r="H54" s="95">
        <f t="shared" si="39"/>
        <v>0</v>
      </c>
      <c r="I54" s="95">
        <f t="shared" si="39"/>
        <v>0</v>
      </c>
    </row>
    <row r="55" spans="1:17">
      <c r="A55" s="2" t="s">
        <v>274</v>
      </c>
      <c r="C55" s="96"/>
      <c r="D55" s="107">
        <f>SUM(D51:D54)</f>
        <v>0</v>
      </c>
      <c r="E55" s="107">
        <f t="shared" ref="E55:I55" si="40">SUM(E51:E54)</f>
        <v>0</v>
      </c>
      <c r="F55" s="107">
        <f t="shared" si="40"/>
        <v>0</v>
      </c>
      <c r="G55" s="107">
        <f t="shared" si="40"/>
        <v>0</v>
      </c>
      <c r="H55" s="107">
        <f t="shared" si="40"/>
        <v>0</v>
      </c>
      <c r="I55" s="107">
        <f t="shared" si="40"/>
        <v>0</v>
      </c>
      <c r="L55" s="3" t="e">
        <f>SUMPRODUCT($C51:$C54,D51:D54)/D55</f>
        <v>#DIV/0!</v>
      </c>
      <c r="M55" s="3" t="e">
        <f t="shared" ref="M55:Q55" si="41">SUMPRODUCT($C51:$C54,E51:E54)/E55</f>
        <v>#DIV/0!</v>
      </c>
      <c r="N55" s="3" t="e">
        <f t="shared" si="41"/>
        <v>#DIV/0!</v>
      </c>
      <c r="O55" s="3" t="e">
        <f t="shared" si="41"/>
        <v>#DIV/0!</v>
      </c>
      <c r="P55" s="3" t="e">
        <f t="shared" si="41"/>
        <v>#DIV/0!</v>
      </c>
      <c r="Q55" s="3" t="e">
        <f t="shared" si="41"/>
        <v>#DIV/0!</v>
      </c>
    </row>
    <row r="56" spans="1:17" s="97" customFormat="1">
      <c r="A56" s="97" t="s">
        <v>165</v>
      </c>
      <c r="B56" s="97" t="s">
        <v>278</v>
      </c>
      <c r="C56" s="98">
        <f>D192</f>
        <v>13.5921</v>
      </c>
      <c r="D56" s="99">
        <f t="shared" ref="D56:I59" si="42">I284</f>
        <v>4776813.9645564575</v>
      </c>
      <c r="E56" s="99">
        <f t="shared" si="42"/>
        <v>4614106.9865308302</v>
      </c>
      <c r="F56" s="99">
        <f t="shared" si="42"/>
        <v>4436977.2078634426</v>
      </c>
      <c r="G56" s="99">
        <f t="shared" si="42"/>
        <v>4227137.0187616851</v>
      </c>
      <c r="H56" s="99">
        <f t="shared" si="42"/>
        <v>3974017.2160644475</v>
      </c>
      <c r="I56" s="99">
        <f t="shared" si="42"/>
        <v>3713527.2024092232</v>
      </c>
      <c r="L56" s="108">
        <f>$C56*D56</f>
        <v>64926933.087647825</v>
      </c>
      <c r="M56" s="108">
        <f t="shared" ref="M56:Q60" si="43">$C56*E56</f>
        <v>62715403.571625695</v>
      </c>
      <c r="N56" s="108">
        <f t="shared" si="43"/>
        <v>60307837.907000698</v>
      </c>
      <c r="O56" s="108">
        <f t="shared" si="43"/>
        <v>57455669.0727107</v>
      </c>
      <c r="P56" s="108">
        <f t="shared" si="43"/>
        <v>54015239.402469575</v>
      </c>
      <c r="Q56" s="108">
        <f t="shared" si="43"/>
        <v>50474633.087866403</v>
      </c>
    </row>
    <row r="57" spans="1:17" s="97" customFormat="1">
      <c r="A57" s="97" t="s">
        <v>165</v>
      </c>
      <c r="B57" s="97" t="s">
        <v>278</v>
      </c>
      <c r="C57" s="98">
        <f>D193</f>
        <v>11.959</v>
      </c>
      <c r="D57" s="99">
        <f t="shared" si="42"/>
        <v>579159.53933362744</v>
      </c>
      <c r="E57" s="99">
        <f t="shared" si="42"/>
        <v>559432.31128185662</v>
      </c>
      <c r="F57" s="99">
        <f t="shared" si="42"/>
        <v>537956.40667756309</v>
      </c>
      <c r="G57" s="99">
        <f t="shared" si="42"/>
        <v>512514.56444640149</v>
      </c>
      <c r="H57" s="99">
        <f t="shared" si="42"/>
        <v>481825.33321108739</v>
      </c>
      <c r="I57" s="99">
        <f t="shared" si="42"/>
        <v>450242.50887901639</v>
      </c>
      <c r="L57" s="108">
        <f t="shared" ref="L57:L60" si="44">$C57*D57</f>
        <v>6926168.9308908507</v>
      </c>
      <c r="M57" s="108">
        <f t="shared" si="43"/>
        <v>6690251.0106197232</v>
      </c>
      <c r="N57" s="108">
        <f t="shared" si="43"/>
        <v>6433420.6674569771</v>
      </c>
      <c r="O57" s="108">
        <f t="shared" si="43"/>
        <v>6129161.6762145152</v>
      </c>
      <c r="P57" s="108">
        <f t="shared" si="43"/>
        <v>5762149.1598713938</v>
      </c>
      <c r="Q57" s="108">
        <f t="shared" si="43"/>
        <v>5384450.1636841567</v>
      </c>
    </row>
    <row r="58" spans="1:17" s="97" customFormat="1">
      <c r="A58" s="97" t="s">
        <v>165</v>
      </c>
      <c r="B58" s="97" t="s">
        <v>278</v>
      </c>
      <c r="C58" s="98">
        <f>D194</f>
        <v>10.4117</v>
      </c>
      <c r="D58" s="99">
        <f t="shared" si="42"/>
        <v>48660.081013217772</v>
      </c>
      <c r="E58" s="99">
        <f t="shared" si="42"/>
        <v>47002.630086535522</v>
      </c>
      <c r="F58" s="99">
        <f t="shared" si="42"/>
        <v>45198.258083823719</v>
      </c>
      <c r="G58" s="99">
        <f t="shared" si="42"/>
        <v>43060.674188515259</v>
      </c>
      <c r="H58" s="99">
        <f t="shared" si="42"/>
        <v>40482.21285493872</v>
      </c>
      <c r="I58" s="99">
        <f t="shared" si="42"/>
        <v>37828.673223366663</v>
      </c>
      <c r="L58" s="108">
        <f t="shared" si="44"/>
        <v>506634.16548531945</v>
      </c>
      <c r="M58" s="108">
        <f t="shared" si="43"/>
        <v>489377.28367198189</v>
      </c>
      <c r="N58" s="108">
        <f t="shared" si="43"/>
        <v>470590.70369134739</v>
      </c>
      <c r="O58" s="108">
        <f t="shared" si="43"/>
        <v>448334.8214485643</v>
      </c>
      <c r="P58" s="108">
        <f t="shared" si="43"/>
        <v>421488.65558176546</v>
      </c>
      <c r="Q58" s="108">
        <f t="shared" si="43"/>
        <v>393860.79699972668</v>
      </c>
    </row>
    <row r="59" spans="1:17" s="97" customFormat="1">
      <c r="A59" s="97" t="s">
        <v>165</v>
      </c>
      <c r="B59" s="97" t="s">
        <v>278</v>
      </c>
      <c r="C59" s="98">
        <f>D195</f>
        <v>22.191500000000001</v>
      </c>
      <c r="D59" s="99">
        <f t="shared" si="42"/>
        <v>68062.338160112442</v>
      </c>
      <c r="E59" s="99">
        <f t="shared" si="42"/>
        <v>65744.011040496742</v>
      </c>
      <c r="F59" s="99">
        <f t="shared" si="42"/>
        <v>63220.180934627206</v>
      </c>
      <c r="G59" s="99">
        <f t="shared" si="42"/>
        <v>60230.277200423086</v>
      </c>
      <c r="H59" s="99">
        <f t="shared" si="42"/>
        <v>56623.704758199034</v>
      </c>
      <c r="I59" s="99">
        <f t="shared" si="42"/>
        <v>52912.118012664047</v>
      </c>
      <c r="L59" s="108">
        <f t="shared" si="44"/>
        <v>1510405.3772801354</v>
      </c>
      <c r="M59" s="108">
        <f t="shared" si="43"/>
        <v>1458958.2210051836</v>
      </c>
      <c r="N59" s="108">
        <f t="shared" si="43"/>
        <v>1402950.6452107797</v>
      </c>
      <c r="O59" s="108">
        <f t="shared" si="43"/>
        <v>1336600.1964931891</v>
      </c>
      <c r="P59" s="108">
        <f t="shared" si="43"/>
        <v>1256564.944141574</v>
      </c>
      <c r="Q59" s="108">
        <f t="shared" si="43"/>
        <v>1174199.2668780342</v>
      </c>
    </row>
    <row r="60" spans="1:17" s="97" customFormat="1" ht="15" customHeight="1">
      <c r="A60" s="97" t="s">
        <v>165</v>
      </c>
      <c r="B60" s="97" t="s">
        <v>278</v>
      </c>
      <c r="C60" s="98">
        <f>D203</f>
        <v>9.8428000000000004</v>
      </c>
      <c r="D60" s="99">
        <f t="shared" ref="D60:I60" si="45">I295</f>
        <v>192379.72461247668</v>
      </c>
      <c r="E60" s="99">
        <f t="shared" si="45"/>
        <v>193248.89706965492</v>
      </c>
      <c r="F60" s="99">
        <f t="shared" si="45"/>
        <v>195052.31512862281</v>
      </c>
      <c r="G60" s="99">
        <f t="shared" si="45"/>
        <v>197672.69116309108</v>
      </c>
      <c r="H60" s="99">
        <f t="shared" si="45"/>
        <v>199789.77179370506</v>
      </c>
      <c r="I60" s="99">
        <f t="shared" si="45"/>
        <v>202626.17858555223</v>
      </c>
      <c r="L60" s="108">
        <f t="shared" si="44"/>
        <v>1893555.1534156855</v>
      </c>
      <c r="M60" s="108">
        <f t="shared" si="43"/>
        <v>1902110.2440771996</v>
      </c>
      <c r="N60" s="108">
        <f t="shared" si="43"/>
        <v>1919860.9273480086</v>
      </c>
      <c r="O60" s="108">
        <f t="shared" si="43"/>
        <v>1945652.7645800728</v>
      </c>
      <c r="P60" s="108">
        <f t="shared" si="43"/>
        <v>1966490.7658110803</v>
      </c>
      <c r="Q60" s="108">
        <f t="shared" si="43"/>
        <v>1994408.9505818735</v>
      </c>
    </row>
    <row r="61" spans="1:17" s="97" customFormat="1">
      <c r="A61" s="97" t="s">
        <v>166</v>
      </c>
      <c r="B61" s="97" t="s">
        <v>278</v>
      </c>
      <c r="C61" s="98">
        <f>E192</f>
        <v>7.8148999999999997</v>
      </c>
      <c r="D61" s="99">
        <f t="shared" ref="D61:I64" si="46">O284</f>
        <v>3072352.0945134955</v>
      </c>
      <c r="E61" s="99">
        <f t="shared" si="46"/>
        <v>2967702.190113165</v>
      </c>
      <c r="F61" s="99">
        <f t="shared" si="46"/>
        <v>2853775.8261125125</v>
      </c>
      <c r="G61" s="99">
        <f t="shared" si="46"/>
        <v>2718810.7742424724</v>
      </c>
      <c r="H61" s="99">
        <f t="shared" si="46"/>
        <v>2556009.1324473415</v>
      </c>
      <c r="I61" s="99">
        <f t="shared" si="46"/>
        <v>2388467.1169969263</v>
      </c>
      <c r="L61" s="108">
        <f t="shared" ref="L61:L70" si="47">$C61*D61</f>
        <v>24010124.383413516</v>
      </c>
      <c r="M61" s="108">
        <f t="shared" ref="M61:M70" si="48">$C61*E61</f>
        <v>23192295.84551537</v>
      </c>
      <c r="N61" s="108">
        <f t="shared" ref="N61:N70" si="49">$C61*F61</f>
        <v>22301972.703486674</v>
      </c>
      <c r="O61" s="108">
        <f t="shared" ref="O61:O70" si="50">$C61*G61</f>
        <v>21247234.319627497</v>
      </c>
      <c r="P61" s="108">
        <f t="shared" ref="P61:P70" si="51">$C61*H61</f>
        <v>19974955.769162729</v>
      </c>
      <c r="Q61" s="108">
        <f t="shared" ref="Q61:Q70" si="52">$C61*I61</f>
        <v>18665631.672619279</v>
      </c>
    </row>
    <row r="62" spans="1:17" s="97" customFormat="1">
      <c r="A62" s="97" t="s">
        <v>166</v>
      </c>
      <c r="B62" s="97" t="s">
        <v>278</v>
      </c>
      <c r="C62" s="98">
        <f>E193</f>
        <v>7.0004</v>
      </c>
      <c r="D62" s="99">
        <f t="shared" si="46"/>
        <v>353115.85561181238</v>
      </c>
      <c r="E62" s="99">
        <f t="shared" si="46"/>
        <v>341088.08685509744</v>
      </c>
      <c r="F62" s="99">
        <f t="shared" si="46"/>
        <v>327994.14310669916</v>
      </c>
      <c r="G62" s="99">
        <f t="shared" si="46"/>
        <v>312482.15154365916</v>
      </c>
      <c r="H62" s="99">
        <f t="shared" si="46"/>
        <v>293770.80620659463</v>
      </c>
      <c r="I62" s="99">
        <f t="shared" si="46"/>
        <v>274514.63363368221</v>
      </c>
      <c r="L62" s="108">
        <f t="shared" si="47"/>
        <v>2471952.2356249313</v>
      </c>
      <c r="M62" s="108">
        <f t="shared" si="48"/>
        <v>2387753.0432204241</v>
      </c>
      <c r="N62" s="108">
        <f t="shared" si="49"/>
        <v>2296090.1994041367</v>
      </c>
      <c r="O62" s="108">
        <f t="shared" si="50"/>
        <v>2187500.0536662317</v>
      </c>
      <c r="P62" s="108">
        <f t="shared" si="51"/>
        <v>2056513.151768645</v>
      </c>
      <c r="Q62" s="108">
        <f t="shared" si="52"/>
        <v>1921712.2412892289</v>
      </c>
    </row>
    <row r="63" spans="1:17" s="97" customFormat="1">
      <c r="A63" s="97" t="s">
        <v>166</v>
      </c>
      <c r="B63" s="97" t="s">
        <v>278</v>
      </c>
      <c r="C63" s="98">
        <f>E194</f>
        <v>6.2987000000000002</v>
      </c>
      <c r="D63" s="99">
        <f t="shared" si="46"/>
        <v>26532.309493341148</v>
      </c>
      <c r="E63" s="99">
        <f t="shared" si="46"/>
        <v>25628.570739909701</v>
      </c>
      <c r="F63" s="99">
        <f t="shared" si="46"/>
        <v>24644.72206107037</v>
      </c>
      <c r="G63" s="99">
        <f t="shared" si="46"/>
        <v>23479.186856496824</v>
      </c>
      <c r="H63" s="99">
        <f t="shared" si="46"/>
        <v>22073.259601659691</v>
      </c>
      <c r="I63" s="99">
        <f t="shared" si="46"/>
        <v>20626.395287179985</v>
      </c>
      <c r="L63" s="108">
        <f t="shared" si="47"/>
        <v>167119.05780570791</v>
      </c>
      <c r="M63" s="108">
        <f t="shared" si="48"/>
        <v>161426.67851946925</v>
      </c>
      <c r="N63" s="108">
        <f t="shared" si="49"/>
        <v>155229.71084606394</v>
      </c>
      <c r="O63" s="108">
        <f t="shared" si="50"/>
        <v>147888.35425301656</v>
      </c>
      <c r="P63" s="108">
        <f t="shared" si="51"/>
        <v>139032.8402529739</v>
      </c>
      <c r="Q63" s="108">
        <f t="shared" si="52"/>
        <v>129919.47599536057</v>
      </c>
    </row>
    <row r="64" spans="1:17" s="97" customFormat="1">
      <c r="A64" s="97" t="s">
        <v>166</v>
      </c>
      <c r="B64" s="97" t="s">
        <v>278</v>
      </c>
      <c r="C64" s="98">
        <f>E195</f>
        <v>12.907400000000001</v>
      </c>
      <c r="D64" s="99">
        <f t="shared" si="46"/>
        <v>34657.53939693475</v>
      </c>
      <c r="E64" s="99">
        <f t="shared" si="46"/>
        <v>33477.040524062497</v>
      </c>
      <c r="F64" s="99">
        <f t="shared" si="46"/>
        <v>32191.898936367161</v>
      </c>
      <c r="G64" s="99">
        <f t="shared" si="46"/>
        <v>30669.43130944762</v>
      </c>
      <c r="H64" s="99">
        <f t="shared" si="46"/>
        <v>28832.954193274556</v>
      </c>
      <c r="I64" s="99">
        <f t="shared" si="46"/>
        <v>26943.003490201219</v>
      </c>
      <c r="L64" s="108">
        <f t="shared" si="47"/>
        <v>447338.7240119956</v>
      </c>
      <c r="M64" s="108">
        <f t="shared" si="48"/>
        <v>432101.55286028428</v>
      </c>
      <c r="N64" s="108">
        <f t="shared" si="49"/>
        <v>415513.71633126552</v>
      </c>
      <c r="O64" s="108">
        <f t="shared" si="50"/>
        <v>395862.61768356425</v>
      </c>
      <c r="P64" s="108">
        <f t="shared" si="51"/>
        <v>372158.472954272</v>
      </c>
      <c r="Q64" s="108">
        <f t="shared" si="52"/>
        <v>347764.12324942322</v>
      </c>
    </row>
    <row r="65" spans="1:17" s="97" customFormat="1">
      <c r="A65" s="97" t="s">
        <v>166</v>
      </c>
      <c r="B65" s="97" t="s">
        <v>278</v>
      </c>
      <c r="C65" s="98">
        <f>E203</f>
        <v>5.8832000000000004</v>
      </c>
      <c r="D65" s="99">
        <f t="shared" ref="D65:I65" si="53">O295</f>
        <v>114628.10882696688</v>
      </c>
      <c r="E65" s="99">
        <f t="shared" si="53"/>
        <v>115145.99913589378</v>
      </c>
      <c r="F65" s="99">
        <f t="shared" si="53"/>
        <v>116220.55313029369</v>
      </c>
      <c r="G65" s="99">
        <f t="shared" si="53"/>
        <v>117781.88580114378</v>
      </c>
      <c r="H65" s="99">
        <f t="shared" si="53"/>
        <v>119043.33343763626</v>
      </c>
      <c r="I65" s="99">
        <f t="shared" si="53"/>
        <v>120733.38651920887</v>
      </c>
      <c r="L65" s="108">
        <f t="shared" si="47"/>
        <v>674380.08985081164</v>
      </c>
      <c r="M65" s="108">
        <f t="shared" si="48"/>
        <v>677426.94211629033</v>
      </c>
      <c r="N65" s="108">
        <f t="shared" si="49"/>
        <v>683748.75817614386</v>
      </c>
      <c r="O65" s="108">
        <f t="shared" si="50"/>
        <v>692934.39054528915</v>
      </c>
      <c r="P65" s="108">
        <f t="shared" si="51"/>
        <v>700355.73928030173</v>
      </c>
      <c r="Q65" s="108">
        <f t="shared" si="52"/>
        <v>710298.65956980968</v>
      </c>
    </row>
    <row r="66" spans="1:17" s="97" customFormat="1">
      <c r="A66" s="97" t="s">
        <v>167</v>
      </c>
      <c r="B66" s="97" t="s">
        <v>278</v>
      </c>
      <c r="C66" s="98">
        <f>F192</f>
        <v>3.8532000000000002</v>
      </c>
      <c r="D66" s="99">
        <f t="shared" ref="D66:I69" si="54">U284</f>
        <v>18439697.025198612</v>
      </c>
      <c r="E66" s="99">
        <f t="shared" si="54"/>
        <v>17811607.381988741</v>
      </c>
      <c r="F66" s="99">
        <f t="shared" si="54"/>
        <v>17127842.119828191</v>
      </c>
      <c r="G66" s="99">
        <f t="shared" si="54"/>
        <v>16317806.489498576</v>
      </c>
      <c r="H66" s="99">
        <f t="shared" si="54"/>
        <v>15340700.7224649</v>
      </c>
      <c r="I66" s="99">
        <f t="shared" si="54"/>
        <v>14335144.097163459</v>
      </c>
      <c r="L66" s="108">
        <f t="shared" si="47"/>
        <v>71051840.577495292</v>
      </c>
      <c r="M66" s="108">
        <f t="shared" si="48"/>
        <v>68631685.56427902</v>
      </c>
      <c r="N66" s="108">
        <f t="shared" si="49"/>
        <v>65997001.256121986</v>
      </c>
      <c r="O66" s="108">
        <f t="shared" si="50"/>
        <v>62875771.965335913</v>
      </c>
      <c r="P66" s="108">
        <f t="shared" si="51"/>
        <v>59110788.023801759</v>
      </c>
      <c r="Q66" s="108">
        <f t="shared" si="52"/>
        <v>55236177.235190243</v>
      </c>
    </row>
    <row r="67" spans="1:17" s="97" customFormat="1">
      <c r="A67" s="97" t="s">
        <v>167</v>
      </c>
      <c r="B67" s="97" t="s">
        <v>278</v>
      </c>
      <c r="C67" s="98">
        <f>F193</f>
        <v>3.4521000000000002</v>
      </c>
      <c r="D67" s="99">
        <f t="shared" si="54"/>
        <v>2245604.8580518537</v>
      </c>
      <c r="E67" s="99">
        <f t="shared" si="54"/>
        <v>2169115.469307737</v>
      </c>
      <c r="F67" s="99">
        <f t="shared" si="54"/>
        <v>2085845.8476660936</v>
      </c>
      <c r="G67" s="99">
        <f t="shared" si="54"/>
        <v>1987198.8935335225</v>
      </c>
      <c r="H67" s="99">
        <f t="shared" si="54"/>
        <v>1868205.9700444408</v>
      </c>
      <c r="I67" s="99">
        <f t="shared" si="54"/>
        <v>1745748.2724077944</v>
      </c>
      <c r="L67" s="108">
        <f t="shared" si="47"/>
        <v>7752052.5304808049</v>
      </c>
      <c r="M67" s="108">
        <f t="shared" si="48"/>
        <v>7488003.5115972394</v>
      </c>
      <c r="N67" s="108">
        <f t="shared" si="49"/>
        <v>7200548.4507281221</v>
      </c>
      <c r="O67" s="108">
        <f t="shared" si="50"/>
        <v>6860009.3003670732</v>
      </c>
      <c r="P67" s="108">
        <f t="shared" si="51"/>
        <v>6449233.8291904144</v>
      </c>
      <c r="Q67" s="108">
        <f t="shared" si="52"/>
        <v>6026497.6111789476</v>
      </c>
    </row>
    <row r="68" spans="1:17" s="97" customFormat="1">
      <c r="A68" s="97" t="s">
        <v>167</v>
      </c>
      <c r="B68" s="97" t="s">
        <v>278</v>
      </c>
      <c r="C68" s="98">
        <f>F194</f>
        <v>3.5390000000000001</v>
      </c>
      <c r="D68" s="99">
        <f t="shared" si="54"/>
        <v>165608.87510148747</v>
      </c>
      <c r="E68" s="99">
        <f t="shared" si="54"/>
        <v>159967.93538687404</v>
      </c>
      <c r="F68" s="99">
        <f t="shared" si="54"/>
        <v>153826.96703228893</v>
      </c>
      <c r="G68" s="99">
        <f t="shared" si="54"/>
        <v>146551.95110617628</v>
      </c>
      <c r="H68" s="99">
        <f t="shared" si="54"/>
        <v>137776.4605592062</v>
      </c>
      <c r="I68" s="99">
        <f t="shared" si="54"/>
        <v>128745.44983601206</v>
      </c>
      <c r="L68" s="108">
        <f t="shared" si="47"/>
        <v>586089.80898416415</v>
      </c>
      <c r="M68" s="108">
        <f t="shared" si="48"/>
        <v>566126.52333414729</v>
      </c>
      <c r="N68" s="108">
        <f t="shared" si="49"/>
        <v>544393.63632727053</v>
      </c>
      <c r="O68" s="108">
        <f t="shared" si="50"/>
        <v>518647.35496475786</v>
      </c>
      <c r="P68" s="108">
        <f t="shared" si="51"/>
        <v>487590.89391903079</v>
      </c>
      <c r="Q68" s="108">
        <f t="shared" si="52"/>
        <v>455630.14696964674</v>
      </c>
    </row>
    <row r="69" spans="1:17" s="97" customFormat="1">
      <c r="A69" s="97" t="s">
        <v>167</v>
      </c>
      <c r="B69" s="97" t="s">
        <v>278</v>
      </c>
      <c r="C69" s="98">
        <f>F195</f>
        <v>6.37</v>
      </c>
      <c r="D69" s="99">
        <f t="shared" si="54"/>
        <v>157842.66909368741</v>
      </c>
      <c r="E69" s="99">
        <f t="shared" si="54"/>
        <v>152466.26049115614</v>
      </c>
      <c r="F69" s="99">
        <f t="shared" si="54"/>
        <v>146613.2720247253</v>
      </c>
      <c r="G69" s="99">
        <f t="shared" si="54"/>
        <v>139679.41699568171</v>
      </c>
      <c r="H69" s="99">
        <f t="shared" si="54"/>
        <v>131315.45190207579</v>
      </c>
      <c r="I69" s="99">
        <f t="shared" si="54"/>
        <v>122707.9492166725</v>
      </c>
      <c r="L69" s="108">
        <f t="shared" si="47"/>
        <v>1005457.8021267888</v>
      </c>
      <c r="M69" s="108">
        <f t="shared" si="48"/>
        <v>971210.07932866458</v>
      </c>
      <c r="N69" s="108">
        <f t="shared" si="49"/>
        <v>933926.54279750015</v>
      </c>
      <c r="O69" s="108">
        <f t="shared" si="50"/>
        <v>889757.88626249251</v>
      </c>
      <c r="P69" s="108">
        <f t="shared" si="51"/>
        <v>836479.42861622281</v>
      </c>
      <c r="Q69" s="108">
        <f t="shared" si="52"/>
        <v>781649.63651020383</v>
      </c>
    </row>
    <row r="70" spans="1:17" s="97" customFormat="1">
      <c r="A70" s="97" t="s">
        <v>167</v>
      </c>
      <c r="B70" s="97" t="s">
        <v>278</v>
      </c>
      <c r="C70" s="98">
        <f>F203</f>
        <v>2.9018000000000002</v>
      </c>
      <c r="D70" s="99">
        <f t="shared" ref="D70:I70" si="55">U295</f>
        <v>728537.95209298481</v>
      </c>
      <c r="E70" s="99">
        <f t="shared" si="55"/>
        <v>731829.48982256523</v>
      </c>
      <c r="F70" s="99">
        <f t="shared" si="55"/>
        <v>738658.99590536358</v>
      </c>
      <c r="G70" s="99">
        <f t="shared" si="55"/>
        <v>748582.30457892863</v>
      </c>
      <c r="H70" s="99">
        <f t="shared" si="55"/>
        <v>756599.64419281017</v>
      </c>
      <c r="I70" s="99">
        <f t="shared" si="55"/>
        <v>767341.05677980452</v>
      </c>
      <c r="L70" s="108">
        <f t="shared" si="47"/>
        <v>2114071.4293834236</v>
      </c>
      <c r="M70" s="108">
        <f t="shared" si="48"/>
        <v>2123622.8135671201</v>
      </c>
      <c r="N70" s="108">
        <f t="shared" si="49"/>
        <v>2143440.6743181841</v>
      </c>
      <c r="O70" s="108">
        <f t="shared" si="50"/>
        <v>2172236.1314271353</v>
      </c>
      <c r="P70" s="108">
        <f t="shared" si="51"/>
        <v>2195500.8475186964</v>
      </c>
      <c r="Q70" s="108">
        <f t="shared" si="52"/>
        <v>2226670.2785636368</v>
      </c>
    </row>
    <row r="71" spans="1:17" s="97" customFormat="1">
      <c r="A71" s="97" t="s">
        <v>168</v>
      </c>
      <c r="B71" s="97" t="s">
        <v>278</v>
      </c>
      <c r="C71" s="98">
        <f>G192</f>
        <v>0</v>
      </c>
      <c r="D71" s="99">
        <f t="shared" ref="D71:I74" si="56">AA284</f>
        <v>0</v>
      </c>
      <c r="E71" s="99">
        <f t="shared" si="56"/>
        <v>0</v>
      </c>
      <c r="F71" s="99">
        <f t="shared" si="56"/>
        <v>0</v>
      </c>
      <c r="G71" s="99">
        <f t="shared" si="56"/>
        <v>0</v>
      </c>
      <c r="H71" s="99">
        <f t="shared" si="56"/>
        <v>0</v>
      </c>
      <c r="I71" s="99">
        <f t="shared" si="56"/>
        <v>0</v>
      </c>
    </row>
    <row r="72" spans="1:17" s="97" customFormat="1">
      <c r="A72" s="97" t="s">
        <v>168</v>
      </c>
      <c r="B72" s="97" t="s">
        <v>278</v>
      </c>
      <c r="C72" s="98">
        <f>G193</f>
        <v>0</v>
      </c>
      <c r="D72" s="99">
        <f t="shared" si="56"/>
        <v>0</v>
      </c>
      <c r="E72" s="99">
        <f t="shared" si="56"/>
        <v>0</v>
      </c>
      <c r="F72" s="99">
        <f t="shared" si="56"/>
        <v>0</v>
      </c>
      <c r="G72" s="99">
        <f t="shared" si="56"/>
        <v>0</v>
      </c>
      <c r="H72" s="99">
        <f t="shared" si="56"/>
        <v>0</v>
      </c>
      <c r="I72" s="99">
        <f t="shared" si="56"/>
        <v>0</v>
      </c>
    </row>
    <row r="73" spans="1:17" s="97" customFormat="1">
      <c r="A73" s="97" t="s">
        <v>168</v>
      </c>
      <c r="B73" s="97" t="s">
        <v>278</v>
      </c>
      <c r="C73" s="98">
        <f>G194</f>
        <v>0</v>
      </c>
      <c r="D73" s="99">
        <f t="shared" si="56"/>
        <v>0</v>
      </c>
      <c r="E73" s="99">
        <f t="shared" si="56"/>
        <v>0</v>
      </c>
      <c r="F73" s="99">
        <f t="shared" si="56"/>
        <v>0</v>
      </c>
      <c r="G73" s="99">
        <f t="shared" si="56"/>
        <v>0</v>
      </c>
      <c r="H73" s="99">
        <f t="shared" si="56"/>
        <v>0</v>
      </c>
      <c r="I73" s="99">
        <f t="shared" si="56"/>
        <v>0</v>
      </c>
    </row>
    <row r="74" spans="1:17" s="97" customFormat="1">
      <c r="A74" s="97" t="s">
        <v>168</v>
      </c>
      <c r="B74" s="97" t="s">
        <v>278</v>
      </c>
      <c r="C74" s="98">
        <f>G195</f>
        <v>0</v>
      </c>
      <c r="D74" s="99">
        <f t="shared" si="56"/>
        <v>0</v>
      </c>
      <c r="E74" s="99">
        <f t="shared" si="56"/>
        <v>0</v>
      </c>
      <c r="F74" s="99">
        <f t="shared" si="56"/>
        <v>0</v>
      </c>
      <c r="G74" s="99">
        <f t="shared" si="56"/>
        <v>0</v>
      </c>
      <c r="H74" s="99">
        <f t="shared" si="56"/>
        <v>0</v>
      </c>
      <c r="I74" s="99">
        <f t="shared" si="56"/>
        <v>0</v>
      </c>
    </row>
    <row r="75" spans="1:17" s="97" customFormat="1">
      <c r="A75" s="97" t="s">
        <v>168</v>
      </c>
      <c r="B75" s="97" t="s">
        <v>278</v>
      </c>
      <c r="C75" s="98">
        <f>G203</f>
        <v>0</v>
      </c>
      <c r="D75" s="99">
        <f t="shared" ref="D75:I75" si="57">AA295</f>
        <v>0</v>
      </c>
      <c r="E75" s="99">
        <f t="shared" si="57"/>
        <v>0</v>
      </c>
      <c r="F75" s="99">
        <f t="shared" si="57"/>
        <v>0</v>
      </c>
      <c r="G75" s="99">
        <f t="shared" si="57"/>
        <v>0</v>
      </c>
      <c r="H75" s="99">
        <f t="shared" si="57"/>
        <v>0</v>
      </c>
      <c r="I75" s="99">
        <f t="shared" si="57"/>
        <v>0</v>
      </c>
    </row>
    <row r="76" spans="1:17" s="97" customFormat="1" ht="15" customHeight="1">
      <c r="A76" s="104" t="s">
        <v>274</v>
      </c>
      <c r="C76" s="98"/>
      <c r="D76" s="103">
        <f>SUM(D56:D75)</f>
        <v>31003652.93505707</v>
      </c>
      <c r="E76" s="103">
        <f>SUM(E56:E75)</f>
        <v>29987563.260374576</v>
      </c>
      <c r="F76" s="103">
        <f t="shared" ref="F76:I76" si="58">SUM(F56:F75)</f>
        <v>28886018.71449168</v>
      </c>
      <c r="G76" s="103">
        <f t="shared" si="58"/>
        <v>27583657.711226225</v>
      </c>
      <c r="H76" s="103">
        <f t="shared" si="58"/>
        <v>26007065.973732322</v>
      </c>
      <c r="I76" s="103">
        <f t="shared" si="58"/>
        <v>24388108.042440765</v>
      </c>
      <c r="L76" s="116">
        <f>SUM(L56:L75)/D76</f>
        <v>6.000716229910112</v>
      </c>
      <c r="M76" s="116">
        <f>SUM(M56:M75)/E76</f>
        <v>5.9987452572727262</v>
      </c>
      <c r="N76" s="116">
        <f>SUM(N56:N75)/F76</f>
        <v>5.996206268894718</v>
      </c>
      <c r="O76" s="116">
        <f t="shared" ref="O76:Q76" si="59">SUM(O56:O75)/G76</f>
        <v>5.9927969900200564</v>
      </c>
      <c r="P76" s="116">
        <f t="shared" si="59"/>
        <v>5.9885471925839546</v>
      </c>
      <c r="Q76" s="116">
        <f t="shared" si="59"/>
        <v>5.9833876040407246</v>
      </c>
    </row>
    <row r="77" spans="1:17" s="100" customFormat="1">
      <c r="A77" s="100" t="s">
        <v>165</v>
      </c>
      <c r="B77" s="100" t="s">
        <v>279</v>
      </c>
      <c r="C77" s="101">
        <f>D196</f>
        <v>9.5945999999999998</v>
      </c>
      <c r="D77" s="102">
        <f t="shared" ref="D77:I80" si="60">I288</f>
        <v>290387.34946197842</v>
      </c>
      <c r="E77" s="102">
        <f t="shared" si="60"/>
        <v>291026.61051126843</v>
      </c>
      <c r="F77" s="102">
        <f t="shared" si="60"/>
        <v>283132.94121433405</v>
      </c>
      <c r="G77" s="102">
        <f t="shared" si="60"/>
        <v>281813.57072405389</v>
      </c>
      <c r="H77" s="102">
        <f t="shared" si="60"/>
        <v>280500.34836504789</v>
      </c>
      <c r="I77" s="102">
        <f t="shared" si="60"/>
        <v>279193.24548765441</v>
      </c>
      <c r="L77" s="110">
        <f>$C77*D77</f>
        <v>2786150.4631478982</v>
      </c>
      <c r="M77" s="110">
        <f t="shared" ref="M77:Q77" si="61">$C77*E77</f>
        <v>2792283.9172114162</v>
      </c>
      <c r="N77" s="110">
        <f t="shared" si="61"/>
        <v>2716547.3177750492</v>
      </c>
      <c r="O77" s="110">
        <f t="shared" si="61"/>
        <v>2703888.4856690075</v>
      </c>
      <c r="P77" s="110">
        <f t="shared" si="61"/>
        <v>2691288.6424232884</v>
      </c>
      <c r="Q77" s="110">
        <f t="shared" si="61"/>
        <v>2678747.5131558487</v>
      </c>
    </row>
    <row r="78" spans="1:17" s="100" customFormat="1">
      <c r="A78" s="100" t="s">
        <v>165</v>
      </c>
      <c r="B78" s="100" t="s">
        <v>279</v>
      </c>
      <c r="C78" s="101">
        <f>D197</f>
        <v>8.6064000000000007</v>
      </c>
      <c r="D78" s="102">
        <f t="shared" si="60"/>
        <v>34028.183098447575</v>
      </c>
      <c r="E78" s="102">
        <f t="shared" si="60"/>
        <v>34103.093014713719</v>
      </c>
      <c r="F78" s="102">
        <f t="shared" si="60"/>
        <v>33178.096713558232</v>
      </c>
      <c r="G78" s="102">
        <f t="shared" si="60"/>
        <v>33023.49018300129</v>
      </c>
      <c r="H78" s="102">
        <f t="shared" si="60"/>
        <v>32869.6041030325</v>
      </c>
      <c r="I78" s="102">
        <f t="shared" si="60"/>
        <v>32716.435116425946</v>
      </c>
      <c r="L78" s="110">
        <f t="shared" ref="L78:L96" si="62">$C78*D78</f>
        <v>292860.15501847921</v>
      </c>
      <c r="M78" s="110">
        <f t="shared" ref="M78:M96" si="63">$C78*E78</f>
        <v>293504.85972183215</v>
      </c>
      <c r="N78" s="110">
        <f t="shared" ref="N78:N96" si="64">$C78*F78</f>
        <v>285543.97155556758</v>
      </c>
      <c r="O78" s="110">
        <f t="shared" ref="O78:O96" si="65">$C78*G78</f>
        <v>284213.36591098231</v>
      </c>
      <c r="P78" s="110">
        <f t="shared" ref="P78:P96" si="66">$C78*H78</f>
        <v>282888.96075233893</v>
      </c>
      <c r="Q78" s="110">
        <f t="shared" ref="Q78:Q96" si="67">$C78*I78</f>
        <v>281570.7271860083</v>
      </c>
    </row>
    <row r="79" spans="1:17" s="100" customFormat="1">
      <c r="A79" s="100" t="s">
        <v>165</v>
      </c>
      <c r="B79" s="100" t="s">
        <v>279</v>
      </c>
      <c r="C79" s="101">
        <f>D198</f>
        <v>7.6952999999999996</v>
      </c>
      <c r="D79" s="102">
        <f t="shared" si="60"/>
        <v>3948.1115356971081</v>
      </c>
      <c r="E79" s="102">
        <f t="shared" si="60"/>
        <v>3956.802940221788</v>
      </c>
      <c r="F79" s="102">
        <f t="shared" si="60"/>
        <v>3849.4804729450748</v>
      </c>
      <c r="G79" s="102">
        <f t="shared" si="60"/>
        <v>3831.5422884401901</v>
      </c>
      <c r="H79" s="102">
        <f t="shared" si="60"/>
        <v>3813.6876940367733</v>
      </c>
      <c r="I79" s="102">
        <f t="shared" si="60"/>
        <v>3795.9163002135174</v>
      </c>
      <c r="L79" s="110">
        <f t="shared" si="62"/>
        <v>30381.902700649956</v>
      </c>
      <c r="M79" s="110">
        <f t="shared" si="63"/>
        <v>30448.785665888725</v>
      </c>
      <c r="N79" s="110">
        <f t="shared" si="64"/>
        <v>29622.907083454233</v>
      </c>
      <c r="O79" s="110">
        <f t="shared" si="65"/>
        <v>29484.867372233792</v>
      </c>
      <c r="P79" s="110">
        <f t="shared" si="66"/>
        <v>29347.47091192118</v>
      </c>
      <c r="Q79" s="110">
        <f t="shared" si="67"/>
        <v>29210.714705033079</v>
      </c>
    </row>
    <row r="80" spans="1:17" s="100" customFormat="1">
      <c r="A80" s="100" t="s">
        <v>165</v>
      </c>
      <c r="B80" s="100" t="s">
        <v>279</v>
      </c>
      <c r="C80" s="101">
        <f>D199</f>
        <v>15.7774</v>
      </c>
      <c r="D80" s="102">
        <f t="shared" si="60"/>
        <v>1458.8630025380628</v>
      </c>
      <c r="E80" s="102">
        <f t="shared" si="60"/>
        <v>1462.0745552985418</v>
      </c>
      <c r="F80" s="102">
        <f t="shared" si="60"/>
        <v>1422.4179307489383</v>
      </c>
      <c r="G80" s="102">
        <f t="shared" si="60"/>
        <v>1415.7896089626195</v>
      </c>
      <c r="H80" s="102">
        <f t="shared" si="60"/>
        <v>1409.1921744765468</v>
      </c>
      <c r="I80" s="102">
        <f t="shared" si="60"/>
        <v>1402.6254833590674</v>
      </c>
      <c r="L80" s="110">
        <f t="shared" si="62"/>
        <v>23017.065136244033</v>
      </c>
      <c r="M80" s="110">
        <f t="shared" si="63"/>
        <v>23067.735088767215</v>
      </c>
      <c r="N80" s="110">
        <f t="shared" si="64"/>
        <v>22442.0566605983</v>
      </c>
      <c r="O80" s="110">
        <f t="shared" si="65"/>
        <v>22337.478976446833</v>
      </c>
      <c r="P80" s="110">
        <f t="shared" si="66"/>
        <v>22233.38861358627</v>
      </c>
      <c r="Q80" s="110">
        <f t="shared" si="67"/>
        <v>22129.783301149349</v>
      </c>
    </row>
    <row r="81" spans="1:17" s="100" customFormat="1">
      <c r="A81" s="100" t="s">
        <v>165</v>
      </c>
      <c r="B81" s="100" t="s">
        <v>279</v>
      </c>
      <c r="C81" s="101">
        <f>D204</f>
        <v>7.2240000000000002</v>
      </c>
      <c r="D81" s="102">
        <f t="shared" ref="D81:I81" si="68">I296</f>
        <v>11933.027093104884</v>
      </c>
      <c r="E81" s="102">
        <f t="shared" si="68"/>
        <v>11438.057835960917</v>
      </c>
      <c r="F81" s="102">
        <f t="shared" si="68"/>
        <v>11408.564560210214</v>
      </c>
      <c r="G81" s="102">
        <f t="shared" si="68"/>
        <v>11538.038741045422</v>
      </c>
      <c r="H81" s="102">
        <f t="shared" si="68"/>
        <v>11636.376362202687</v>
      </c>
      <c r="I81" s="102">
        <f t="shared" si="68"/>
        <v>11737.747122255545</v>
      </c>
      <c r="L81" s="110">
        <f>$C81*D81</f>
        <v>86204.187720589674</v>
      </c>
      <c r="M81" s="110">
        <f>$C81*E81</f>
        <v>82628.529806981664</v>
      </c>
      <c r="N81" s="110">
        <f t="shared" si="64"/>
        <v>82415.470382958592</v>
      </c>
      <c r="O81" s="110">
        <f t="shared" si="65"/>
        <v>83350.791865312131</v>
      </c>
      <c r="P81" s="110">
        <f t="shared" si="66"/>
        <v>84061.18284055221</v>
      </c>
      <c r="Q81" s="110">
        <f t="shared" si="67"/>
        <v>84793.485211174062</v>
      </c>
    </row>
    <row r="82" spans="1:17" s="100" customFormat="1">
      <c r="A82" s="100" t="s">
        <v>166</v>
      </c>
      <c r="B82" s="100" t="s">
        <v>279</v>
      </c>
      <c r="C82" s="101">
        <f>E196</f>
        <v>4.0673000000000004</v>
      </c>
      <c r="D82" s="102">
        <f t="shared" ref="D82:I85" si="69">O288</f>
        <v>1498077.0175901214</v>
      </c>
      <c r="E82" s="102">
        <f t="shared" si="69"/>
        <v>1501374.8963990852</v>
      </c>
      <c r="F82" s="102">
        <f t="shared" si="69"/>
        <v>1460652.3078286678</v>
      </c>
      <c r="G82" s="102">
        <f t="shared" si="69"/>
        <v>1453845.8177634589</v>
      </c>
      <c r="H82" s="102">
        <f t="shared" si="69"/>
        <v>1447071.0452444172</v>
      </c>
      <c r="I82" s="102">
        <f t="shared" si="69"/>
        <v>1440327.842471028</v>
      </c>
      <c r="L82" s="110">
        <f t="shared" si="62"/>
        <v>6093128.653644301</v>
      </c>
      <c r="M82" s="110">
        <f t="shared" si="63"/>
        <v>6106542.1161239995</v>
      </c>
      <c r="N82" s="110">
        <f t="shared" si="64"/>
        <v>5940911.1316315411</v>
      </c>
      <c r="O82" s="110">
        <f t="shared" si="65"/>
        <v>5913227.0945893172</v>
      </c>
      <c r="P82" s="110">
        <f t="shared" si="66"/>
        <v>5885672.0623226184</v>
      </c>
      <c r="Q82" s="110">
        <f t="shared" si="67"/>
        <v>5858245.4336824128</v>
      </c>
    </row>
    <row r="83" spans="1:17" s="100" customFormat="1">
      <c r="A83" s="100" t="s">
        <v>166</v>
      </c>
      <c r="B83" s="100" t="s">
        <v>279</v>
      </c>
      <c r="C83" s="101">
        <f>E197</f>
        <v>3.6758999999999999</v>
      </c>
      <c r="D83" s="102">
        <f t="shared" si="69"/>
        <v>161803.87983252443</v>
      </c>
      <c r="E83" s="102">
        <f t="shared" si="69"/>
        <v>162160.07619642449</v>
      </c>
      <c r="F83" s="102">
        <f t="shared" si="69"/>
        <v>157761.72234001418</v>
      </c>
      <c r="G83" s="102">
        <f t="shared" si="69"/>
        <v>157026.56888150645</v>
      </c>
      <c r="H83" s="102">
        <f t="shared" si="69"/>
        <v>156294.84116277602</v>
      </c>
      <c r="I83" s="102">
        <f t="shared" si="69"/>
        <v>155566.52322022661</v>
      </c>
      <c r="L83" s="110">
        <f t="shared" si="62"/>
        <v>594774.88187637657</v>
      </c>
      <c r="M83" s="110">
        <f t="shared" si="63"/>
        <v>596084.22409043682</v>
      </c>
      <c r="N83" s="110">
        <f t="shared" si="64"/>
        <v>579916.31514965813</v>
      </c>
      <c r="O83" s="110">
        <f t="shared" si="65"/>
        <v>577213.9645515295</v>
      </c>
      <c r="P83" s="110">
        <f t="shared" si="66"/>
        <v>574524.20663024834</v>
      </c>
      <c r="Q83" s="110">
        <f t="shared" si="67"/>
        <v>571846.98270523094</v>
      </c>
    </row>
    <row r="84" spans="1:17" s="100" customFormat="1">
      <c r="A84" s="100" t="s">
        <v>166</v>
      </c>
      <c r="B84" s="100" t="s">
        <v>279</v>
      </c>
      <c r="C84" s="101">
        <f>E198</f>
        <v>4.0822000000000003</v>
      </c>
      <c r="D84" s="102">
        <f t="shared" si="69"/>
        <v>18257.781882833828</v>
      </c>
      <c r="E84" s="102">
        <f t="shared" si="69"/>
        <v>18297.974710881441</v>
      </c>
      <c r="F84" s="102">
        <f t="shared" si="69"/>
        <v>17801.669026265106</v>
      </c>
      <c r="G84" s="102">
        <f t="shared" si="69"/>
        <v>17718.71507293755</v>
      </c>
      <c r="H84" s="102">
        <f t="shared" si="69"/>
        <v>17636.147676531284</v>
      </c>
      <c r="I84" s="102">
        <f t="shared" si="69"/>
        <v>17553.965035730671</v>
      </c>
      <c r="L84" s="110">
        <f t="shared" si="62"/>
        <v>74531.917202104261</v>
      </c>
      <c r="M84" s="110">
        <f t="shared" si="63"/>
        <v>74695.992364760226</v>
      </c>
      <c r="N84" s="110">
        <f t="shared" si="64"/>
        <v>72669.973299019417</v>
      </c>
      <c r="O84" s="110">
        <f t="shared" si="65"/>
        <v>72331.338670745667</v>
      </c>
      <c r="P84" s="110">
        <f t="shared" si="66"/>
        <v>71994.282045136017</v>
      </c>
      <c r="Q84" s="110">
        <f t="shared" si="67"/>
        <v>71658.796068859752</v>
      </c>
    </row>
    <row r="85" spans="1:17" s="100" customFormat="1">
      <c r="A85" s="100" t="s">
        <v>166</v>
      </c>
      <c r="B85" s="100" t="s">
        <v>279</v>
      </c>
      <c r="C85" s="101">
        <f>E199</f>
        <v>6.9085999999999999</v>
      </c>
      <c r="D85" s="102">
        <f t="shared" si="69"/>
        <v>10859.418309121538</v>
      </c>
      <c r="E85" s="102">
        <f t="shared" si="69"/>
        <v>10883.32432002673</v>
      </c>
      <c r="F85" s="102">
        <f t="shared" si="69"/>
        <v>10588.130135265925</v>
      </c>
      <c r="G85" s="102">
        <f t="shared" si="69"/>
        <v>10538.790533918936</v>
      </c>
      <c r="H85" s="102">
        <f t="shared" si="69"/>
        <v>10489.680850057846</v>
      </c>
      <c r="I85" s="102">
        <f t="shared" si="69"/>
        <v>10440.800012290734</v>
      </c>
      <c r="L85" s="110">
        <f t="shared" si="62"/>
        <v>75023.377330397052</v>
      </c>
      <c r="M85" s="110">
        <f t="shared" si="63"/>
        <v>75188.534397336669</v>
      </c>
      <c r="N85" s="110">
        <f t="shared" si="64"/>
        <v>73149.155852498166</v>
      </c>
      <c r="O85" s="110">
        <f t="shared" si="65"/>
        <v>72808.288282632362</v>
      </c>
      <c r="P85" s="110">
        <f t="shared" si="66"/>
        <v>72469.009120709641</v>
      </c>
      <c r="Q85" s="110">
        <f t="shared" si="67"/>
        <v>72131.310964911769</v>
      </c>
    </row>
    <row r="86" spans="1:17" s="100" customFormat="1">
      <c r="A86" s="100" t="s">
        <v>166</v>
      </c>
      <c r="B86" s="100" t="s">
        <v>279</v>
      </c>
      <c r="C86" s="101">
        <f>E204</f>
        <v>3.2038000000000002</v>
      </c>
      <c r="D86" s="102">
        <f t="shared" ref="D86:I86" si="70">O296</f>
        <v>60891.388808978125</v>
      </c>
      <c r="E86" s="102">
        <f t="shared" si="70"/>
        <v>58365.678840326545</v>
      </c>
      <c r="F86" s="102">
        <f t="shared" si="70"/>
        <v>58215.181694298597</v>
      </c>
      <c r="G86" s="102">
        <f t="shared" si="70"/>
        <v>58875.85753324948</v>
      </c>
      <c r="H86" s="102">
        <f t="shared" si="70"/>
        <v>59377.650940548192</v>
      </c>
      <c r="I86" s="102">
        <f t="shared" si="70"/>
        <v>59894.921731612332</v>
      </c>
      <c r="L86" s="110">
        <f t="shared" si="62"/>
        <v>195083.83146620414</v>
      </c>
      <c r="M86" s="110">
        <f t="shared" si="63"/>
        <v>186991.9618686382</v>
      </c>
      <c r="N86" s="110">
        <f t="shared" si="64"/>
        <v>186509.79911219387</v>
      </c>
      <c r="O86" s="110">
        <f t="shared" si="65"/>
        <v>188626.4723650247</v>
      </c>
      <c r="P86" s="110">
        <f t="shared" si="66"/>
        <v>190234.1180833283</v>
      </c>
      <c r="Q86" s="110">
        <f t="shared" si="67"/>
        <v>191891.35024373961</v>
      </c>
    </row>
    <row r="87" spans="1:17" s="100" customFormat="1">
      <c r="A87" s="100" t="s">
        <v>167</v>
      </c>
      <c r="B87" s="100" t="s">
        <v>279</v>
      </c>
      <c r="C87" s="101">
        <f>F196</f>
        <v>3.0337000000000001</v>
      </c>
      <c r="D87" s="102">
        <f t="shared" ref="D87:I90" si="71">U288</f>
        <v>1150629.8237102102</v>
      </c>
      <c r="E87" s="102">
        <f t="shared" si="71"/>
        <v>1153162.8294689395</v>
      </c>
      <c r="F87" s="102">
        <f t="shared" si="71"/>
        <v>1121884.9816963472</v>
      </c>
      <c r="G87" s="102">
        <f t="shared" si="71"/>
        <v>1116657.1126536627</v>
      </c>
      <c r="H87" s="102">
        <f t="shared" si="71"/>
        <v>1111453.6049449593</v>
      </c>
      <c r="I87" s="102">
        <f t="shared" si="71"/>
        <v>1106274.345048917</v>
      </c>
      <c r="L87" s="110">
        <f t="shared" si="62"/>
        <v>3490665.6961896648</v>
      </c>
      <c r="M87" s="110">
        <f t="shared" si="63"/>
        <v>3498350.0757599217</v>
      </c>
      <c r="N87" s="110">
        <f t="shared" si="64"/>
        <v>3403462.4689722089</v>
      </c>
      <c r="O87" s="110">
        <f t="shared" si="65"/>
        <v>3387602.6826574164</v>
      </c>
      <c r="P87" s="110">
        <f t="shared" si="66"/>
        <v>3371816.8013215233</v>
      </c>
      <c r="Q87" s="110">
        <f t="shared" si="67"/>
        <v>3356104.4805748994</v>
      </c>
    </row>
    <row r="88" spans="1:17" s="100" customFormat="1">
      <c r="A88" s="100" t="s">
        <v>167</v>
      </c>
      <c r="B88" s="100" t="s">
        <v>279</v>
      </c>
      <c r="C88" s="101">
        <f>F197</f>
        <v>2.7414999999999998</v>
      </c>
      <c r="D88" s="102">
        <f t="shared" si="71"/>
        <v>108549.56736093095</v>
      </c>
      <c r="E88" s="102">
        <f t="shared" si="71"/>
        <v>108788.52925255497</v>
      </c>
      <c r="F88" s="102">
        <f t="shared" si="71"/>
        <v>105837.80020509458</v>
      </c>
      <c r="G88" s="102">
        <f t="shared" si="71"/>
        <v>105344.60690251429</v>
      </c>
      <c r="H88" s="102">
        <f t="shared" si="71"/>
        <v>104853.71183018104</v>
      </c>
      <c r="I88" s="102">
        <f t="shared" si="71"/>
        <v>104365.10427857736</v>
      </c>
      <c r="L88" s="110">
        <f t="shared" si="62"/>
        <v>297588.63891999214</v>
      </c>
      <c r="M88" s="110">
        <f t="shared" si="63"/>
        <v>298243.75294587942</v>
      </c>
      <c r="N88" s="110">
        <f t="shared" si="64"/>
        <v>290154.32926226675</v>
      </c>
      <c r="O88" s="110">
        <f t="shared" si="65"/>
        <v>288802.23982324294</v>
      </c>
      <c r="P88" s="110">
        <f t="shared" si="66"/>
        <v>287456.45098244131</v>
      </c>
      <c r="Q88" s="110">
        <f t="shared" si="67"/>
        <v>286116.93337971979</v>
      </c>
    </row>
    <row r="89" spans="1:17" s="100" customFormat="1">
      <c r="A89" s="100" t="s">
        <v>167</v>
      </c>
      <c r="B89" s="100" t="s">
        <v>279</v>
      </c>
      <c r="C89" s="101">
        <f>F198</f>
        <v>3.0466000000000002</v>
      </c>
      <c r="D89" s="102">
        <f t="shared" si="71"/>
        <v>11426.035050873517</v>
      </c>
      <c r="E89" s="102">
        <f t="shared" si="71"/>
        <v>11451.188416436373</v>
      </c>
      <c r="F89" s="102">
        <f t="shared" si="71"/>
        <v>11140.591752243239</v>
      </c>
      <c r="G89" s="102">
        <f t="shared" si="71"/>
        <v>11088.677736378015</v>
      </c>
      <c r="H89" s="102">
        <f t="shared" si="71"/>
        <v>11037.005634506519</v>
      </c>
      <c r="I89" s="102">
        <f t="shared" si="71"/>
        <v>10985.574319334328</v>
      </c>
      <c r="L89" s="110">
        <f t="shared" si="62"/>
        <v>34810.558385991259</v>
      </c>
      <c r="M89" s="110">
        <f t="shared" si="63"/>
        <v>34887.190629515055</v>
      </c>
      <c r="N89" s="110">
        <f t="shared" si="64"/>
        <v>33940.926832384255</v>
      </c>
      <c r="O89" s="110">
        <f t="shared" si="65"/>
        <v>33782.765591649259</v>
      </c>
      <c r="P89" s="110">
        <f t="shared" si="66"/>
        <v>33625.341366087559</v>
      </c>
      <c r="Q89" s="110">
        <f t="shared" si="67"/>
        <v>33468.650721283964</v>
      </c>
    </row>
    <row r="90" spans="1:17" s="100" customFormat="1">
      <c r="A90" s="100" t="s">
        <v>167</v>
      </c>
      <c r="B90" s="100" t="s">
        <v>279</v>
      </c>
      <c r="C90" s="101">
        <f>F199</f>
        <v>5.1509999999999998</v>
      </c>
      <c r="D90" s="102">
        <f t="shared" si="71"/>
        <v>8811.902319155166</v>
      </c>
      <c r="E90" s="102">
        <f t="shared" si="71"/>
        <v>8831.3009118735499</v>
      </c>
      <c r="F90" s="102">
        <f t="shared" si="71"/>
        <v>8591.7648476711129</v>
      </c>
      <c r="G90" s="102">
        <f t="shared" si="71"/>
        <v>8551.7281039745812</v>
      </c>
      <c r="H90" s="102">
        <f t="shared" si="71"/>
        <v>8511.8779274006647</v>
      </c>
      <c r="I90" s="102">
        <f t="shared" si="71"/>
        <v>8472.2134485656934</v>
      </c>
      <c r="L90" s="110">
        <f t="shared" si="62"/>
        <v>45390.108845968258</v>
      </c>
      <c r="M90" s="110">
        <f t="shared" si="63"/>
        <v>45490.030997060654</v>
      </c>
      <c r="N90" s="110">
        <f t="shared" si="64"/>
        <v>44256.180730353903</v>
      </c>
      <c r="O90" s="110">
        <f t="shared" si="65"/>
        <v>44049.951463573067</v>
      </c>
      <c r="P90" s="110">
        <f t="shared" si="66"/>
        <v>43844.683204040819</v>
      </c>
      <c r="Q90" s="110">
        <f t="shared" si="67"/>
        <v>43640.371473561885</v>
      </c>
    </row>
    <row r="91" spans="1:17" s="100" customFormat="1">
      <c r="A91" s="100" t="s">
        <v>167</v>
      </c>
      <c r="B91" s="100" t="s">
        <v>279</v>
      </c>
      <c r="C91" s="101">
        <f>F204</f>
        <v>2.2751000000000001</v>
      </c>
      <c r="D91" s="102">
        <f t="shared" ref="D91:I91" si="72">U296</f>
        <v>43316.488084903336</v>
      </c>
      <c r="E91" s="102">
        <f t="shared" si="72"/>
        <v>41519.76628395656</v>
      </c>
      <c r="F91" s="102">
        <f t="shared" si="72"/>
        <v>41412.706682258489</v>
      </c>
      <c r="G91" s="102">
        <f t="shared" si="72"/>
        <v>41882.693615807948</v>
      </c>
      <c r="H91" s="102">
        <f t="shared" si="72"/>
        <v>42239.655882123225</v>
      </c>
      <c r="I91" s="102">
        <f t="shared" si="72"/>
        <v>42607.62834089058</v>
      </c>
      <c r="L91" s="110">
        <f t="shared" si="62"/>
        <v>98549.34204196358</v>
      </c>
      <c r="M91" s="110">
        <f t="shared" si="63"/>
        <v>94461.620272629574</v>
      </c>
      <c r="N91" s="110">
        <f t="shared" si="64"/>
        <v>94218.048972806297</v>
      </c>
      <c r="O91" s="110">
        <f t="shared" si="65"/>
        <v>95287.316245324662</v>
      </c>
      <c r="P91" s="110">
        <f t="shared" si="66"/>
        <v>96099.441097418559</v>
      </c>
      <c r="Q91" s="110">
        <f t="shared" si="67"/>
        <v>96936.615238360158</v>
      </c>
    </row>
    <row r="92" spans="1:17" s="100" customFormat="1">
      <c r="A92" s="100" t="s">
        <v>168</v>
      </c>
      <c r="B92" s="100" t="s">
        <v>279</v>
      </c>
      <c r="C92" s="101">
        <f>G196</f>
        <v>1.2253000000000001</v>
      </c>
      <c r="D92" s="102">
        <f t="shared" ref="D92:I95" si="73">AA288</f>
        <v>4143231.7391539603</v>
      </c>
      <c r="E92" s="102">
        <f t="shared" si="73"/>
        <v>4152352.682865628</v>
      </c>
      <c r="F92" s="102">
        <f t="shared" si="73"/>
        <v>4039726.2160789752</v>
      </c>
      <c r="G92" s="102">
        <f t="shared" si="73"/>
        <v>4020901.5059076818</v>
      </c>
      <c r="H92" s="102">
        <f t="shared" si="73"/>
        <v>4002164.5169566097</v>
      </c>
      <c r="I92" s="102">
        <f t="shared" si="73"/>
        <v>3983514.8404538617</v>
      </c>
      <c r="L92" s="110">
        <f t="shared" si="62"/>
        <v>5076701.8499853481</v>
      </c>
      <c r="M92" s="110">
        <f t="shared" si="63"/>
        <v>5087877.7423152542</v>
      </c>
      <c r="N92" s="110">
        <f t="shared" si="64"/>
        <v>4949876.5325615685</v>
      </c>
      <c r="O92" s="110">
        <f t="shared" si="65"/>
        <v>4926810.6151886825</v>
      </c>
      <c r="P92" s="110">
        <f t="shared" si="66"/>
        <v>4903852.1826269338</v>
      </c>
      <c r="Q92" s="110">
        <f t="shared" si="67"/>
        <v>4881000.7340081166</v>
      </c>
    </row>
    <row r="93" spans="1:17" s="100" customFormat="1">
      <c r="A93" s="100" t="s">
        <v>168</v>
      </c>
      <c r="B93" s="100" t="s">
        <v>279</v>
      </c>
      <c r="C93" s="101">
        <f>G197</f>
        <v>1.1077999999999999</v>
      </c>
      <c r="D93" s="102">
        <f t="shared" si="73"/>
        <v>416106.93412426946</v>
      </c>
      <c r="E93" s="102">
        <f t="shared" si="73"/>
        <v>417022.95527952281</v>
      </c>
      <c r="F93" s="102">
        <f t="shared" si="73"/>
        <v>405711.82021725556</v>
      </c>
      <c r="G93" s="102">
        <f t="shared" si="73"/>
        <v>403821.24471284158</v>
      </c>
      <c r="H93" s="102">
        <f t="shared" si="73"/>
        <v>401939.47909652995</v>
      </c>
      <c r="I93" s="102">
        <f t="shared" si="73"/>
        <v>400066.48231514491</v>
      </c>
      <c r="L93" s="110">
        <f t="shared" si="62"/>
        <v>460963.26162286568</v>
      </c>
      <c r="M93" s="110">
        <f t="shared" si="63"/>
        <v>461978.0298586553</v>
      </c>
      <c r="N93" s="110">
        <f t="shared" si="64"/>
        <v>449447.55443667568</v>
      </c>
      <c r="O93" s="110">
        <f t="shared" si="65"/>
        <v>447353.17489288584</v>
      </c>
      <c r="P93" s="110">
        <f t="shared" si="66"/>
        <v>445268.55494313582</v>
      </c>
      <c r="Q93" s="110">
        <f t="shared" si="67"/>
        <v>443193.64910871751</v>
      </c>
    </row>
    <row r="94" spans="1:17" s="100" customFormat="1">
      <c r="A94" s="100" t="s">
        <v>168</v>
      </c>
      <c r="B94" s="100" t="s">
        <v>279</v>
      </c>
      <c r="C94" s="101">
        <f>G198</f>
        <v>1.3791</v>
      </c>
      <c r="D94" s="102">
        <f t="shared" si="73"/>
        <v>25417.032778851753</v>
      </c>
      <c r="E94" s="102">
        <f t="shared" si="73"/>
        <v>25472.986039467793</v>
      </c>
      <c r="F94" s="102">
        <f t="shared" si="73"/>
        <v>24782.068712534216</v>
      </c>
      <c r="G94" s="102">
        <f t="shared" si="73"/>
        <v>24666.586812027766</v>
      </c>
      <c r="H94" s="102">
        <f t="shared" si="73"/>
        <v>24551.64304534296</v>
      </c>
      <c r="I94" s="102">
        <f t="shared" si="73"/>
        <v>24437.234904831344</v>
      </c>
      <c r="L94" s="110">
        <f t="shared" si="62"/>
        <v>35052.629905314454</v>
      </c>
      <c r="M94" s="110">
        <f t="shared" si="63"/>
        <v>35129.795047030035</v>
      </c>
      <c r="N94" s="110">
        <f t="shared" si="64"/>
        <v>34176.950961455936</v>
      </c>
      <c r="O94" s="110">
        <f t="shared" si="65"/>
        <v>34017.68987246749</v>
      </c>
      <c r="P94" s="110">
        <f t="shared" si="66"/>
        <v>33859.170923832477</v>
      </c>
      <c r="Q94" s="110">
        <f t="shared" si="67"/>
        <v>33701.390657252909</v>
      </c>
    </row>
    <row r="95" spans="1:17" s="100" customFormat="1">
      <c r="A95" s="100" t="s">
        <v>168</v>
      </c>
      <c r="B95" s="100" t="s">
        <v>279</v>
      </c>
      <c r="C95" s="101">
        <f>G199</f>
        <v>2.0649999999999999</v>
      </c>
      <c r="D95" s="102">
        <f t="shared" si="73"/>
        <v>45320.746395519149</v>
      </c>
      <c r="E95" s="102">
        <f t="shared" si="73"/>
        <v>45420.515851554621</v>
      </c>
      <c r="F95" s="102">
        <f t="shared" si="73"/>
        <v>44188.551081053141</v>
      </c>
      <c r="G95" s="102">
        <f t="shared" si="73"/>
        <v>43982.636961507284</v>
      </c>
      <c r="H95" s="102">
        <f t="shared" si="73"/>
        <v>43777.682380656202</v>
      </c>
      <c r="I95" s="102">
        <f t="shared" si="73"/>
        <v>43573.682867147916</v>
      </c>
      <c r="L95" s="110">
        <f t="shared" si="62"/>
        <v>93587.341306747039</v>
      </c>
      <c r="M95" s="110">
        <f t="shared" si="63"/>
        <v>93793.365233460296</v>
      </c>
      <c r="N95" s="110">
        <f t="shared" si="64"/>
        <v>91249.357982374728</v>
      </c>
      <c r="O95" s="110">
        <f t="shared" si="65"/>
        <v>90824.145325512538</v>
      </c>
      <c r="P95" s="110">
        <f t="shared" si="66"/>
        <v>90400.91411605505</v>
      </c>
      <c r="Q95" s="110">
        <f t="shared" si="67"/>
        <v>89979.655120660449</v>
      </c>
    </row>
    <row r="96" spans="1:17" s="100" customFormat="1">
      <c r="A96" s="100" t="s">
        <v>168</v>
      </c>
      <c r="B96" s="100" t="s">
        <v>279</v>
      </c>
      <c r="C96" s="101">
        <f>G204</f>
        <v>0.91869999999999996</v>
      </c>
      <c r="D96" s="102">
        <f t="shared" ref="D96:I96" si="74">AA296</f>
        <v>174980.57408265144</v>
      </c>
      <c r="E96" s="102">
        <f t="shared" si="74"/>
        <v>167722.56619474851</v>
      </c>
      <c r="F96" s="102">
        <f t="shared" si="74"/>
        <v>167290.08998547064</v>
      </c>
      <c r="G96" s="102">
        <f t="shared" si="74"/>
        <v>169188.64148582856</v>
      </c>
      <c r="H96" s="102">
        <f t="shared" si="74"/>
        <v>170630.62039610549</v>
      </c>
      <c r="I96" s="102">
        <f t="shared" si="74"/>
        <v>172117.07589904263</v>
      </c>
      <c r="L96" s="110">
        <f t="shared" si="62"/>
        <v>160754.65340973187</v>
      </c>
      <c r="M96" s="110">
        <f t="shared" si="63"/>
        <v>154086.72156311545</v>
      </c>
      <c r="N96" s="110">
        <f t="shared" si="64"/>
        <v>153689.40566965187</v>
      </c>
      <c r="O96" s="110">
        <f t="shared" si="65"/>
        <v>155433.6049330307</v>
      </c>
      <c r="P96" s="110">
        <f t="shared" si="66"/>
        <v>156758.35095790209</v>
      </c>
      <c r="Q96" s="110">
        <f t="shared" si="67"/>
        <v>158123.95762845044</v>
      </c>
    </row>
    <row r="97" spans="1:17" s="100" customFormat="1">
      <c r="A97" s="105" t="s">
        <v>274</v>
      </c>
      <c r="C97" s="101"/>
      <c r="D97" s="106">
        <f t="shared" ref="D97:I97" si="75">SUM(D77:D96)</f>
        <v>8219435.8636766709</v>
      </c>
      <c r="E97" s="106">
        <f t="shared" si="75"/>
        <v>8224813.9098888906</v>
      </c>
      <c r="F97" s="106">
        <f t="shared" si="75"/>
        <v>8008577.1031752117</v>
      </c>
      <c r="G97" s="106">
        <f t="shared" si="75"/>
        <v>7975713.6162227998</v>
      </c>
      <c r="H97" s="106">
        <f t="shared" si="75"/>
        <v>7942258.3726675408</v>
      </c>
      <c r="I97" s="106">
        <f t="shared" si="75"/>
        <v>7909044.2038571099</v>
      </c>
      <c r="L97" s="117">
        <f t="shared" ref="L97:Q97" si="76">SUM(L77:L96)/D97</f>
        <v>2.4387586749646237</v>
      </c>
      <c r="M97" s="117">
        <f t="shared" si="76"/>
        <v>2.4396582343142215</v>
      </c>
      <c r="N97" s="117">
        <f t="shared" si="76"/>
        <v>2.4391598661314546</v>
      </c>
      <c r="O97" s="117">
        <f t="shared" si="76"/>
        <v>2.4388346009167492</v>
      </c>
      <c r="P97" s="117">
        <f t="shared" si="76"/>
        <v>2.4385627244179076</v>
      </c>
      <c r="Q97" s="117">
        <f t="shared" si="76"/>
        <v>2.4382835698061553</v>
      </c>
    </row>
    <row r="98" spans="1:17">
      <c r="A98" t="s">
        <v>165</v>
      </c>
      <c r="B98" t="s">
        <v>280</v>
      </c>
      <c r="C98" s="96">
        <f>D200</f>
        <v>1566.2330999999999</v>
      </c>
      <c r="D98" s="95">
        <f t="shared" ref="D98:I100" si="77">I292</f>
        <v>1528.0499020461018</v>
      </c>
      <c r="E98" s="95">
        <f t="shared" si="77"/>
        <v>1517.0256657460438</v>
      </c>
      <c r="F98" s="95">
        <f t="shared" si="77"/>
        <v>1498.6240283089664</v>
      </c>
      <c r="G98" s="95">
        <f t="shared" si="77"/>
        <v>1476.4794612298256</v>
      </c>
      <c r="H98" s="95">
        <f t="shared" si="77"/>
        <v>1472.3060617599722</v>
      </c>
      <c r="I98" s="95">
        <f t="shared" si="77"/>
        <v>1457.4912243949025</v>
      </c>
      <c r="L98" s="3">
        <f t="shared" ref="L98:Q98" si="78">$C98*D98</f>
        <v>2393282.3350363621</v>
      </c>
      <c r="M98" s="3">
        <f t="shared" si="78"/>
        <v>2376015.8112409897</v>
      </c>
      <c r="N98" s="3">
        <f t="shared" si="78"/>
        <v>2347194.5575928399</v>
      </c>
      <c r="O98" s="3">
        <f t="shared" si="78"/>
        <v>2312511.0036483193</v>
      </c>
      <c r="P98" s="3">
        <f t="shared" si="78"/>
        <v>2305974.4872591128</v>
      </c>
      <c r="Q98" s="3">
        <f t="shared" si="78"/>
        <v>2282770.9986068234</v>
      </c>
    </row>
    <row r="99" spans="1:17">
      <c r="A99" t="s">
        <v>281</v>
      </c>
      <c r="B99" t="s">
        <v>280</v>
      </c>
      <c r="C99" s="96">
        <f>D201</f>
        <v>1825.6327000000001</v>
      </c>
      <c r="D99" s="95">
        <f t="shared" si="77"/>
        <v>87.372517133158752</v>
      </c>
      <c r="E99" s="95">
        <f t="shared" si="77"/>
        <v>88.665630386729489</v>
      </c>
      <c r="F99" s="95">
        <f t="shared" si="77"/>
        <v>89.977881716453084</v>
      </c>
      <c r="G99" s="95">
        <f t="shared" si="77"/>
        <v>91.309554365856584</v>
      </c>
      <c r="H99" s="95">
        <f t="shared" si="77"/>
        <v>92.660935770471255</v>
      </c>
      <c r="I99" s="95">
        <f t="shared" si="77"/>
        <v>94.03231761987422</v>
      </c>
      <c r="L99" s="3">
        <f t="shared" ref="L99:L113" si="79">$C99*D99</f>
        <v>159510.12435960487</v>
      </c>
      <c r="M99" s="3">
        <f t="shared" ref="M99:M113" si="80">$C99*E99</f>
        <v>161870.874200127</v>
      </c>
      <c r="N99" s="3">
        <f t="shared" ref="N99:N113" si="81">$C99*F99</f>
        <v>164266.56313828888</v>
      </c>
      <c r="O99" s="3">
        <f t="shared" ref="O99:O113" si="82">$C99*G99</f>
        <v>166697.70827273556</v>
      </c>
      <c r="P99" s="3">
        <f t="shared" ref="P99:P113" si="83">$C99*H99</f>
        <v>169164.83435517203</v>
      </c>
      <c r="Q99" s="3">
        <f t="shared" ref="Q99:Q113" si="84">$C99*I99</f>
        <v>171668.47390362856</v>
      </c>
    </row>
    <row r="100" spans="1:17">
      <c r="A100" t="s">
        <v>281</v>
      </c>
      <c r="B100" t="s">
        <v>280</v>
      </c>
      <c r="C100" s="96">
        <f>D202</f>
        <v>2590.7595999999999</v>
      </c>
      <c r="D100" s="95">
        <f t="shared" si="77"/>
        <v>17.104549162281273</v>
      </c>
      <c r="E100" s="95">
        <f t="shared" si="77"/>
        <v>17.988854353971217</v>
      </c>
      <c r="F100" s="95">
        <f t="shared" si="77"/>
        <v>18.918878124071529</v>
      </c>
      <c r="G100" s="95">
        <f t="shared" si="77"/>
        <v>19.896984123086028</v>
      </c>
      <c r="H100" s="95">
        <f t="shared" si="77"/>
        <v>20.925658202249579</v>
      </c>
      <c r="I100" s="95">
        <f t="shared" si="77"/>
        <v>22.007514731305882</v>
      </c>
      <c r="L100" s="3">
        <f t="shared" si="79"/>
        <v>44313.774945852165</v>
      </c>
      <c r="M100" s="3">
        <f t="shared" si="80"/>
        <v>46604.797110552725</v>
      </c>
      <c r="N100" s="3">
        <f t="shared" si="81"/>
        <v>49014.265121168304</v>
      </c>
      <c r="O100" s="3">
        <f t="shared" si="82"/>
        <v>51548.30262793271</v>
      </c>
      <c r="P100" s="3">
        <f t="shared" si="83"/>
        <v>54213.349873796833</v>
      </c>
      <c r="Q100" s="3">
        <f t="shared" si="84"/>
        <v>57016.180062272135</v>
      </c>
    </row>
    <row r="101" spans="1:17">
      <c r="A101" t="s">
        <v>281</v>
      </c>
      <c r="B101" t="s">
        <v>280</v>
      </c>
      <c r="C101" s="96">
        <f t="shared" ref="C101" si="85">D205</f>
        <v>1346.9611</v>
      </c>
      <c r="D101" s="95">
        <f t="shared" ref="D101" si="86">I297</f>
        <v>10.407725787415101</v>
      </c>
      <c r="E101" s="95">
        <f t="shared" ref="E101:I101" si="87">J297</f>
        <v>9.9539489430838035</v>
      </c>
      <c r="F101" s="95">
        <f t="shared" si="87"/>
        <v>9.5199567691653506</v>
      </c>
      <c r="G101" s="95">
        <f t="shared" si="87"/>
        <v>9.1048866540297411</v>
      </c>
      <c r="H101" s="95">
        <f t="shared" si="87"/>
        <v>8.7079135959140448</v>
      </c>
      <c r="I101" s="95">
        <f t="shared" si="87"/>
        <v>8.3282485631321936</v>
      </c>
      <c r="L101" s="3">
        <f t="shared" si="79"/>
        <v>14018.801775115011</v>
      </c>
      <c r="M101" s="3">
        <f t="shared" si="80"/>
        <v>13407.582017719997</v>
      </c>
      <c r="N101" s="3">
        <f t="shared" si="81"/>
        <v>12823.011441747407</v>
      </c>
      <c r="O101" s="3">
        <f t="shared" si="82"/>
        <v>12263.92814288722</v>
      </c>
      <c r="P101" s="3">
        <f t="shared" si="83"/>
        <v>11729.220875857338</v>
      </c>
      <c r="Q101" s="3">
        <f t="shared" si="84"/>
        <v>11217.826845669959</v>
      </c>
    </row>
    <row r="102" spans="1:17">
      <c r="A102" t="s">
        <v>281</v>
      </c>
      <c r="B102" t="s">
        <v>280</v>
      </c>
      <c r="C102" s="96">
        <f>E200</f>
        <v>957.49459999999999</v>
      </c>
      <c r="D102" s="95">
        <f t="shared" ref="D102:I104" si="88">O292</f>
        <v>1567.3202654718252</v>
      </c>
      <c r="E102" s="95">
        <f t="shared" si="88"/>
        <v>1556.0127100436323</v>
      </c>
      <c r="F102" s="95">
        <f t="shared" si="88"/>
        <v>1537.1381567751971</v>
      </c>
      <c r="G102" s="95">
        <f t="shared" si="88"/>
        <v>1514.4244818443176</v>
      </c>
      <c r="H102" s="95">
        <f t="shared" si="88"/>
        <v>1510.1438274257334</v>
      </c>
      <c r="I102" s="95">
        <f t="shared" si="88"/>
        <v>1494.9482537727713</v>
      </c>
      <c r="L102" s="3">
        <f t="shared" si="79"/>
        <v>1500700.6906598392</v>
      </c>
      <c r="M102" s="3">
        <f t="shared" si="80"/>
        <v>1489873.7673981437</v>
      </c>
      <c r="N102" s="3">
        <f t="shared" si="81"/>
        <v>1471801.4845662047</v>
      </c>
      <c r="O102" s="3">
        <f t="shared" si="82"/>
        <v>1450053.2634737322</v>
      </c>
      <c r="P102" s="3">
        <f t="shared" si="83"/>
        <v>1445954.5599834716</v>
      </c>
      <c r="Q102" s="3">
        <f t="shared" si="84"/>
        <v>1431404.880266858</v>
      </c>
    </row>
    <row r="103" spans="1:17">
      <c r="A103" t="s">
        <v>281</v>
      </c>
      <c r="B103" t="s">
        <v>280</v>
      </c>
      <c r="C103" s="96">
        <f>E201</f>
        <v>1126.5307</v>
      </c>
      <c r="D103" s="95">
        <f t="shared" si="88"/>
        <v>176.01373123664089</v>
      </c>
      <c r="E103" s="95">
        <f t="shared" si="88"/>
        <v>178.61873445894315</v>
      </c>
      <c r="F103" s="95">
        <f t="shared" si="88"/>
        <v>181.26229172893551</v>
      </c>
      <c r="G103" s="95">
        <f t="shared" si="88"/>
        <v>183.94497364652375</v>
      </c>
      <c r="H103" s="95">
        <f t="shared" si="88"/>
        <v>186.66735925649229</v>
      </c>
      <c r="I103" s="95">
        <f t="shared" si="88"/>
        <v>189.43003617348836</v>
      </c>
      <c r="L103" s="3">
        <f t="shared" si="79"/>
        <v>198284.87185962492</v>
      </c>
      <c r="M103" s="3">
        <f t="shared" si="80"/>
        <v>201219.48796314734</v>
      </c>
      <c r="N103" s="3">
        <f t="shared" si="81"/>
        <v>204197.53638500193</v>
      </c>
      <c r="O103" s="3">
        <f t="shared" si="82"/>
        <v>207219.65992349994</v>
      </c>
      <c r="P103" s="3">
        <f t="shared" si="83"/>
        <v>210286.51089036773</v>
      </c>
      <c r="Q103" s="3">
        <f t="shared" si="84"/>
        <v>213398.75125154518</v>
      </c>
    </row>
    <row r="104" spans="1:17">
      <c r="A104" t="s">
        <v>281</v>
      </c>
      <c r="B104" t="s">
        <v>280</v>
      </c>
      <c r="C104" s="96">
        <f>E202</f>
        <v>1604.9864</v>
      </c>
      <c r="D104" s="95">
        <f t="shared" si="88"/>
        <v>3.9294508377187305</v>
      </c>
      <c r="E104" s="95">
        <f t="shared" si="88"/>
        <v>4.1326034460287895</v>
      </c>
      <c r="F104" s="95">
        <f t="shared" si="88"/>
        <v>4.3462590441884785</v>
      </c>
      <c r="G104" s="95">
        <f t="shared" si="88"/>
        <v>4.5709606367730231</v>
      </c>
      <c r="H104" s="95">
        <f t="shared" si="88"/>
        <v>4.8072793016941882</v>
      </c>
      <c r="I104" s="95">
        <f t="shared" si="88"/>
        <v>5.0558156415917779</v>
      </c>
      <c r="L104" s="3">
        <f t="shared" si="79"/>
        <v>6306.7151540071691</v>
      </c>
      <c r="M104" s="3">
        <f t="shared" si="80"/>
        <v>6632.7723274693408</v>
      </c>
      <c r="N104" s="3">
        <f t="shared" si="81"/>
        <v>6975.6866567995066</v>
      </c>
      <c r="O104" s="3">
        <f t="shared" si="82"/>
        <v>7336.3296569560416</v>
      </c>
      <c r="P104" s="3">
        <f t="shared" si="83"/>
        <v>7715.6179002206691</v>
      </c>
      <c r="Q104" s="3">
        <f t="shared" si="84"/>
        <v>8114.5153456620783</v>
      </c>
    </row>
    <row r="105" spans="1:17">
      <c r="A105" t="s">
        <v>281</v>
      </c>
      <c r="B105" t="s">
        <v>280</v>
      </c>
      <c r="C105" s="96">
        <f t="shared" ref="C105" si="89">E205</f>
        <v>836.5865</v>
      </c>
      <c r="D105" s="95">
        <f>O297</f>
        <v>20.823300192834694</v>
      </c>
      <c r="E105" s="95">
        <f t="shared" ref="E105:I105" si="90">P297</f>
        <v>19.915404304427103</v>
      </c>
      <c r="F105" s="95">
        <f t="shared" si="90"/>
        <v>19.04709267675408</v>
      </c>
      <c r="G105" s="95">
        <f t="shared" si="90"/>
        <v>18.216639436047604</v>
      </c>
      <c r="H105" s="95">
        <f t="shared" si="90"/>
        <v>17.422393956635929</v>
      </c>
      <c r="I105" s="95">
        <f t="shared" si="90"/>
        <v>16.662777580126605</v>
      </c>
      <c r="L105" s="3">
        <f t="shared" si="79"/>
        <v>17420.491826772901</v>
      </c>
      <c r="M105" s="3">
        <f t="shared" si="80"/>
        <v>16660.958383125606</v>
      </c>
      <c r="N105" s="3">
        <f t="shared" si="81"/>
        <v>15934.540597621326</v>
      </c>
      <c r="O105" s="3">
        <f t="shared" si="82"/>
        <v>15239.794627565039</v>
      </c>
      <c r="P105" s="3">
        <f t="shared" si="83"/>
        <v>14575.339581803204</v>
      </c>
      <c r="Q105" s="3">
        <f t="shared" si="84"/>
        <v>13939.854776036585</v>
      </c>
    </row>
    <row r="106" spans="1:17">
      <c r="A106" t="s">
        <v>281</v>
      </c>
      <c r="B106" t="s">
        <v>280</v>
      </c>
      <c r="C106" s="96">
        <f>F200</f>
        <v>174.85820000000001</v>
      </c>
      <c r="D106" s="95">
        <f t="shared" ref="D106:I108" si="91">U292</f>
        <v>1470.5635324820735</v>
      </c>
      <c r="E106" s="95">
        <f t="shared" si="91"/>
        <v>1459.9540361203237</v>
      </c>
      <c r="F106" s="95">
        <f t="shared" si="91"/>
        <v>1442.2446819188099</v>
      </c>
      <c r="G106" s="95">
        <f t="shared" si="91"/>
        <v>1420.9332098617899</v>
      </c>
      <c r="H106" s="95">
        <f t="shared" si="91"/>
        <v>1416.9168167723833</v>
      </c>
      <c r="I106" s="95">
        <f t="shared" si="91"/>
        <v>1402.6593245664337</v>
      </c>
      <c r="L106" s="3">
        <f t="shared" si="79"/>
        <v>257140.0922754569</v>
      </c>
      <c r="M106" s="3">
        <f t="shared" si="80"/>
        <v>255284.9348387348</v>
      </c>
      <c r="N106" s="3">
        <f t="shared" si="81"/>
        <v>252188.30903989566</v>
      </c>
      <c r="O106" s="3">
        <f t="shared" si="82"/>
        <v>248461.82339665486</v>
      </c>
      <c r="P106" s="3">
        <f t="shared" si="83"/>
        <v>247759.52413054876</v>
      </c>
      <c r="Q106" s="3">
        <f t="shared" si="84"/>
        <v>245266.48470690241</v>
      </c>
    </row>
    <row r="107" spans="1:17">
      <c r="A107" t="s">
        <v>281</v>
      </c>
      <c r="B107" t="s">
        <v>280</v>
      </c>
      <c r="C107" s="96">
        <f>F201</f>
        <v>191.86799999999999</v>
      </c>
      <c r="D107" s="95">
        <f t="shared" si="91"/>
        <v>122.23775163020031</v>
      </c>
      <c r="E107" s="95">
        <f t="shared" si="91"/>
        <v>124.04687035432725</v>
      </c>
      <c r="F107" s="95">
        <f t="shared" si="91"/>
        <v>125.88276403557128</v>
      </c>
      <c r="G107" s="95">
        <f t="shared" si="91"/>
        <v>127.74582894329774</v>
      </c>
      <c r="H107" s="95">
        <f t="shared" si="91"/>
        <v>129.63646721165853</v>
      </c>
      <c r="I107" s="95">
        <f t="shared" si="91"/>
        <v>131.55508692639108</v>
      </c>
      <c r="L107" s="3">
        <f t="shared" si="79"/>
        <v>23453.512929783272</v>
      </c>
      <c r="M107" s="3">
        <f t="shared" si="80"/>
        <v>23800.624921144063</v>
      </c>
      <c r="N107" s="3">
        <f t="shared" si="81"/>
        <v>24152.874169976989</v>
      </c>
      <c r="O107" s="3">
        <f t="shared" si="82"/>
        <v>24510.336707692652</v>
      </c>
      <c r="P107" s="3">
        <f t="shared" si="83"/>
        <v>24873.089690966499</v>
      </c>
      <c r="Q107" s="3">
        <f t="shared" si="84"/>
        <v>25241.211418392802</v>
      </c>
    </row>
    <row r="108" spans="1:17">
      <c r="A108" t="s">
        <v>281</v>
      </c>
      <c r="B108" t="s">
        <v>280</v>
      </c>
      <c r="C108" s="96">
        <f>F202</f>
        <v>292.71300000000002</v>
      </c>
      <c r="D108" s="95">
        <f t="shared" si="91"/>
        <v>0</v>
      </c>
      <c r="E108" s="95">
        <f t="shared" si="91"/>
        <v>0</v>
      </c>
      <c r="F108" s="95">
        <f t="shared" si="91"/>
        <v>0</v>
      </c>
      <c r="G108" s="95">
        <f t="shared" si="91"/>
        <v>0</v>
      </c>
      <c r="H108" s="95">
        <f t="shared" si="91"/>
        <v>0</v>
      </c>
      <c r="I108" s="95">
        <f t="shared" si="91"/>
        <v>0</v>
      </c>
      <c r="L108" s="3">
        <f t="shared" si="79"/>
        <v>0</v>
      </c>
      <c r="M108" s="3">
        <f t="shared" si="80"/>
        <v>0</v>
      </c>
      <c r="N108" s="3">
        <f t="shared" si="81"/>
        <v>0</v>
      </c>
      <c r="O108" s="3">
        <f t="shared" si="82"/>
        <v>0</v>
      </c>
      <c r="P108" s="3">
        <f t="shared" si="83"/>
        <v>0</v>
      </c>
      <c r="Q108" s="3">
        <f t="shared" si="84"/>
        <v>0</v>
      </c>
    </row>
    <row r="109" spans="1:17">
      <c r="A109" t="s">
        <v>281</v>
      </c>
      <c r="B109" t="s">
        <v>280</v>
      </c>
      <c r="C109" s="96">
        <f t="shared" ref="C109" si="92">F205</f>
        <v>202.22130000000001</v>
      </c>
      <c r="D109" s="95">
        <f t="shared" ref="D109" si="93">U297</f>
        <v>33.804174019750207</v>
      </c>
      <c r="E109" s="95">
        <f t="shared" ref="E109:I109" si="94">V297</f>
        <v>32.330312032489097</v>
      </c>
      <c r="F109" s="95">
        <f t="shared" si="94"/>
        <v>30.920710427872578</v>
      </c>
      <c r="G109" s="95">
        <f t="shared" si="94"/>
        <v>29.572567453217335</v>
      </c>
      <c r="H109" s="95">
        <f t="shared" si="94"/>
        <v>28.28320351225706</v>
      </c>
      <c r="I109" s="95">
        <f t="shared" si="94"/>
        <v>27.050055839122653</v>
      </c>
      <c r="L109" s="3">
        <f t="shared" si="79"/>
        <v>6835.9240157001132</v>
      </c>
      <c r="M109" s="3">
        <f t="shared" si="80"/>
        <v>6537.8777286155882</v>
      </c>
      <c r="N109" s="3">
        <f t="shared" si="81"/>
        <v>6252.826259647949</v>
      </c>
      <c r="O109" s="3">
        <f t="shared" si="82"/>
        <v>5980.2030347272994</v>
      </c>
      <c r="P109" s="3">
        <f t="shared" si="83"/>
        <v>5719.466182413189</v>
      </c>
      <c r="Q109" s="3">
        <f t="shared" si="84"/>
        <v>5470.097456859974</v>
      </c>
    </row>
    <row r="110" spans="1:17">
      <c r="A110" t="s">
        <v>281</v>
      </c>
      <c r="B110" t="s">
        <v>280</v>
      </c>
      <c r="C110" s="96">
        <f>G200</f>
        <v>0</v>
      </c>
      <c r="D110" s="95">
        <f t="shared" ref="D110:I112" si="95">AA292</f>
        <v>0</v>
      </c>
      <c r="E110" s="95">
        <f t="shared" si="95"/>
        <v>0</v>
      </c>
      <c r="F110" s="95">
        <f t="shared" si="95"/>
        <v>0</v>
      </c>
      <c r="G110" s="95">
        <f t="shared" si="95"/>
        <v>0</v>
      </c>
      <c r="H110" s="95">
        <f t="shared" si="95"/>
        <v>0</v>
      </c>
      <c r="I110" s="95">
        <f t="shared" si="95"/>
        <v>0</v>
      </c>
      <c r="L110" s="3">
        <f t="shared" si="79"/>
        <v>0</v>
      </c>
      <c r="M110" s="3">
        <f t="shared" si="80"/>
        <v>0</v>
      </c>
      <c r="N110" s="3">
        <f t="shared" si="81"/>
        <v>0</v>
      </c>
      <c r="O110" s="3">
        <f t="shared" si="82"/>
        <v>0</v>
      </c>
      <c r="P110" s="3">
        <f t="shared" si="83"/>
        <v>0</v>
      </c>
      <c r="Q110" s="3">
        <f t="shared" si="84"/>
        <v>0</v>
      </c>
    </row>
    <row r="111" spans="1:17">
      <c r="A111" t="s">
        <v>281</v>
      </c>
      <c r="B111" t="s">
        <v>280</v>
      </c>
      <c r="C111" s="96">
        <f>G201</f>
        <v>0</v>
      </c>
      <c r="D111" s="95">
        <f t="shared" si="95"/>
        <v>0</v>
      </c>
      <c r="E111" s="95">
        <f t="shared" si="95"/>
        <v>0</v>
      </c>
      <c r="F111" s="95">
        <f t="shared" si="95"/>
        <v>0</v>
      </c>
      <c r="G111" s="95">
        <f t="shared" si="95"/>
        <v>0</v>
      </c>
      <c r="H111" s="95">
        <f t="shared" si="95"/>
        <v>0</v>
      </c>
      <c r="I111" s="95">
        <f t="shared" si="95"/>
        <v>0</v>
      </c>
      <c r="L111" s="3">
        <f t="shared" si="79"/>
        <v>0</v>
      </c>
      <c r="M111" s="3">
        <f t="shared" si="80"/>
        <v>0</v>
      </c>
      <c r="N111" s="3">
        <f t="shared" si="81"/>
        <v>0</v>
      </c>
      <c r="O111" s="3">
        <f t="shared" si="82"/>
        <v>0</v>
      </c>
      <c r="P111" s="3">
        <f t="shared" si="83"/>
        <v>0</v>
      </c>
      <c r="Q111" s="3">
        <f t="shared" si="84"/>
        <v>0</v>
      </c>
    </row>
    <row r="112" spans="1:17">
      <c r="A112" t="s">
        <v>281</v>
      </c>
      <c r="B112" t="s">
        <v>280</v>
      </c>
      <c r="C112" s="96">
        <f>G202</f>
        <v>0</v>
      </c>
      <c r="D112" s="95">
        <f t="shared" si="95"/>
        <v>0</v>
      </c>
      <c r="E112" s="95">
        <f t="shared" si="95"/>
        <v>0</v>
      </c>
      <c r="F112" s="95">
        <f t="shared" si="95"/>
        <v>0</v>
      </c>
      <c r="G112" s="95">
        <f t="shared" si="95"/>
        <v>0</v>
      </c>
      <c r="H112" s="95">
        <f t="shared" si="95"/>
        <v>0</v>
      </c>
      <c r="I112" s="95">
        <f t="shared" si="95"/>
        <v>0</v>
      </c>
      <c r="L112" s="3">
        <f t="shared" si="79"/>
        <v>0</v>
      </c>
      <c r="M112" s="3">
        <f t="shared" si="80"/>
        <v>0</v>
      </c>
      <c r="N112" s="3">
        <f t="shared" si="81"/>
        <v>0</v>
      </c>
      <c r="O112" s="3">
        <f t="shared" si="82"/>
        <v>0</v>
      </c>
      <c r="P112" s="3">
        <f t="shared" si="83"/>
        <v>0</v>
      </c>
      <c r="Q112" s="3">
        <f t="shared" si="84"/>
        <v>0</v>
      </c>
    </row>
    <row r="113" spans="1:17">
      <c r="A113" t="s">
        <v>281</v>
      </c>
      <c r="B113" t="s">
        <v>280</v>
      </c>
      <c r="C113" s="96">
        <f t="shared" ref="C113" si="96">G205</f>
        <v>0</v>
      </c>
      <c r="D113" s="95">
        <f t="shared" ref="D113" si="97">AA297</f>
        <v>0</v>
      </c>
      <c r="E113" s="95">
        <f t="shared" ref="E113:I113" si="98">AB297</f>
        <v>0</v>
      </c>
      <c r="F113" s="95">
        <f t="shared" si="98"/>
        <v>0</v>
      </c>
      <c r="G113" s="95">
        <f t="shared" si="98"/>
        <v>0</v>
      </c>
      <c r="H113" s="95">
        <f t="shared" si="98"/>
        <v>0</v>
      </c>
      <c r="I113" s="95">
        <f t="shared" si="98"/>
        <v>0</v>
      </c>
      <c r="L113" s="3">
        <f t="shared" si="79"/>
        <v>0</v>
      </c>
      <c r="M113" s="3">
        <f t="shared" si="80"/>
        <v>0</v>
      </c>
      <c r="N113" s="3">
        <f t="shared" si="81"/>
        <v>0</v>
      </c>
      <c r="O113" s="3">
        <f t="shared" si="82"/>
        <v>0</v>
      </c>
      <c r="P113" s="3">
        <f t="shared" si="83"/>
        <v>0</v>
      </c>
      <c r="Q113" s="3">
        <f t="shared" si="84"/>
        <v>0</v>
      </c>
    </row>
    <row r="114" spans="1:17">
      <c r="A114" s="2" t="s">
        <v>274</v>
      </c>
      <c r="D114" s="107">
        <f>SUM(D98:D113)</f>
        <v>5037.6269000000011</v>
      </c>
      <c r="E114" s="107">
        <f t="shared" ref="E114:I114" si="99">SUM(E98:E113)</f>
        <v>5008.6447701899997</v>
      </c>
      <c r="F114" s="107">
        <f t="shared" si="99"/>
        <v>4957.8827015259858</v>
      </c>
      <c r="G114" s="107">
        <f t="shared" si="99"/>
        <v>4896.1995481947661</v>
      </c>
      <c r="H114" s="107">
        <f t="shared" si="99"/>
        <v>4888.4779167654624</v>
      </c>
      <c r="I114" s="107">
        <f t="shared" si="99"/>
        <v>4849.2206558091402</v>
      </c>
      <c r="L114" s="118">
        <f>SUM(L98:L113)/D114</f>
        <v>917.35005917927674</v>
      </c>
      <c r="M114" s="118">
        <f>SUM(M98:M113)/E114</f>
        <v>917.99472693595555</v>
      </c>
      <c r="N114" s="118">
        <f t="shared" ref="N114:Q114" si="100">SUM(N98:N113)/F114</f>
        <v>918.69895460965029</v>
      </c>
      <c r="O114" s="118">
        <f t="shared" si="100"/>
        <v>919.45238530413428</v>
      </c>
      <c r="P114" s="118">
        <f t="shared" si="100"/>
        <v>920.11584736786131</v>
      </c>
      <c r="Q114" s="118">
        <f t="shared" si="100"/>
        <v>920.87153619029061</v>
      </c>
    </row>
    <row r="115" spans="1:17">
      <c r="B115" s="2" t="s">
        <v>185</v>
      </c>
      <c r="D115" s="305" t="s">
        <v>276</v>
      </c>
      <c r="E115" s="306"/>
      <c r="F115" s="306"/>
      <c r="G115" s="306"/>
      <c r="H115" s="306"/>
      <c r="I115" s="307"/>
    </row>
    <row r="116" spans="1:17">
      <c r="A116" t="s">
        <v>164</v>
      </c>
      <c r="C116" s="92" t="s">
        <v>277</v>
      </c>
      <c r="D116" s="92" t="s">
        <v>170</v>
      </c>
      <c r="E116" s="93">
        <v>2023</v>
      </c>
      <c r="F116" s="93" t="s">
        <v>203</v>
      </c>
      <c r="G116" s="93" t="s">
        <v>204</v>
      </c>
      <c r="H116" s="93" t="s">
        <v>205</v>
      </c>
      <c r="I116" s="94" t="s">
        <v>206</v>
      </c>
      <c r="L116" s="48" t="s">
        <v>170</v>
      </c>
      <c r="M116" s="48">
        <v>2023</v>
      </c>
      <c r="N116" s="48" t="s">
        <v>203</v>
      </c>
      <c r="O116" s="48" t="s">
        <v>204</v>
      </c>
      <c r="P116" s="48" t="s">
        <v>205</v>
      </c>
      <c r="Q116" s="48" t="s">
        <v>206</v>
      </c>
    </row>
    <row r="117" spans="1:17" s="97" customFormat="1">
      <c r="A117" s="97" t="s">
        <v>171</v>
      </c>
      <c r="B117" s="97" t="s">
        <v>278</v>
      </c>
      <c r="C117" s="98">
        <f>C207</f>
        <v>0</v>
      </c>
      <c r="D117" s="99">
        <f>C301</f>
        <v>0</v>
      </c>
      <c r="E117" s="99">
        <f t="shared" ref="E117:I117" si="101">D301</f>
        <v>0</v>
      </c>
      <c r="F117" s="99">
        <f t="shared" si="101"/>
        <v>0</v>
      </c>
      <c r="G117" s="99">
        <f t="shared" si="101"/>
        <v>0</v>
      </c>
      <c r="H117" s="99">
        <f t="shared" si="101"/>
        <v>0</v>
      </c>
      <c r="I117" s="99">
        <f t="shared" si="101"/>
        <v>0</v>
      </c>
    </row>
    <row r="118" spans="1:17" s="97" customFormat="1">
      <c r="A118" s="97" t="s">
        <v>172</v>
      </c>
      <c r="B118" s="97" t="s">
        <v>278</v>
      </c>
      <c r="C118" s="98">
        <f>C212</f>
        <v>0</v>
      </c>
      <c r="D118" s="99">
        <f>C306</f>
        <v>0</v>
      </c>
      <c r="E118" s="99">
        <f t="shared" ref="E118:I118" si="102">D306</f>
        <v>0</v>
      </c>
      <c r="F118" s="99">
        <f t="shared" si="102"/>
        <v>0</v>
      </c>
      <c r="G118" s="99">
        <f t="shared" si="102"/>
        <v>0</v>
      </c>
      <c r="H118" s="99">
        <f t="shared" si="102"/>
        <v>0</v>
      </c>
      <c r="I118" s="99">
        <f t="shared" si="102"/>
        <v>0</v>
      </c>
    </row>
    <row r="119" spans="1:17" s="97" customFormat="1">
      <c r="A119" s="97" t="s">
        <v>173</v>
      </c>
      <c r="B119" s="97" t="s">
        <v>278</v>
      </c>
      <c r="C119" s="98">
        <f>C217</f>
        <v>0</v>
      </c>
      <c r="D119" s="99">
        <f>C311</f>
        <v>0</v>
      </c>
      <c r="E119" s="99">
        <f t="shared" ref="E119:I119" si="103">D311</f>
        <v>0</v>
      </c>
      <c r="F119" s="99">
        <f t="shared" si="103"/>
        <v>0</v>
      </c>
      <c r="G119" s="99">
        <f t="shared" si="103"/>
        <v>0</v>
      </c>
      <c r="H119" s="99">
        <f t="shared" si="103"/>
        <v>0</v>
      </c>
      <c r="I119" s="99">
        <f t="shared" si="103"/>
        <v>0</v>
      </c>
    </row>
    <row r="120" spans="1:17" s="97" customFormat="1">
      <c r="A120" s="97" t="s">
        <v>174</v>
      </c>
      <c r="B120" s="97" t="s">
        <v>278</v>
      </c>
      <c r="C120" s="98">
        <f>C222</f>
        <v>0</v>
      </c>
      <c r="D120" s="99">
        <f>C316</f>
        <v>0</v>
      </c>
      <c r="E120" s="99">
        <f t="shared" ref="E120:I120" si="104">D316</f>
        <v>0</v>
      </c>
      <c r="F120" s="99">
        <f t="shared" si="104"/>
        <v>0</v>
      </c>
      <c r="G120" s="99">
        <f t="shared" si="104"/>
        <v>0</v>
      </c>
      <c r="H120" s="99">
        <f t="shared" si="104"/>
        <v>0</v>
      </c>
      <c r="I120" s="99">
        <f t="shared" si="104"/>
        <v>0</v>
      </c>
    </row>
    <row r="121" spans="1:17" s="97" customFormat="1">
      <c r="A121" s="97" t="s">
        <v>182</v>
      </c>
      <c r="B121" s="97" t="s">
        <v>278</v>
      </c>
      <c r="C121" s="98">
        <f>C266</f>
        <v>0</v>
      </c>
      <c r="D121" s="99">
        <f>C360</f>
        <v>0</v>
      </c>
      <c r="E121" s="99">
        <f t="shared" ref="E121:I121" si="105">D360</f>
        <v>0</v>
      </c>
      <c r="F121" s="99">
        <f t="shared" si="105"/>
        <v>0</v>
      </c>
      <c r="G121" s="99">
        <f t="shared" si="105"/>
        <v>0</v>
      </c>
      <c r="H121" s="99">
        <f t="shared" si="105"/>
        <v>0</v>
      </c>
      <c r="I121" s="99">
        <f t="shared" si="105"/>
        <v>0</v>
      </c>
    </row>
    <row r="122" spans="1:17" s="97" customFormat="1">
      <c r="A122" s="104" t="s">
        <v>274</v>
      </c>
      <c r="C122" s="98"/>
      <c r="D122" s="103">
        <f t="shared" ref="D122:I122" si="106">SUM(D117:D121)</f>
        <v>0</v>
      </c>
      <c r="E122" s="103">
        <f t="shared" si="106"/>
        <v>0</v>
      </c>
      <c r="F122" s="103">
        <f t="shared" si="106"/>
        <v>0</v>
      </c>
      <c r="G122" s="103">
        <f t="shared" si="106"/>
        <v>0</v>
      </c>
      <c r="H122" s="103">
        <f t="shared" si="106"/>
        <v>0</v>
      </c>
      <c r="I122" s="103">
        <f t="shared" si="106"/>
        <v>0</v>
      </c>
      <c r="L122" s="109" t="e">
        <f>SUMPRODUCT($C117:$C121,D117:D121)/D122</f>
        <v>#DIV/0!</v>
      </c>
      <c r="M122" s="109" t="e">
        <f t="shared" ref="M122" si="107">SUMPRODUCT($C117:$C121,E117:E121)/E122</f>
        <v>#DIV/0!</v>
      </c>
      <c r="N122" s="109" t="e">
        <f t="shared" ref="N122" si="108">SUMPRODUCT($C117:$C121,F117:F121)/F122</f>
        <v>#DIV/0!</v>
      </c>
      <c r="O122" s="109" t="e">
        <f t="shared" ref="O122" si="109">SUMPRODUCT($C117:$C121,G117:G121)/G122</f>
        <v>#DIV/0!</v>
      </c>
      <c r="P122" s="109" t="e">
        <f t="shared" ref="P122" si="110">SUMPRODUCT($C117:$C121,H117:H121)/H122</f>
        <v>#DIV/0!</v>
      </c>
      <c r="Q122" s="109" t="e">
        <f t="shared" ref="Q122" si="111">SUMPRODUCT($C117:$C121,I117:I121)/I122</f>
        <v>#DIV/0!</v>
      </c>
    </row>
    <row r="123" spans="1:17" s="100" customFormat="1">
      <c r="A123" s="100" t="s">
        <v>175</v>
      </c>
      <c r="B123" s="100" t="s">
        <v>279</v>
      </c>
      <c r="C123" s="101">
        <f>C196</f>
        <v>0.19823643835616439</v>
      </c>
      <c r="D123" s="102">
        <f>C321</f>
        <v>0</v>
      </c>
      <c r="E123" s="102">
        <f t="shared" ref="E123:I123" si="112">D321</f>
        <v>0</v>
      </c>
      <c r="F123" s="102">
        <f t="shared" si="112"/>
        <v>0</v>
      </c>
      <c r="G123" s="102">
        <f t="shared" si="112"/>
        <v>0</v>
      </c>
      <c r="H123" s="102">
        <f t="shared" si="112"/>
        <v>0</v>
      </c>
      <c r="I123" s="102">
        <f t="shared" si="112"/>
        <v>0</v>
      </c>
    </row>
    <row r="124" spans="1:17" s="100" customFormat="1">
      <c r="A124" s="100" t="s">
        <v>176</v>
      </c>
      <c r="B124" s="100" t="s">
        <v>279</v>
      </c>
      <c r="C124" s="101">
        <f>C233</f>
        <v>0</v>
      </c>
      <c r="D124" s="102">
        <f>C327</f>
        <v>0</v>
      </c>
      <c r="E124" s="102">
        <f t="shared" ref="E124:I124" si="113">D327</f>
        <v>0</v>
      </c>
      <c r="F124" s="102">
        <f t="shared" si="113"/>
        <v>0</v>
      </c>
      <c r="G124" s="102">
        <f t="shared" si="113"/>
        <v>0</v>
      </c>
      <c r="H124" s="102">
        <f t="shared" si="113"/>
        <v>0</v>
      </c>
      <c r="I124" s="102">
        <f t="shared" si="113"/>
        <v>0</v>
      </c>
    </row>
    <row r="125" spans="1:17" s="100" customFormat="1">
      <c r="A125" s="100" t="s">
        <v>177</v>
      </c>
      <c r="B125" s="100" t="s">
        <v>279</v>
      </c>
      <c r="C125" s="101">
        <f>C239</f>
        <v>0</v>
      </c>
      <c r="D125" s="102">
        <f>C333</f>
        <v>0</v>
      </c>
      <c r="E125" s="102">
        <f t="shared" ref="E125:I125" si="114">D333</f>
        <v>0</v>
      </c>
      <c r="F125" s="102">
        <f t="shared" si="114"/>
        <v>0</v>
      </c>
      <c r="G125" s="102">
        <f t="shared" si="114"/>
        <v>0</v>
      </c>
      <c r="H125" s="102">
        <f t="shared" si="114"/>
        <v>0</v>
      </c>
      <c r="I125" s="102">
        <f t="shared" si="114"/>
        <v>0</v>
      </c>
    </row>
    <row r="126" spans="1:17" s="100" customFormat="1">
      <c r="A126" s="100" t="s">
        <v>178</v>
      </c>
      <c r="B126" s="100" t="s">
        <v>279</v>
      </c>
      <c r="C126" s="101">
        <f>C245</f>
        <v>0</v>
      </c>
      <c r="D126" s="102">
        <f>C339</f>
        <v>0</v>
      </c>
      <c r="E126" s="102">
        <f t="shared" ref="E126:I126" si="115">D339</f>
        <v>0</v>
      </c>
      <c r="F126" s="102">
        <f t="shared" si="115"/>
        <v>0</v>
      </c>
      <c r="G126" s="102">
        <f t="shared" si="115"/>
        <v>0</v>
      </c>
      <c r="H126" s="102">
        <f t="shared" si="115"/>
        <v>0</v>
      </c>
      <c r="I126" s="102">
        <f t="shared" si="115"/>
        <v>0</v>
      </c>
    </row>
    <row r="127" spans="1:17" s="100" customFormat="1">
      <c r="A127" s="100" t="s">
        <v>183</v>
      </c>
      <c r="B127" s="100" t="s">
        <v>279</v>
      </c>
      <c r="C127" s="101">
        <f>C271</f>
        <v>0</v>
      </c>
      <c r="D127" s="102">
        <f>C365</f>
        <v>0</v>
      </c>
      <c r="E127" s="102">
        <f t="shared" ref="E127:I127" si="116">D365</f>
        <v>0</v>
      </c>
      <c r="F127" s="102">
        <f t="shared" si="116"/>
        <v>0</v>
      </c>
      <c r="G127" s="102">
        <f t="shared" si="116"/>
        <v>0</v>
      </c>
      <c r="H127" s="102">
        <f t="shared" si="116"/>
        <v>0</v>
      </c>
      <c r="I127" s="102">
        <f t="shared" si="116"/>
        <v>0</v>
      </c>
    </row>
    <row r="128" spans="1:17" s="100" customFormat="1">
      <c r="A128" s="105" t="s">
        <v>274</v>
      </c>
      <c r="C128" s="101"/>
      <c r="D128" s="106">
        <f t="shared" ref="D128:I128" si="117">SUM(D123:D127)</f>
        <v>0</v>
      </c>
      <c r="E128" s="106">
        <f t="shared" si="117"/>
        <v>0</v>
      </c>
      <c r="F128" s="106">
        <f t="shared" si="117"/>
        <v>0</v>
      </c>
      <c r="G128" s="106">
        <f t="shared" si="117"/>
        <v>0</v>
      </c>
      <c r="H128" s="106">
        <f t="shared" si="117"/>
        <v>0</v>
      </c>
      <c r="I128" s="106">
        <f t="shared" si="117"/>
        <v>0</v>
      </c>
      <c r="L128" s="111" t="e">
        <f>SUMPRODUCT($C123:$C127,D123:D127)/D128</f>
        <v>#DIV/0!</v>
      </c>
      <c r="M128" s="111" t="e">
        <f t="shared" ref="M128" si="118">SUMPRODUCT($C123:$C127,E123:E127)/E128</f>
        <v>#DIV/0!</v>
      </c>
      <c r="N128" s="111" t="e">
        <f t="shared" ref="N128" si="119">SUMPRODUCT($C123:$C127,F123:F127)/F128</f>
        <v>#DIV/0!</v>
      </c>
      <c r="O128" s="111" t="e">
        <f t="shared" ref="O128" si="120">SUMPRODUCT($C123:$C127,G123:G127)/G128</f>
        <v>#DIV/0!</v>
      </c>
      <c r="P128" s="111" t="e">
        <f t="shared" ref="P128" si="121">SUMPRODUCT($C123:$C127,H123:H127)/H128</f>
        <v>#DIV/0!</v>
      </c>
      <c r="Q128" s="111" t="e">
        <f t="shared" ref="Q128" si="122">SUMPRODUCT($C123:$C127,I123:I127)/I128</f>
        <v>#DIV/0!</v>
      </c>
    </row>
    <row r="129" spans="1:17">
      <c r="A129" t="s">
        <v>179</v>
      </c>
      <c r="B129" t="s">
        <v>280</v>
      </c>
      <c r="C129" s="96">
        <f>C251</f>
        <v>0</v>
      </c>
      <c r="D129" s="95">
        <f>C345</f>
        <v>0</v>
      </c>
      <c r="E129" s="95">
        <f t="shared" ref="E129:I129" si="123">D345</f>
        <v>0</v>
      </c>
      <c r="F129" s="95">
        <f t="shared" si="123"/>
        <v>0</v>
      </c>
      <c r="G129" s="95">
        <f t="shared" si="123"/>
        <v>0</v>
      </c>
      <c r="H129" s="95">
        <f t="shared" si="123"/>
        <v>0</v>
      </c>
      <c r="I129" s="95">
        <f t="shared" si="123"/>
        <v>0</v>
      </c>
    </row>
    <row r="130" spans="1:17">
      <c r="A130" t="s">
        <v>180</v>
      </c>
      <c r="B130" t="s">
        <v>280</v>
      </c>
      <c r="C130" s="96">
        <f>C256</f>
        <v>0</v>
      </c>
      <c r="D130" s="95">
        <f>C350</f>
        <v>0</v>
      </c>
      <c r="E130" s="95">
        <f t="shared" ref="E130:I130" si="124">D350</f>
        <v>0</v>
      </c>
      <c r="F130" s="95">
        <f t="shared" si="124"/>
        <v>0</v>
      </c>
      <c r="G130" s="95">
        <f t="shared" si="124"/>
        <v>0</v>
      </c>
      <c r="H130" s="95">
        <f t="shared" si="124"/>
        <v>0</v>
      </c>
      <c r="I130" s="95">
        <f t="shared" si="124"/>
        <v>0</v>
      </c>
    </row>
    <row r="131" spans="1:17">
      <c r="A131" t="s">
        <v>181</v>
      </c>
      <c r="B131" t="s">
        <v>280</v>
      </c>
      <c r="C131" s="96">
        <f>C261</f>
        <v>0</v>
      </c>
      <c r="D131" s="95">
        <f>C355</f>
        <v>0</v>
      </c>
      <c r="E131" s="95">
        <f t="shared" ref="E131:I131" si="125">D355</f>
        <v>0</v>
      </c>
      <c r="F131" s="95">
        <f t="shared" si="125"/>
        <v>0</v>
      </c>
      <c r="G131" s="95">
        <f t="shared" si="125"/>
        <v>0</v>
      </c>
      <c r="H131" s="95">
        <f t="shared" si="125"/>
        <v>0</v>
      </c>
      <c r="I131" s="95">
        <f t="shared" si="125"/>
        <v>0</v>
      </c>
    </row>
    <row r="132" spans="1:17">
      <c r="A132" t="s">
        <v>184</v>
      </c>
      <c r="B132" t="s">
        <v>280</v>
      </c>
      <c r="C132" s="96">
        <f>C277</f>
        <v>0</v>
      </c>
      <c r="D132" s="95">
        <f>C371</f>
        <v>0</v>
      </c>
      <c r="E132" s="95">
        <f t="shared" ref="E132:I132" si="126">D371</f>
        <v>0</v>
      </c>
      <c r="F132" s="95">
        <f t="shared" si="126"/>
        <v>0</v>
      </c>
      <c r="G132" s="95">
        <f t="shared" si="126"/>
        <v>0</v>
      </c>
      <c r="H132" s="95">
        <f t="shared" si="126"/>
        <v>0</v>
      </c>
      <c r="I132" s="95">
        <f t="shared" si="126"/>
        <v>0</v>
      </c>
    </row>
    <row r="133" spans="1:17">
      <c r="A133" s="2" t="s">
        <v>274</v>
      </c>
      <c r="C133" s="96"/>
      <c r="D133" s="107">
        <f>SUM(D129:D132)</f>
        <v>0</v>
      </c>
      <c r="E133" s="107">
        <f t="shared" ref="E133:I133" si="127">SUM(E129:E132)</f>
        <v>0</v>
      </c>
      <c r="F133" s="107">
        <f t="shared" si="127"/>
        <v>0</v>
      </c>
      <c r="G133" s="107">
        <f t="shared" si="127"/>
        <v>0</v>
      </c>
      <c r="H133" s="107">
        <f t="shared" si="127"/>
        <v>0</v>
      </c>
      <c r="I133" s="107">
        <f t="shared" si="127"/>
        <v>0</v>
      </c>
      <c r="L133">
        <f>IFERROR(SUMPRODUCT($C129:$C132,D129:D132)/D133,0)</f>
        <v>0</v>
      </c>
      <c r="M133">
        <f t="shared" ref="M133:Q133" si="128">IFERROR(SUMPRODUCT($C129:$C132,E129:E132)/E133,0)</f>
        <v>0</v>
      </c>
      <c r="N133">
        <f t="shared" si="128"/>
        <v>0</v>
      </c>
      <c r="O133">
        <f t="shared" si="128"/>
        <v>0</v>
      </c>
      <c r="P133">
        <f t="shared" si="128"/>
        <v>0</v>
      </c>
      <c r="Q133">
        <f t="shared" si="128"/>
        <v>0</v>
      </c>
    </row>
    <row r="134" spans="1:17" s="97" customFormat="1">
      <c r="A134" s="97" t="s">
        <v>171</v>
      </c>
      <c r="B134" s="97" t="s">
        <v>278</v>
      </c>
      <c r="C134" s="98">
        <f>D208</f>
        <v>0</v>
      </c>
      <c r="D134" s="99">
        <f>I302</f>
        <v>0</v>
      </c>
      <c r="E134" s="99">
        <f t="shared" ref="E134:I136" si="129">J302</f>
        <v>0</v>
      </c>
      <c r="F134" s="99">
        <f t="shared" si="129"/>
        <v>0</v>
      </c>
      <c r="G134" s="99">
        <f t="shared" si="129"/>
        <v>0</v>
      </c>
      <c r="H134" s="99">
        <f t="shared" si="129"/>
        <v>0</v>
      </c>
      <c r="I134" s="99">
        <f t="shared" si="129"/>
        <v>0</v>
      </c>
      <c r="L134" s="108">
        <f>$C134*D134</f>
        <v>0</v>
      </c>
      <c r="M134" s="108">
        <f t="shared" ref="M134:M145" si="130">$C134*E134</f>
        <v>0</v>
      </c>
      <c r="N134" s="108">
        <f t="shared" ref="N134:N145" si="131">$C134*F134</f>
        <v>0</v>
      </c>
      <c r="O134" s="108">
        <f t="shared" ref="O134:O145" si="132">$C134*G134</f>
        <v>0</v>
      </c>
      <c r="P134" s="108">
        <f t="shared" ref="P134:P145" si="133">$C134*H134</f>
        <v>0</v>
      </c>
      <c r="Q134" s="108">
        <f t="shared" ref="Q134:Q145" si="134">$C134*I134</f>
        <v>0</v>
      </c>
    </row>
    <row r="135" spans="1:17" s="97" customFormat="1">
      <c r="A135" s="97" t="s">
        <v>171</v>
      </c>
      <c r="B135" s="97" t="s">
        <v>278</v>
      </c>
      <c r="C135" s="98">
        <f t="shared" ref="C135:C136" si="135">D209</f>
        <v>0</v>
      </c>
      <c r="D135" s="99">
        <f t="shared" ref="D135:D136" si="136">I303</f>
        <v>0</v>
      </c>
      <c r="E135" s="99">
        <f t="shared" si="129"/>
        <v>0</v>
      </c>
      <c r="F135" s="99">
        <f t="shared" si="129"/>
        <v>0</v>
      </c>
      <c r="G135" s="99">
        <f t="shared" si="129"/>
        <v>0</v>
      </c>
      <c r="H135" s="99">
        <f t="shared" si="129"/>
        <v>0</v>
      </c>
      <c r="I135" s="99">
        <f t="shared" si="129"/>
        <v>0</v>
      </c>
      <c r="L135" s="108">
        <f t="shared" ref="L135:L145" si="137">$C135*D135</f>
        <v>0</v>
      </c>
      <c r="M135" s="108">
        <f t="shared" si="130"/>
        <v>0</v>
      </c>
      <c r="N135" s="108">
        <f t="shared" si="131"/>
        <v>0</v>
      </c>
      <c r="O135" s="108">
        <f t="shared" si="132"/>
        <v>0</v>
      </c>
      <c r="P135" s="108">
        <f t="shared" si="133"/>
        <v>0</v>
      </c>
      <c r="Q135" s="108">
        <f t="shared" si="134"/>
        <v>0</v>
      </c>
    </row>
    <row r="136" spans="1:17" s="97" customFormat="1">
      <c r="A136" s="97" t="s">
        <v>171</v>
      </c>
      <c r="B136" s="97" t="s">
        <v>278</v>
      </c>
      <c r="C136" s="98">
        <f t="shared" si="135"/>
        <v>0</v>
      </c>
      <c r="D136" s="99">
        <f t="shared" si="136"/>
        <v>0</v>
      </c>
      <c r="E136" s="99">
        <f t="shared" si="129"/>
        <v>0</v>
      </c>
      <c r="F136" s="99">
        <f t="shared" si="129"/>
        <v>0</v>
      </c>
      <c r="G136" s="99">
        <f t="shared" si="129"/>
        <v>0</v>
      </c>
      <c r="H136" s="99">
        <f t="shared" si="129"/>
        <v>0</v>
      </c>
      <c r="I136" s="99">
        <f>N304</f>
        <v>0</v>
      </c>
      <c r="L136" s="108">
        <f t="shared" si="137"/>
        <v>0</v>
      </c>
      <c r="M136" s="108">
        <f t="shared" si="130"/>
        <v>0</v>
      </c>
      <c r="N136" s="108">
        <f t="shared" si="131"/>
        <v>0</v>
      </c>
      <c r="O136" s="108">
        <f t="shared" si="132"/>
        <v>0</v>
      </c>
      <c r="P136" s="108">
        <f t="shared" si="133"/>
        <v>0</v>
      </c>
      <c r="Q136" s="108">
        <f t="shared" si="134"/>
        <v>0</v>
      </c>
    </row>
    <row r="137" spans="1:17" s="97" customFormat="1">
      <c r="A137" s="97" t="s">
        <v>172</v>
      </c>
      <c r="B137" s="97" t="s">
        <v>278</v>
      </c>
      <c r="C137" s="98">
        <f>D213</f>
        <v>0</v>
      </c>
      <c r="D137" s="99">
        <f>I307</f>
        <v>0</v>
      </c>
      <c r="E137" s="99">
        <f t="shared" ref="E137:I139" si="138">J307</f>
        <v>0</v>
      </c>
      <c r="F137" s="99">
        <f t="shared" si="138"/>
        <v>0</v>
      </c>
      <c r="G137" s="99">
        <f t="shared" si="138"/>
        <v>0</v>
      </c>
      <c r="H137" s="99">
        <f t="shared" si="138"/>
        <v>0</v>
      </c>
      <c r="I137" s="99">
        <f t="shared" si="138"/>
        <v>0</v>
      </c>
      <c r="L137" s="108">
        <f t="shared" si="137"/>
        <v>0</v>
      </c>
      <c r="M137" s="108">
        <f t="shared" si="130"/>
        <v>0</v>
      </c>
      <c r="N137" s="108">
        <f t="shared" si="131"/>
        <v>0</v>
      </c>
      <c r="O137" s="108">
        <f t="shared" si="132"/>
        <v>0</v>
      </c>
      <c r="P137" s="108">
        <f t="shared" si="133"/>
        <v>0</v>
      </c>
      <c r="Q137" s="108">
        <f t="shared" si="134"/>
        <v>0</v>
      </c>
    </row>
    <row r="138" spans="1:17" s="97" customFormat="1" ht="15" customHeight="1">
      <c r="A138" s="97" t="s">
        <v>172</v>
      </c>
      <c r="B138" s="97" t="s">
        <v>278</v>
      </c>
      <c r="C138" s="98">
        <f t="shared" ref="C138:C139" si="139">D214</f>
        <v>0</v>
      </c>
      <c r="D138" s="99">
        <f t="shared" ref="D138:D139" si="140">I308</f>
        <v>0</v>
      </c>
      <c r="E138" s="99">
        <f t="shared" si="138"/>
        <v>0</v>
      </c>
      <c r="F138" s="99">
        <f t="shared" si="138"/>
        <v>0</v>
      </c>
      <c r="G138" s="99">
        <f t="shared" si="138"/>
        <v>0</v>
      </c>
      <c r="H138" s="99">
        <f t="shared" si="138"/>
        <v>0</v>
      </c>
      <c r="I138" s="99">
        <f t="shared" si="138"/>
        <v>0</v>
      </c>
      <c r="L138" s="108">
        <f t="shared" si="137"/>
        <v>0</v>
      </c>
      <c r="M138" s="108">
        <f t="shared" si="130"/>
        <v>0</v>
      </c>
      <c r="N138" s="108">
        <f t="shared" si="131"/>
        <v>0</v>
      </c>
      <c r="O138" s="108">
        <f t="shared" si="132"/>
        <v>0</v>
      </c>
      <c r="P138" s="108">
        <f t="shared" si="133"/>
        <v>0</v>
      </c>
      <c r="Q138" s="108">
        <f t="shared" si="134"/>
        <v>0</v>
      </c>
    </row>
    <row r="139" spans="1:17" s="97" customFormat="1">
      <c r="A139" s="97" t="s">
        <v>172</v>
      </c>
      <c r="B139" s="97" t="s">
        <v>278</v>
      </c>
      <c r="C139" s="98">
        <f t="shared" si="139"/>
        <v>0</v>
      </c>
      <c r="D139" s="99">
        <f t="shared" si="140"/>
        <v>0</v>
      </c>
      <c r="E139" s="99">
        <f t="shared" si="138"/>
        <v>0</v>
      </c>
      <c r="F139" s="99">
        <f t="shared" si="138"/>
        <v>0</v>
      </c>
      <c r="G139" s="99">
        <f t="shared" si="138"/>
        <v>0</v>
      </c>
      <c r="H139" s="99">
        <f t="shared" si="138"/>
        <v>0</v>
      </c>
      <c r="I139" s="99">
        <f>N309</f>
        <v>0</v>
      </c>
      <c r="L139" s="108">
        <f t="shared" si="137"/>
        <v>0</v>
      </c>
      <c r="M139" s="108">
        <f t="shared" si="130"/>
        <v>0</v>
      </c>
      <c r="N139" s="108">
        <f t="shared" si="131"/>
        <v>0</v>
      </c>
      <c r="O139" s="108">
        <f t="shared" si="132"/>
        <v>0</v>
      </c>
      <c r="P139" s="108">
        <f t="shared" si="133"/>
        <v>0</v>
      </c>
      <c r="Q139" s="108">
        <f t="shared" si="134"/>
        <v>0</v>
      </c>
    </row>
    <row r="140" spans="1:17" s="97" customFormat="1">
      <c r="A140" s="97" t="s">
        <v>173</v>
      </c>
      <c r="B140" s="97" t="s">
        <v>278</v>
      </c>
      <c r="C140" s="98">
        <f>D218</f>
        <v>0</v>
      </c>
      <c r="D140" s="99">
        <f>I312</f>
        <v>0</v>
      </c>
      <c r="E140" s="99">
        <f t="shared" ref="E140:I142" si="141">J312</f>
        <v>0</v>
      </c>
      <c r="F140" s="99">
        <f t="shared" si="141"/>
        <v>0</v>
      </c>
      <c r="G140" s="99">
        <f t="shared" si="141"/>
        <v>0</v>
      </c>
      <c r="H140" s="99">
        <f t="shared" si="141"/>
        <v>0</v>
      </c>
      <c r="I140" s="99">
        <f t="shared" si="141"/>
        <v>0</v>
      </c>
      <c r="L140" s="108">
        <f t="shared" si="137"/>
        <v>0</v>
      </c>
      <c r="M140" s="108">
        <f t="shared" si="130"/>
        <v>0</v>
      </c>
      <c r="N140" s="108">
        <f t="shared" si="131"/>
        <v>0</v>
      </c>
      <c r="O140" s="108">
        <f t="shared" si="132"/>
        <v>0</v>
      </c>
      <c r="P140" s="108">
        <f t="shared" si="133"/>
        <v>0</v>
      </c>
      <c r="Q140" s="108">
        <f t="shared" si="134"/>
        <v>0</v>
      </c>
    </row>
    <row r="141" spans="1:17" s="97" customFormat="1">
      <c r="A141" s="97" t="s">
        <v>173</v>
      </c>
      <c r="B141" s="97" t="s">
        <v>278</v>
      </c>
      <c r="C141" s="98">
        <f t="shared" ref="C141:C142" si="142">D219</f>
        <v>0</v>
      </c>
      <c r="D141" s="99">
        <f t="shared" ref="D141:D142" si="143">I313</f>
        <v>0</v>
      </c>
      <c r="E141" s="99">
        <f t="shared" si="141"/>
        <v>0</v>
      </c>
      <c r="F141" s="99">
        <f t="shared" si="141"/>
        <v>0</v>
      </c>
      <c r="G141" s="99">
        <f t="shared" si="141"/>
        <v>0</v>
      </c>
      <c r="H141" s="99">
        <f t="shared" si="141"/>
        <v>0</v>
      </c>
      <c r="I141" s="99">
        <f t="shared" si="141"/>
        <v>0</v>
      </c>
      <c r="L141" s="108">
        <f t="shared" si="137"/>
        <v>0</v>
      </c>
      <c r="M141" s="108">
        <f t="shared" si="130"/>
        <v>0</v>
      </c>
      <c r="N141" s="108">
        <f t="shared" si="131"/>
        <v>0</v>
      </c>
      <c r="O141" s="108">
        <f t="shared" si="132"/>
        <v>0</v>
      </c>
      <c r="P141" s="108">
        <f t="shared" si="133"/>
        <v>0</v>
      </c>
      <c r="Q141" s="108">
        <f t="shared" si="134"/>
        <v>0</v>
      </c>
    </row>
    <row r="142" spans="1:17" s="97" customFormat="1">
      <c r="A142" s="97" t="s">
        <v>173</v>
      </c>
      <c r="B142" s="97" t="s">
        <v>278</v>
      </c>
      <c r="C142" s="98">
        <f t="shared" si="142"/>
        <v>0</v>
      </c>
      <c r="D142" s="99">
        <f t="shared" si="143"/>
        <v>0</v>
      </c>
      <c r="E142" s="99">
        <f t="shared" si="141"/>
        <v>0</v>
      </c>
      <c r="F142" s="99">
        <f t="shared" si="141"/>
        <v>0</v>
      </c>
      <c r="G142" s="99">
        <f t="shared" si="141"/>
        <v>0</v>
      </c>
      <c r="H142" s="99">
        <f t="shared" si="141"/>
        <v>0</v>
      </c>
      <c r="I142" s="99">
        <f t="shared" si="141"/>
        <v>0</v>
      </c>
      <c r="L142" s="108">
        <f t="shared" si="137"/>
        <v>0</v>
      </c>
      <c r="M142" s="108">
        <f t="shared" si="130"/>
        <v>0</v>
      </c>
      <c r="N142" s="108">
        <f t="shared" si="131"/>
        <v>0</v>
      </c>
      <c r="O142" s="108">
        <f t="shared" si="132"/>
        <v>0</v>
      </c>
      <c r="P142" s="108">
        <f t="shared" si="133"/>
        <v>0</v>
      </c>
      <c r="Q142" s="108">
        <f t="shared" si="134"/>
        <v>0</v>
      </c>
    </row>
    <row r="143" spans="1:17" s="97" customFormat="1">
      <c r="A143" s="97" t="s">
        <v>174</v>
      </c>
      <c r="B143" s="97" t="s">
        <v>278</v>
      </c>
      <c r="C143" s="98">
        <f>D223</f>
        <v>0</v>
      </c>
      <c r="D143" s="99">
        <f>I317</f>
        <v>0</v>
      </c>
      <c r="E143" s="99">
        <f t="shared" ref="E143:I145" si="144">J317</f>
        <v>0</v>
      </c>
      <c r="F143" s="99">
        <f t="shared" si="144"/>
        <v>0</v>
      </c>
      <c r="G143" s="99">
        <f t="shared" si="144"/>
        <v>0</v>
      </c>
      <c r="H143" s="99">
        <f t="shared" si="144"/>
        <v>0</v>
      </c>
      <c r="I143" s="99">
        <f t="shared" si="144"/>
        <v>0</v>
      </c>
      <c r="L143" s="108">
        <f t="shared" si="137"/>
        <v>0</v>
      </c>
      <c r="M143" s="108">
        <f t="shared" si="130"/>
        <v>0</v>
      </c>
      <c r="N143" s="108">
        <f t="shared" si="131"/>
        <v>0</v>
      </c>
      <c r="O143" s="108">
        <f t="shared" si="132"/>
        <v>0</v>
      </c>
      <c r="P143" s="108">
        <f t="shared" si="133"/>
        <v>0</v>
      </c>
      <c r="Q143" s="108">
        <f t="shared" si="134"/>
        <v>0</v>
      </c>
    </row>
    <row r="144" spans="1:17" s="97" customFormat="1">
      <c r="A144" s="97" t="s">
        <v>174</v>
      </c>
      <c r="B144" s="97" t="s">
        <v>278</v>
      </c>
      <c r="C144" s="98">
        <f>D224</f>
        <v>0</v>
      </c>
      <c r="D144" s="99">
        <f t="shared" ref="D144:D145" si="145">I318</f>
        <v>0</v>
      </c>
      <c r="E144" s="99">
        <f t="shared" si="144"/>
        <v>0</v>
      </c>
      <c r="F144" s="99">
        <f t="shared" si="144"/>
        <v>0</v>
      </c>
      <c r="G144" s="99">
        <f t="shared" si="144"/>
        <v>0</v>
      </c>
      <c r="H144" s="99">
        <f t="shared" si="144"/>
        <v>0</v>
      </c>
      <c r="I144" s="99">
        <f t="shared" si="144"/>
        <v>0</v>
      </c>
      <c r="L144" s="108">
        <f t="shared" si="137"/>
        <v>0</v>
      </c>
      <c r="M144" s="108">
        <f t="shared" si="130"/>
        <v>0</v>
      </c>
      <c r="N144" s="108">
        <f t="shared" si="131"/>
        <v>0</v>
      </c>
      <c r="O144" s="108">
        <f t="shared" si="132"/>
        <v>0</v>
      </c>
      <c r="P144" s="108">
        <f t="shared" si="133"/>
        <v>0</v>
      </c>
      <c r="Q144" s="108">
        <f t="shared" si="134"/>
        <v>0</v>
      </c>
    </row>
    <row r="145" spans="1:17" s="97" customFormat="1">
      <c r="A145" s="97" t="s">
        <v>174</v>
      </c>
      <c r="B145" s="97" t="s">
        <v>278</v>
      </c>
      <c r="C145" s="98">
        <f>D225</f>
        <v>0</v>
      </c>
      <c r="D145" s="99">
        <f t="shared" si="145"/>
        <v>0</v>
      </c>
      <c r="E145" s="99">
        <f t="shared" si="144"/>
        <v>0</v>
      </c>
      <c r="F145" s="99">
        <f t="shared" si="144"/>
        <v>0</v>
      </c>
      <c r="G145" s="99">
        <f t="shared" si="144"/>
        <v>0</v>
      </c>
      <c r="H145" s="99">
        <f t="shared" si="144"/>
        <v>0</v>
      </c>
      <c r="I145" s="99">
        <f t="shared" si="144"/>
        <v>0</v>
      </c>
      <c r="L145" s="108">
        <f t="shared" si="137"/>
        <v>0</v>
      </c>
      <c r="M145" s="108">
        <f t="shared" si="130"/>
        <v>0</v>
      </c>
      <c r="N145" s="108">
        <f t="shared" si="131"/>
        <v>0</v>
      </c>
      <c r="O145" s="108">
        <f t="shared" si="132"/>
        <v>0</v>
      </c>
      <c r="P145" s="108">
        <f t="shared" si="133"/>
        <v>0</v>
      </c>
      <c r="Q145" s="108">
        <f t="shared" si="134"/>
        <v>0</v>
      </c>
    </row>
    <row r="146" spans="1:17" s="97" customFormat="1">
      <c r="A146" s="97" t="s">
        <v>182</v>
      </c>
      <c r="B146" s="97" t="s">
        <v>278</v>
      </c>
      <c r="C146" s="98">
        <f>D267</f>
        <v>0</v>
      </c>
      <c r="D146" s="99">
        <f>I361</f>
        <v>0</v>
      </c>
      <c r="E146" s="99">
        <f t="shared" ref="E146:I148" si="146">J361</f>
        <v>0</v>
      </c>
      <c r="F146" s="99">
        <f t="shared" si="146"/>
        <v>0</v>
      </c>
      <c r="G146" s="99">
        <f t="shared" si="146"/>
        <v>0</v>
      </c>
      <c r="H146" s="99">
        <f t="shared" si="146"/>
        <v>0</v>
      </c>
      <c r="I146" s="99">
        <f t="shared" si="146"/>
        <v>0</v>
      </c>
      <c r="L146" s="108">
        <f t="shared" ref="L146:L148" si="147">$C146*D146</f>
        <v>0</v>
      </c>
      <c r="M146" s="108">
        <f t="shared" ref="M146:M148" si="148">$C146*E146</f>
        <v>0</v>
      </c>
      <c r="N146" s="108">
        <f t="shared" ref="N146:N148" si="149">$C146*F146</f>
        <v>0</v>
      </c>
      <c r="O146" s="108">
        <f t="shared" ref="O146:O148" si="150">$C146*G146</f>
        <v>0</v>
      </c>
      <c r="P146" s="108">
        <f t="shared" ref="P146:P148" si="151">$C146*H146</f>
        <v>0</v>
      </c>
      <c r="Q146" s="108">
        <f t="shared" ref="Q146:Q148" si="152">$C146*I146</f>
        <v>0</v>
      </c>
    </row>
    <row r="147" spans="1:17" s="97" customFormat="1">
      <c r="A147" s="97" t="s">
        <v>182</v>
      </c>
      <c r="B147" s="97" t="s">
        <v>278</v>
      </c>
      <c r="C147" s="98">
        <f>D268</f>
        <v>0</v>
      </c>
      <c r="D147" s="99">
        <f t="shared" ref="D147:D148" si="153">I362</f>
        <v>0</v>
      </c>
      <c r="E147" s="99">
        <f t="shared" si="146"/>
        <v>0</v>
      </c>
      <c r="F147" s="99">
        <f t="shared" si="146"/>
        <v>0</v>
      </c>
      <c r="G147" s="99">
        <f t="shared" si="146"/>
        <v>0</v>
      </c>
      <c r="H147" s="99">
        <f t="shared" si="146"/>
        <v>0</v>
      </c>
      <c r="I147" s="99">
        <f t="shared" si="146"/>
        <v>0</v>
      </c>
      <c r="L147" s="108">
        <f t="shared" si="147"/>
        <v>0</v>
      </c>
      <c r="M147" s="108">
        <f t="shared" si="148"/>
        <v>0</v>
      </c>
      <c r="N147" s="108">
        <f t="shared" si="149"/>
        <v>0</v>
      </c>
      <c r="O147" s="108">
        <f t="shared" si="150"/>
        <v>0</v>
      </c>
      <c r="P147" s="108">
        <f t="shared" si="151"/>
        <v>0</v>
      </c>
      <c r="Q147" s="108">
        <f t="shared" si="152"/>
        <v>0</v>
      </c>
    </row>
    <row r="148" spans="1:17" s="97" customFormat="1">
      <c r="A148" s="97" t="s">
        <v>182</v>
      </c>
      <c r="B148" s="97" t="s">
        <v>278</v>
      </c>
      <c r="C148" s="98">
        <f>D269</f>
        <v>0</v>
      </c>
      <c r="D148" s="99">
        <f t="shared" si="153"/>
        <v>0</v>
      </c>
      <c r="E148" s="99">
        <f t="shared" si="146"/>
        <v>0</v>
      </c>
      <c r="F148" s="99">
        <f t="shared" si="146"/>
        <v>0</v>
      </c>
      <c r="G148" s="99">
        <f t="shared" si="146"/>
        <v>0</v>
      </c>
      <c r="H148" s="99">
        <f t="shared" si="146"/>
        <v>0</v>
      </c>
      <c r="I148" s="99">
        <f t="shared" si="146"/>
        <v>0</v>
      </c>
      <c r="L148" s="108">
        <f t="shared" si="147"/>
        <v>0</v>
      </c>
      <c r="M148" s="108">
        <f t="shared" si="148"/>
        <v>0</v>
      </c>
      <c r="N148" s="108">
        <f t="shared" si="149"/>
        <v>0</v>
      </c>
      <c r="O148" s="108">
        <f t="shared" si="150"/>
        <v>0</v>
      </c>
      <c r="P148" s="108">
        <f t="shared" si="151"/>
        <v>0</v>
      </c>
      <c r="Q148" s="108">
        <f t="shared" si="152"/>
        <v>0</v>
      </c>
    </row>
    <row r="149" spans="1:17" s="97" customFormat="1">
      <c r="C149" s="98"/>
      <c r="D149" s="99"/>
      <c r="E149" s="99"/>
      <c r="F149" s="99"/>
      <c r="G149" s="99"/>
      <c r="H149" s="99"/>
      <c r="I149" s="99"/>
    </row>
    <row r="150" spans="1:17" s="97" customFormat="1">
      <c r="C150" s="98"/>
      <c r="D150" s="99"/>
      <c r="E150" s="99"/>
      <c r="F150" s="99"/>
      <c r="G150" s="99"/>
      <c r="H150" s="99"/>
      <c r="I150" s="99"/>
    </row>
    <row r="151" spans="1:17" s="97" customFormat="1">
      <c r="C151" s="98"/>
      <c r="D151" s="99"/>
      <c r="E151" s="99"/>
      <c r="F151" s="99"/>
      <c r="G151" s="99"/>
      <c r="H151" s="99"/>
      <c r="I151" s="99"/>
    </row>
    <row r="152" spans="1:17" s="97" customFormat="1">
      <c r="C152" s="98"/>
      <c r="D152" s="99"/>
      <c r="E152" s="99"/>
      <c r="F152" s="99"/>
      <c r="G152" s="99"/>
      <c r="H152" s="99"/>
      <c r="I152" s="99"/>
    </row>
    <row r="153" spans="1:17" s="97" customFormat="1">
      <c r="C153" s="98"/>
      <c r="D153" s="99"/>
      <c r="E153" s="99"/>
      <c r="F153" s="99"/>
      <c r="G153" s="99"/>
      <c r="H153" s="99"/>
      <c r="I153" s="99"/>
    </row>
    <row r="154" spans="1:17" s="97" customFormat="1" ht="15" customHeight="1">
      <c r="A154" s="104" t="s">
        <v>274</v>
      </c>
      <c r="C154" s="98"/>
      <c r="D154" s="103">
        <f>SUM(D134:D153)</f>
        <v>0</v>
      </c>
      <c r="E154" s="103">
        <f>SUM(E134:E153)</f>
        <v>0</v>
      </c>
      <c r="F154" s="103">
        <f t="shared" ref="F154:I154" si="154">SUM(F134:F153)</f>
        <v>0</v>
      </c>
      <c r="G154" s="103">
        <f t="shared" si="154"/>
        <v>0</v>
      </c>
      <c r="H154" s="103">
        <f t="shared" si="154"/>
        <v>0</v>
      </c>
      <c r="I154" s="103">
        <f t="shared" si="154"/>
        <v>0</v>
      </c>
      <c r="L154" s="116" t="e">
        <f>SUM(L134:L153)/D154</f>
        <v>#DIV/0!</v>
      </c>
      <c r="M154" s="116" t="e">
        <f>SUM(M134:M153)/E154</f>
        <v>#DIV/0!</v>
      </c>
      <c r="N154" s="116" t="e">
        <f>SUM(N134:N153)/F154</f>
        <v>#DIV/0!</v>
      </c>
      <c r="O154" s="116" t="e">
        <f t="shared" ref="O154" si="155">SUM(O134:O153)/G154</f>
        <v>#DIV/0!</v>
      </c>
      <c r="P154" s="116" t="e">
        <f t="shared" ref="P154" si="156">SUM(P134:P153)/H154</f>
        <v>#DIV/0!</v>
      </c>
      <c r="Q154" s="116" t="e">
        <f>SUM(Q134:Q153)/I154</f>
        <v>#DIV/0!</v>
      </c>
    </row>
    <row r="155" spans="1:17" s="100" customFormat="1">
      <c r="A155" s="100" t="s">
        <v>175</v>
      </c>
      <c r="B155" s="100" t="s">
        <v>279</v>
      </c>
      <c r="C155" s="101">
        <f>D228</f>
        <v>0</v>
      </c>
      <c r="D155" s="102">
        <f>I322</f>
        <v>0</v>
      </c>
      <c r="E155" s="102">
        <f t="shared" ref="E155:I158" si="157">J322</f>
        <v>0</v>
      </c>
      <c r="F155" s="102">
        <f t="shared" si="157"/>
        <v>0</v>
      </c>
      <c r="G155" s="102">
        <f t="shared" si="157"/>
        <v>0</v>
      </c>
      <c r="H155" s="102">
        <f t="shared" si="157"/>
        <v>0</v>
      </c>
      <c r="I155" s="102">
        <f t="shared" si="157"/>
        <v>0</v>
      </c>
      <c r="L155" s="110">
        <f>$C155*D155</f>
        <v>0</v>
      </c>
      <c r="M155" s="110">
        <f t="shared" ref="M155:Q170" si="158">$C155*E155</f>
        <v>0</v>
      </c>
      <c r="N155" s="110">
        <f t="shared" si="158"/>
        <v>0</v>
      </c>
      <c r="O155" s="110">
        <f t="shared" si="158"/>
        <v>0</v>
      </c>
      <c r="P155" s="110">
        <f t="shared" si="158"/>
        <v>0</v>
      </c>
      <c r="Q155" s="110">
        <f t="shared" si="158"/>
        <v>0</v>
      </c>
    </row>
    <row r="156" spans="1:17" s="100" customFormat="1">
      <c r="A156" s="100" t="s">
        <v>175</v>
      </c>
      <c r="B156" s="100" t="s">
        <v>279</v>
      </c>
      <c r="C156" s="101">
        <f>D229</f>
        <v>0</v>
      </c>
      <c r="D156" s="102">
        <f t="shared" ref="D156:D158" si="159">I323</f>
        <v>0</v>
      </c>
      <c r="E156" s="102">
        <f t="shared" si="157"/>
        <v>0</v>
      </c>
      <c r="F156" s="102">
        <f t="shared" si="157"/>
        <v>0</v>
      </c>
      <c r="G156" s="102">
        <f t="shared" si="157"/>
        <v>0</v>
      </c>
      <c r="H156" s="102">
        <f t="shared" si="157"/>
        <v>0</v>
      </c>
      <c r="I156" s="102">
        <f t="shared" si="157"/>
        <v>0</v>
      </c>
      <c r="L156" s="110">
        <f t="shared" ref="L156:L174" si="160">$C156*D156</f>
        <v>0</v>
      </c>
      <c r="M156" s="110">
        <f t="shared" si="158"/>
        <v>0</v>
      </c>
      <c r="N156" s="110">
        <f t="shared" si="158"/>
        <v>0</v>
      </c>
      <c r="O156" s="110">
        <f t="shared" si="158"/>
        <v>0</v>
      </c>
      <c r="P156" s="110">
        <f t="shared" si="158"/>
        <v>0</v>
      </c>
      <c r="Q156" s="110">
        <f t="shared" si="158"/>
        <v>0</v>
      </c>
    </row>
    <row r="157" spans="1:17" s="100" customFormat="1">
      <c r="A157" s="100" t="s">
        <v>175</v>
      </c>
      <c r="B157" s="100" t="s">
        <v>279</v>
      </c>
      <c r="C157" s="101">
        <f>D230</f>
        <v>0</v>
      </c>
      <c r="D157" s="102">
        <f t="shared" si="159"/>
        <v>0</v>
      </c>
      <c r="E157" s="102">
        <f t="shared" si="157"/>
        <v>0</v>
      </c>
      <c r="F157" s="102">
        <f t="shared" si="157"/>
        <v>0</v>
      </c>
      <c r="G157" s="102">
        <f t="shared" si="157"/>
        <v>0</v>
      </c>
      <c r="H157" s="102">
        <f t="shared" si="157"/>
        <v>0</v>
      </c>
      <c r="I157" s="102">
        <f t="shared" si="157"/>
        <v>0</v>
      </c>
      <c r="L157" s="110">
        <f t="shared" si="160"/>
        <v>0</v>
      </c>
      <c r="M157" s="110">
        <f t="shared" si="158"/>
        <v>0</v>
      </c>
      <c r="N157" s="110">
        <f t="shared" si="158"/>
        <v>0</v>
      </c>
      <c r="O157" s="110">
        <f t="shared" si="158"/>
        <v>0</v>
      </c>
      <c r="P157" s="110">
        <f t="shared" si="158"/>
        <v>0</v>
      </c>
      <c r="Q157" s="110">
        <f t="shared" si="158"/>
        <v>0</v>
      </c>
    </row>
    <row r="158" spans="1:17" s="100" customFormat="1">
      <c r="A158" s="100" t="s">
        <v>175</v>
      </c>
      <c r="B158" s="100" t="s">
        <v>279</v>
      </c>
      <c r="C158" s="101">
        <f>D231</f>
        <v>0</v>
      </c>
      <c r="D158" s="102">
        <f t="shared" si="159"/>
        <v>0</v>
      </c>
      <c r="E158" s="102">
        <f t="shared" si="157"/>
        <v>0</v>
      </c>
      <c r="F158" s="102">
        <f t="shared" si="157"/>
        <v>0</v>
      </c>
      <c r="G158" s="102">
        <f t="shared" si="157"/>
        <v>0</v>
      </c>
      <c r="H158" s="102">
        <f t="shared" si="157"/>
        <v>0</v>
      </c>
      <c r="I158" s="102">
        <f t="shared" si="157"/>
        <v>0</v>
      </c>
      <c r="L158" s="110">
        <f t="shared" si="160"/>
        <v>0</v>
      </c>
      <c r="M158" s="110">
        <f t="shared" si="158"/>
        <v>0</v>
      </c>
      <c r="N158" s="110">
        <f t="shared" si="158"/>
        <v>0</v>
      </c>
      <c r="O158" s="110">
        <f t="shared" si="158"/>
        <v>0</v>
      </c>
      <c r="P158" s="110">
        <f t="shared" si="158"/>
        <v>0</v>
      </c>
      <c r="Q158" s="110">
        <f t="shared" si="158"/>
        <v>0</v>
      </c>
    </row>
    <row r="159" spans="1:17" s="100" customFormat="1">
      <c r="A159" s="100" t="s">
        <v>176</v>
      </c>
      <c r="B159" s="100" t="s">
        <v>279</v>
      </c>
      <c r="C159" s="101">
        <f>D234</f>
        <v>0</v>
      </c>
      <c r="D159" s="102">
        <f>I328</f>
        <v>0</v>
      </c>
      <c r="E159" s="102">
        <f t="shared" ref="E159:I162" si="161">J328</f>
        <v>0</v>
      </c>
      <c r="F159" s="102">
        <f t="shared" si="161"/>
        <v>0</v>
      </c>
      <c r="G159" s="102">
        <f t="shared" si="161"/>
        <v>0</v>
      </c>
      <c r="H159" s="102">
        <f t="shared" si="161"/>
        <v>0</v>
      </c>
      <c r="I159" s="102">
        <f t="shared" si="161"/>
        <v>0</v>
      </c>
      <c r="L159" s="110">
        <f t="shared" si="160"/>
        <v>0</v>
      </c>
      <c r="M159" s="110">
        <f t="shared" si="158"/>
        <v>0</v>
      </c>
      <c r="N159" s="110">
        <f t="shared" si="158"/>
        <v>0</v>
      </c>
      <c r="O159" s="110">
        <f t="shared" si="158"/>
        <v>0</v>
      </c>
      <c r="P159" s="110">
        <f t="shared" si="158"/>
        <v>0</v>
      </c>
      <c r="Q159" s="110">
        <f t="shared" si="158"/>
        <v>0</v>
      </c>
    </row>
    <row r="160" spans="1:17" s="100" customFormat="1">
      <c r="A160" s="100" t="s">
        <v>176</v>
      </c>
      <c r="B160" s="100" t="s">
        <v>279</v>
      </c>
      <c r="C160" s="101">
        <f t="shared" ref="C160:C162" si="162">D235</f>
        <v>0</v>
      </c>
      <c r="D160" s="102">
        <f t="shared" ref="D160:D162" si="163">I329</f>
        <v>0</v>
      </c>
      <c r="E160" s="102">
        <f t="shared" si="161"/>
        <v>0</v>
      </c>
      <c r="F160" s="102">
        <f t="shared" si="161"/>
        <v>0</v>
      </c>
      <c r="G160" s="102">
        <f t="shared" si="161"/>
        <v>0</v>
      </c>
      <c r="H160" s="102">
        <f t="shared" si="161"/>
        <v>0</v>
      </c>
      <c r="I160" s="102">
        <f t="shared" si="161"/>
        <v>0</v>
      </c>
      <c r="L160" s="110">
        <f t="shared" si="160"/>
        <v>0</v>
      </c>
      <c r="M160" s="110">
        <f t="shared" si="158"/>
        <v>0</v>
      </c>
      <c r="N160" s="110">
        <f t="shared" si="158"/>
        <v>0</v>
      </c>
      <c r="O160" s="110">
        <f t="shared" si="158"/>
        <v>0</v>
      </c>
      <c r="P160" s="110">
        <f t="shared" si="158"/>
        <v>0</v>
      </c>
      <c r="Q160" s="110">
        <f t="shared" si="158"/>
        <v>0</v>
      </c>
    </row>
    <row r="161" spans="1:17" s="100" customFormat="1">
      <c r="A161" s="100" t="s">
        <v>176</v>
      </c>
      <c r="B161" s="100" t="s">
        <v>279</v>
      </c>
      <c r="C161" s="101">
        <f t="shared" si="162"/>
        <v>0</v>
      </c>
      <c r="D161" s="102">
        <f t="shared" si="163"/>
        <v>0</v>
      </c>
      <c r="E161" s="102">
        <f t="shared" si="161"/>
        <v>0</v>
      </c>
      <c r="F161" s="102">
        <f t="shared" si="161"/>
        <v>0</v>
      </c>
      <c r="G161" s="102">
        <f t="shared" si="161"/>
        <v>0</v>
      </c>
      <c r="H161" s="102">
        <f t="shared" si="161"/>
        <v>0</v>
      </c>
      <c r="I161" s="102">
        <f t="shared" si="161"/>
        <v>0</v>
      </c>
      <c r="L161" s="110">
        <f t="shared" si="160"/>
        <v>0</v>
      </c>
      <c r="M161" s="110">
        <f t="shared" si="158"/>
        <v>0</v>
      </c>
      <c r="N161" s="110">
        <f t="shared" si="158"/>
        <v>0</v>
      </c>
      <c r="O161" s="110">
        <f t="shared" si="158"/>
        <v>0</v>
      </c>
      <c r="P161" s="110">
        <f t="shared" si="158"/>
        <v>0</v>
      </c>
      <c r="Q161" s="110">
        <f t="shared" si="158"/>
        <v>0</v>
      </c>
    </row>
    <row r="162" spans="1:17" s="100" customFormat="1">
      <c r="A162" s="100" t="s">
        <v>176</v>
      </c>
      <c r="B162" s="100" t="s">
        <v>279</v>
      </c>
      <c r="C162" s="101">
        <f t="shared" si="162"/>
        <v>0</v>
      </c>
      <c r="D162" s="102">
        <f t="shared" si="163"/>
        <v>0</v>
      </c>
      <c r="E162" s="102">
        <f t="shared" si="161"/>
        <v>0</v>
      </c>
      <c r="F162" s="102">
        <f t="shared" si="161"/>
        <v>0</v>
      </c>
      <c r="G162" s="102">
        <f t="shared" si="161"/>
        <v>0</v>
      </c>
      <c r="H162" s="102">
        <f t="shared" si="161"/>
        <v>0</v>
      </c>
      <c r="I162" s="102">
        <f t="shared" si="161"/>
        <v>0</v>
      </c>
      <c r="L162" s="110">
        <f t="shared" si="160"/>
        <v>0</v>
      </c>
      <c r="M162" s="110">
        <f t="shared" si="158"/>
        <v>0</v>
      </c>
      <c r="N162" s="110">
        <f t="shared" si="158"/>
        <v>0</v>
      </c>
      <c r="O162" s="110">
        <f t="shared" si="158"/>
        <v>0</v>
      </c>
      <c r="P162" s="110">
        <f t="shared" si="158"/>
        <v>0</v>
      </c>
      <c r="Q162" s="110">
        <f t="shared" si="158"/>
        <v>0</v>
      </c>
    </row>
    <row r="163" spans="1:17" s="100" customFormat="1">
      <c r="A163" s="100" t="s">
        <v>177</v>
      </c>
      <c r="B163" s="100" t="s">
        <v>279</v>
      </c>
      <c r="C163" s="101">
        <f>D240</f>
        <v>0</v>
      </c>
      <c r="D163" s="102">
        <f>I334</f>
        <v>0</v>
      </c>
      <c r="E163" s="102">
        <f t="shared" ref="E163:I166" si="164">J334</f>
        <v>0</v>
      </c>
      <c r="F163" s="102">
        <f t="shared" si="164"/>
        <v>0</v>
      </c>
      <c r="G163" s="102">
        <f t="shared" si="164"/>
        <v>0</v>
      </c>
      <c r="H163" s="102">
        <f t="shared" si="164"/>
        <v>0</v>
      </c>
      <c r="I163" s="102">
        <f t="shared" si="164"/>
        <v>0</v>
      </c>
      <c r="L163" s="110">
        <f t="shared" si="160"/>
        <v>0</v>
      </c>
      <c r="M163" s="110">
        <f t="shared" si="158"/>
        <v>0</v>
      </c>
      <c r="N163" s="110">
        <f t="shared" si="158"/>
        <v>0</v>
      </c>
      <c r="O163" s="110">
        <f t="shared" si="158"/>
        <v>0</v>
      </c>
      <c r="P163" s="110">
        <f t="shared" si="158"/>
        <v>0</v>
      </c>
      <c r="Q163" s="110">
        <f t="shared" si="158"/>
        <v>0</v>
      </c>
    </row>
    <row r="164" spans="1:17" s="100" customFormat="1">
      <c r="A164" s="100" t="s">
        <v>177</v>
      </c>
      <c r="B164" s="100" t="s">
        <v>279</v>
      </c>
      <c r="C164" s="101">
        <f t="shared" ref="C164:C166" si="165">D241</f>
        <v>0</v>
      </c>
      <c r="D164" s="102">
        <f t="shared" ref="D164:D166" si="166">I335</f>
        <v>0</v>
      </c>
      <c r="E164" s="102">
        <f t="shared" si="164"/>
        <v>0</v>
      </c>
      <c r="F164" s="102">
        <f t="shared" si="164"/>
        <v>0</v>
      </c>
      <c r="G164" s="102">
        <f t="shared" si="164"/>
        <v>0</v>
      </c>
      <c r="H164" s="102">
        <f t="shared" si="164"/>
        <v>0</v>
      </c>
      <c r="I164" s="102">
        <f t="shared" si="164"/>
        <v>0</v>
      </c>
      <c r="L164" s="110">
        <f t="shared" si="160"/>
        <v>0</v>
      </c>
      <c r="M164" s="110">
        <f t="shared" si="158"/>
        <v>0</v>
      </c>
      <c r="N164" s="110">
        <f t="shared" si="158"/>
        <v>0</v>
      </c>
      <c r="O164" s="110">
        <f t="shared" si="158"/>
        <v>0</v>
      </c>
      <c r="P164" s="110">
        <f t="shared" si="158"/>
        <v>0</v>
      </c>
      <c r="Q164" s="110">
        <f t="shared" si="158"/>
        <v>0</v>
      </c>
    </row>
    <row r="165" spans="1:17" s="100" customFormat="1">
      <c r="A165" s="100" t="s">
        <v>177</v>
      </c>
      <c r="B165" s="100" t="s">
        <v>279</v>
      </c>
      <c r="C165" s="101">
        <f t="shared" si="165"/>
        <v>0</v>
      </c>
      <c r="D165" s="102">
        <f t="shared" si="166"/>
        <v>0</v>
      </c>
      <c r="E165" s="102">
        <f t="shared" si="164"/>
        <v>0</v>
      </c>
      <c r="F165" s="102">
        <f t="shared" si="164"/>
        <v>0</v>
      </c>
      <c r="G165" s="102">
        <f t="shared" si="164"/>
        <v>0</v>
      </c>
      <c r="H165" s="102">
        <f t="shared" si="164"/>
        <v>0</v>
      </c>
      <c r="I165" s="102">
        <f t="shared" si="164"/>
        <v>0</v>
      </c>
      <c r="L165" s="110">
        <f t="shared" si="160"/>
        <v>0</v>
      </c>
      <c r="M165" s="110">
        <f t="shared" si="158"/>
        <v>0</v>
      </c>
      <c r="N165" s="110">
        <f t="shared" si="158"/>
        <v>0</v>
      </c>
      <c r="O165" s="110">
        <f t="shared" si="158"/>
        <v>0</v>
      </c>
      <c r="P165" s="110">
        <f t="shared" si="158"/>
        <v>0</v>
      </c>
      <c r="Q165" s="110">
        <f t="shared" si="158"/>
        <v>0</v>
      </c>
    </row>
    <row r="166" spans="1:17" s="100" customFormat="1">
      <c r="A166" s="100" t="s">
        <v>177</v>
      </c>
      <c r="B166" s="100" t="s">
        <v>279</v>
      </c>
      <c r="C166" s="101">
        <f t="shared" si="165"/>
        <v>0</v>
      </c>
      <c r="D166" s="102">
        <f t="shared" si="166"/>
        <v>0</v>
      </c>
      <c r="E166" s="102">
        <f t="shared" si="164"/>
        <v>0</v>
      </c>
      <c r="F166" s="102">
        <f t="shared" si="164"/>
        <v>0</v>
      </c>
      <c r="G166" s="102">
        <f t="shared" si="164"/>
        <v>0</v>
      </c>
      <c r="H166" s="102">
        <f t="shared" si="164"/>
        <v>0</v>
      </c>
      <c r="I166" s="102">
        <f t="shared" si="164"/>
        <v>0</v>
      </c>
      <c r="L166" s="110">
        <f t="shared" si="160"/>
        <v>0</v>
      </c>
      <c r="M166" s="110">
        <f t="shared" si="158"/>
        <v>0</v>
      </c>
      <c r="N166" s="110">
        <f t="shared" si="158"/>
        <v>0</v>
      </c>
      <c r="O166" s="110">
        <f t="shared" si="158"/>
        <v>0</v>
      </c>
      <c r="P166" s="110">
        <f t="shared" si="158"/>
        <v>0</v>
      </c>
      <c r="Q166" s="110">
        <f t="shared" si="158"/>
        <v>0</v>
      </c>
    </row>
    <row r="167" spans="1:17" s="100" customFormat="1">
      <c r="A167" s="100" t="s">
        <v>178</v>
      </c>
      <c r="B167" s="100" t="s">
        <v>279</v>
      </c>
      <c r="C167" s="101">
        <f>D246</f>
        <v>0</v>
      </c>
      <c r="D167" s="102">
        <f>I340</f>
        <v>0</v>
      </c>
      <c r="E167" s="102">
        <f t="shared" ref="E167:I170" si="167">J340</f>
        <v>0</v>
      </c>
      <c r="F167" s="102">
        <f t="shared" si="167"/>
        <v>0</v>
      </c>
      <c r="G167" s="102">
        <f t="shared" si="167"/>
        <v>0</v>
      </c>
      <c r="H167" s="102">
        <f t="shared" si="167"/>
        <v>0</v>
      </c>
      <c r="I167" s="102">
        <f t="shared" si="167"/>
        <v>0</v>
      </c>
      <c r="L167" s="110">
        <f t="shared" si="160"/>
        <v>0</v>
      </c>
      <c r="M167" s="110">
        <f t="shared" si="158"/>
        <v>0</v>
      </c>
      <c r="N167" s="110">
        <f t="shared" si="158"/>
        <v>0</v>
      </c>
      <c r="O167" s="110">
        <f t="shared" si="158"/>
        <v>0</v>
      </c>
      <c r="P167" s="110">
        <f t="shared" si="158"/>
        <v>0</v>
      </c>
      <c r="Q167" s="110">
        <f t="shared" si="158"/>
        <v>0</v>
      </c>
    </row>
    <row r="168" spans="1:17" s="100" customFormat="1">
      <c r="A168" s="100" t="s">
        <v>178</v>
      </c>
      <c r="B168" s="100" t="s">
        <v>279</v>
      </c>
      <c r="C168" s="101">
        <f t="shared" ref="C168:C170" si="168">D247</f>
        <v>0</v>
      </c>
      <c r="D168" s="102">
        <f t="shared" ref="D168:D170" si="169">I341</f>
        <v>0</v>
      </c>
      <c r="E168" s="102">
        <f t="shared" si="167"/>
        <v>0</v>
      </c>
      <c r="F168" s="102">
        <f t="shared" si="167"/>
        <v>0</v>
      </c>
      <c r="G168" s="102">
        <f t="shared" si="167"/>
        <v>0</v>
      </c>
      <c r="H168" s="102">
        <f t="shared" si="167"/>
        <v>0</v>
      </c>
      <c r="I168" s="102">
        <f t="shared" si="167"/>
        <v>0</v>
      </c>
      <c r="L168" s="110">
        <f t="shared" si="160"/>
        <v>0</v>
      </c>
      <c r="M168" s="110">
        <f t="shared" si="158"/>
        <v>0</v>
      </c>
      <c r="N168" s="110">
        <f t="shared" si="158"/>
        <v>0</v>
      </c>
      <c r="O168" s="110">
        <f t="shared" si="158"/>
        <v>0</v>
      </c>
      <c r="P168" s="110">
        <f t="shared" si="158"/>
        <v>0</v>
      </c>
      <c r="Q168" s="110">
        <f t="shared" si="158"/>
        <v>0</v>
      </c>
    </row>
    <row r="169" spans="1:17" s="100" customFormat="1">
      <c r="A169" s="100" t="s">
        <v>178</v>
      </c>
      <c r="B169" s="100" t="s">
        <v>279</v>
      </c>
      <c r="C169" s="101">
        <f t="shared" si="168"/>
        <v>0</v>
      </c>
      <c r="D169" s="102">
        <f t="shared" si="169"/>
        <v>0</v>
      </c>
      <c r="E169" s="102">
        <f t="shared" si="167"/>
        <v>0</v>
      </c>
      <c r="F169" s="102">
        <f t="shared" si="167"/>
        <v>0</v>
      </c>
      <c r="G169" s="102">
        <f t="shared" si="167"/>
        <v>0</v>
      </c>
      <c r="H169" s="102">
        <f t="shared" si="167"/>
        <v>0</v>
      </c>
      <c r="I169" s="102">
        <f t="shared" si="167"/>
        <v>0</v>
      </c>
      <c r="L169" s="110">
        <f t="shared" si="160"/>
        <v>0</v>
      </c>
      <c r="M169" s="110">
        <f t="shared" si="158"/>
        <v>0</v>
      </c>
      <c r="N169" s="110">
        <f t="shared" si="158"/>
        <v>0</v>
      </c>
      <c r="O169" s="110">
        <f t="shared" si="158"/>
        <v>0</v>
      </c>
      <c r="P169" s="110">
        <f t="shared" si="158"/>
        <v>0</v>
      </c>
      <c r="Q169" s="110">
        <f t="shared" si="158"/>
        <v>0</v>
      </c>
    </row>
    <row r="170" spans="1:17" s="100" customFormat="1">
      <c r="A170" s="100" t="s">
        <v>178</v>
      </c>
      <c r="B170" s="100" t="s">
        <v>279</v>
      </c>
      <c r="C170" s="101">
        <f t="shared" si="168"/>
        <v>0</v>
      </c>
      <c r="D170" s="102">
        <f t="shared" si="169"/>
        <v>0</v>
      </c>
      <c r="E170" s="102">
        <f t="shared" si="167"/>
        <v>0</v>
      </c>
      <c r="F170" s="102">
        <f t="shared" si="167"/>
        <v>0</v>
      </c>
      <c r="G170" s="102">
        <f t="shared" si="167"/>
        <v>0</v>
      </c>
      <c r="H170" s="102">
        <f t="shared" si="167"/>
        <v>0</v>
      </c>
      <c r="I170" s="102">
        <f t="shared" si="167"/>
        <v>0</v>
      </c>
      <c r="L170" s="110">
        <f t="shared" si="160"/>
        <v>0</v>
      </c>
      <c r="M170" s="110">
        <f t="shared" si="158"/>
        <v>0</v>
      </c>
      <c r="N170" s="110">
        <f t="shared" si="158"/>
        <v>0</v>
      </c>
      <c r="O170" s="110">
        <f t="shared" si="158"/>
        <v>0</v>
      </c>
      <c r="P170" s="110">
        <f t="shared" si="158"/>
        <v>0</v>
      </c>
      <c r="Q170" s="110">
        <f t="shared" si="158"/>
        <v>0</v>
      </c>
    </row>
    <row r="171" spans="1:17" s="100" customFormat="1">
      <c r="A171" s="100" t="s">
        <v>183</v>
      </c>
      <c r="B171" s="100" t="s">
        <v>279</v>
      </c>
      <c r="C171" s="101">
        <f>D272</f>
        <v>0</v>
      </c>
      <c r="D171" s="102">
        <f>I366</f>
        <v>0</v>
      </c>
      <c r="E171" s="102">
        <f t="shared" ref="E171:I174" si="170">J366</f>
        <v>0</v>
      </c>
      <c r="F171" s="102">
        <f t="shared" si="170"/>
        <v>0</v>
      </c>
      <c r="G171" s="102">
        <f t="shared" si="170"/>
        <v>0</v>
      </c>
      <c r="H171" s="102">
        <f t="shared" si="170"/>
        <v>0</v>
      </c>
      <c r="I171" s="102">
        <f t="shared" si="170"/>
        <v>0</v>
      </c>
      <c r="L171" s="110">
        <f t="shared" si="160"/>
        <v>0</v>
      </c>
      <c r="M171" s="110">
        <f t="shared" ref="M171:M174" si="171">$C171*E171</f>
        <v>0</v>
      </c>
      <c r="N171" s="110">
        <f t="shared" ref="N171:N174" si="172">$C171*F171</f>
        <v>0</v>
      </c>
      <c r="O171" s="110">
        <f t="shared" ref="O171:O174" si="173">$C171*G171</f>
        <v>0</v>
      </c>
      <c r="P171" s="110">
        <f t="shared" ref="P171:P174" si="174">$C171*H171</f>
        <v>0</v>
      </c>
      <c r="Q171" s="110">
        <f t="shared" ref="Q171:Q174" si="175">$C171*I171</f>
        <v>0</v>
      </c>
    </row>
    <row r="172" spans="1:17" s="100" customFormat="1">
      <c r="A172" s="100" t="s">
        <v>183</v>
      </c>
      <c r="B172" s="100" t="s">
        <v>279</v>
      </c>
      <c r="C172" s="101">
        <f t="shared" ref="C172:C174" si="176">D273</f>
        <v>0</v>
      </c>
      <c r="D172" s="102">
        <f t="shared" ref="D172:D173" si="177">I367</f>
        <v>0</v>
      </c>
      <c r="E172" s="102">
        <f t="shared" si="170"/>
        <v>0</v>
      </c>
      <c r="F172" s="102">
        <f t="shared" si="170"/>
        <v>0</v>
      </c>
      <c r="G172" s="102">
        <f t="shared" si="170"/>
        <v>0</v>
      </c>
      <c r="H172" s="102">
        <f t="shared" si="170"/>
        <v>0</v>
      </c>
      <c r="I172" s="102">
        <f t="shared" si="170"/>
        <v>0</v>
      </c>
      <c r="L172" s="110">
        <f t="shared" si="160"/>
        <v>0</v>
      </c>
      <c r="M172" s="110">
        <f t="shared" si="171"/>
        <v>0</v>
      </c>
      <c r="N172" s="110">
        <f t="shared" si="172"/>
        <v>0</v>
      </c>
      <c r="O172" s="110">
        <f t="shared" si="173"/>
        <v>0</v>
      </c>
      <c r="P172" s="110">
        <f t="shared" si="174"/>
        <v>0</v>
      </c>
      <c r="Q172" s="110">
        <f t="shared" si="175"/>
        <v>0</v>
      </c>
    </row>
    <row r="173" spans="1:17" s="100" customFormat="1">
      <c r="A173" s="100" t="s">
        <v>183</v>
      </c>
      <c r="B173" s="100" t="s">
        <v>279</v>
      </c>
      <c r="C173" s="101">
        <f t="shared" si="176"/>
        <v>0</v>
      </c>
      <c r="D173" s="102">
        <f t="shared" si="177"/>
        <v>0</v>
      </c>
      <c r="E173" s="102">
        <f t="shared" si="170"/>
        <v>0</v>
      </c>
      <c r="F173" s="102">
        <f t="shared" si="170"/>
        <v>0</v>
      </c>
      <c r="G173" s="102">
        <f t="shared" si="170"/>
        <v>0</v>
      </c>
      <c r="H173" s="102">
        <f t="shared" si="170"/>
        <v>0</v>
      </c>
      <c r="I173" s="102">
        <f t="shared" si="170"/>
        <v>0</v>
      </c>
      <c r="L173" s="110">
        <f t="shared" si="160"/>
        <v>0</v>
      </c>
      <c r="M173" s="110">
        <f t="shared" si="171"/>
        <v>0</v>
      </c>
      <c r="N173" s="110">
        <f t="shared" si="172"/>
        <v>0</v>
      </c>
      <c r="O173" s="110">
        <f t="shared" si="173"/>
        <v>0</v>
      </c>
      <c r="P173" s="110">
        <f t="shared" si="174"/>
        <v>0</v>
      </c>
      <c r="Q173" s="110">
        <f t="shared" si="175"/>
        <v>0</v>
      </c>
    </row>
    <row r="174" spans="1:17" s="100" customFormat="1">
      <c r="A174" s="100" t="s">
        <v>183</v>
      </c>
      <c r="B174" s="100" t="s">
        <v>279</v>
      </c>
      <c r="C174" s="101">
        <f t="shared" si="176"/>
        <v>0</v>
      </c>
      <c r="D174" s="102">
        <f>I369</f>
        <v>0</v>
      </c>
      <c r="E174" s="102">
        <f t="shared" si="170"/>
        <v>0</v>
      </c>
      <c r="F174" s="102">
        <f t="shared" si="170"/>
        <v>0</v>
      </c>
      <c r="G174" s="102">
        <f t="shared" si="170"/>
        <v>0</v>
      </c>
      <c r="H174" s="102">
        <f t="shared" si="170"/>
        <v>0</v>
      </c>
      <c r="I174" s="102">
        <f>N369</f>
        <v>0</v>
      </c>
      <c r="L174" s="110">
        <f t="shared" si="160"/>
        <v>0</v>
      </c>
      <c r="M174" s="110">
        <f t="shared" si="171"/>
        <v>0</v>
      </c>
      <c r="N174" s="110">
        <f t="shared" si="172"/>
        <v>0</v>
      </c>
      <c r="O174" s="110">
        <f t="shared" si="173"/>
        <v>0</v>
      </c>
      <c r="P174" s="110">
        <f t="shared" si="174"/>
        <v>0</v>
      </c>
      <c r="Q174" s="110">
        <f t="shared" si="175"/>
        <v>0</v>
      </c>
    </row>
    <row r="175" spans="1:17" s="100" customFormat="1">
      <c r="A175" s="105" t="s">
        <v>274</v>
      </c>
      <c r="C175" s="101"/>
      <c r="D175" s="106">
        <f t="shared" ref="D175:I175" si="178">SUM(D155:D174)</f>
        <v>0</v>
      </c>
      <c r="E175" s="106">
        <f t="shared" si="178"/>
        <v>0</v>
      </c>
      <c r="F175" s="106">
        <f t="shared" si="178"/>
        <v>0</v>
      </c>
      <c r="G175" s="106">
        <f t="shared" si="178"/>
        <v>0</v>
      </c>
      <c r="H175" s="106">
        <f t="shared" si="178"/>
        <v>0</v>
      </c>
      <c r="I175" s="106">
        <f t="shared" si="178"/>
        <v>0</v>
      </c>
      <c r="L175" s="117" t="e">
        <f t="shared" ref="L175" si="179">SUM(L155:L174)/D175</f>
        <v>#DIV/0!</v>
      </c>
      <c r="M175" s="117" t="e">
        <f t="shared" ref="M175" si="180">SUM(M155:M174)/E175</f>
        <v>#DIV/0!</v>
      </c>
      <c r="N175" s="117" t="e">
        <f t="shared" ref="N175" si="181">SUM(N155:N174)/F175</f>
        <v>#DIV/0!</v>
      </c>
      <c r="O175" s="117" t="e">
        <f t="shared" ref="O175" si="182">SUM(O155:O174)/G175</f>
        <v>#DIV/0!</v>
      </c>
      <c r="P175" s="117" t="e">
        <f t="shared" ref="P175" si="183">SUM(P155:P174)/H175</f>
        <v>#DIV/0!</v>
      </c>
      <c r="Q175" s="117" t="e">
        <f t="shared" ref="Q175" si="184">SUM(Q155:Q174)/I175</f>
        <v>#DIV/0!</v>
      </c>
    </row>
    <row r="176" spans="1:17">
      <c r="A176" t="s">
        <v>179</v>
      </c>
      <c r="B176" t="s">
        <v>280</v>
      </c>
      <c r="C176" s="96">
        <f>D252</f>
        <v>0</v>
      </c>
      <c r="D176" s="95">
        <f>I346</f>
        <v>0</v>
      </c>
      <c r="E176" s="95">
        <f t="shared" ref="E176:I178" si="185">J346</f>
        <v>0</v>
      </c>
      <c r="F176" s="95">
        <f t="shared" si="185"/>
        <v>0</v>
      </c>
      <c r="G176" s="95">
        <f t="shared" si="185"/>
        <v>0</v>
      </c>
      <c r="H176" s="95">
        <f t="shared" si="185"/>
        <v>0</v>
      </c>
      <c r="I176" s="95">
        <f t="shared" si="185"/>
        <v>0</v>
      </c>
      <c r="L176" s="3">
        <f t="shared" ref="L176:L187" si="186">$C176*D176</f>
        <v>0</v>
      </c>
      <c r="M176" s="3">
        <f t="shared" ref="M176:M187" si="187">$C176*E176</f>
        <v>0</v>
      </c>
      <c r="N176" s="3">
        <f t="shared" ref="N176:N187" si="188">$C176*F176</f>
        <v>0</v>
      </c>
      <c r="O176" s="3">
        <f t="shared" ref="O176:O187" si="189">$C176*G176</f>
        <v>0</v>
      </c>
      <c r="P176" s="3">
        <f t="shared" ref="P176:P187" si="190">$C176*H176</f>
        <v>0</v>
      </c>
      <c r="Q176" s="3">
        <f t="shared" ref="Q176:Q187" si="191">$C176*I176</f>
        <v>0</v>
      </c>
    </row>
    <row r="177" spans="1:17">
      <c r="A177" t="s">
        <v>179</v>
      </c>
      <c r="B177" t="s">
        <v>280</v>
      </c>
      <c r="C177" s="96">
        <f t="shared" ref="C177:C178" si="192">D253</f>
        <v>0</v>
      </c>
      <c r="D177" s="95">
        <f t="shared" ref="D177:D178" si="193">I347</f>
        <v>0</v>
      </c>
      <c r="E177" s="95">
        <f t="shared" si="185"/>
        <v>0</v>
      </c>
      <c r="F177" s="95">
        <f t="shared" si="185"/>
        <v>0</v>
      </c>
      <c r="G177" s="95">
        <f t="shared" si="185"/>
        <v>0</v>
      </c>
      <c r="H177" s="95">
        <f t="shared" si="185"/>
        <v>0</v>
      </c>
      <c r="I177" s="95">
        <f t="shared" si="185"/>
        <v>0</v>
      </c>
      <c r="L177" s="3">
        <f t="shared" si="186"/>
        <v>0</v>
      </c>
      <c r="M177" s="3">
        <f t="shared" si="187"/>
        <v>0</v>
      </c>
      <c r="N177" s="3">
        <f t="shared" si="188"/>
        <v>0</v>
      </c>
      <c r="O177" s="3">
        <f t="shared" si="189"/>
        <v>0</v>
      </c>
      <c r="P177" s="3">
        <f t="shared" si="190"/>
        <v>0</v>
      </c>
      <c r="Q177" s="3">
        <f t="shared" si="191"/>
        <v>0</v>
      </c>
    </row>
    <row r="178" spans="1:17">
      <c r="A178" t="s">
        <v>179</v>
      </c>
      <c r="B178" t="s">
        <v>280</v>
      </c>
      <c r="C178" s="96">
        <f t="shared" si="192"/>
        <v>0</v>
      </c>
      <c r="D178" s="95">
        <f t="shared" si="193"/>
        <v>0</v>
      </c>
      <c r="E178" s="95">
        <f t="shared" si="185"/>
        <v>0</v>
      </c>
      <c r="F178" s="95">
        <f t="shared" si="185"/>
        <v>0</v>
      </c>
      <c r="G178" s="95">
        <f t="shared" si="185"/>
        <v>0</v>
      </c>
      <c r="H178" s="95">
        <f t="shared" si="185"/>
        <v>0</v>
      </c>
      <c r="I178" s="95">
        <f t="shared" si="185"/>
        <v>0</v>
      </c>
      <c r="L178" s="3">
        <f t="shared" si="186"/>
        <v>0</v>
      </c>
      <c r="M178" s="3">
        <f t="shared" si="187"/>
        <v>0</v>
      </c>
      <c r="N178" s="3">
        <f t="shared" si="188"/>
        <v>0</v>
      </c>
      <c r="O178" s="3">
        <f t="shared" si="189"/>
        <v>0</v>
      </c>
      <c r="P178" s="3">
        <f t="shared" si="190"/>
        <v>0</v>
      </c>
      <c r="Q178" s="3">
        <f t="shared" si="191"/>
        <v>0</v>
      </c>
    </row>
    <row r="179" spans="1:17">
      <c r="A179" t="s">
        <v>180</v>
      </c>
      <c r="B179" t="s">
        <v>280</v>
      </c>
      <c r="C179" s="96">
        <f>D257</f>
        <v>0</v>
      </c>
      <c r="D179" s="95">
        <f>I351</f>
        <v>0</v>
      </c>
      <c r="E179" s="95">
        <f t="shared" ref="E179:I181" si="194">J351</f>
        <v>0</v>
      </c>
      <c r="F179" s="95">
        <f t="shared" si="194"/>
        <v>0</v>
      </c>
      <c r="G179" s="95">
        <f t="shared" si="194"/>
        <v>0</v>
      </c>
      <c r="H179" s="95">
        <f t="shared" si="194"/>
        <v>0</v>
      </c>
      <c r="I179" s="95">
        <f t="shared" si="194"/>
        <v>0</v>
      </c>
      <c r="L179" s="3">
        <f t="shared" si="186"/>
        <v>0</v>
      </c>
      <c r="M179" s="3">
        <f t="shared" si="187"/>
        <v>0</v>
      </c>
      <c r="N179" s="3">
        <f t="shared" si="188"/>
        <v>0</v>
      </c>
      <c r="O179" s="3">
        <f t="shared" si="189"/>
        <v>0</v>
      </c>
      <c r="P179" s="3">
        <f t="shared" si="190"/>
        <v>0</v>
      </c>
      <c r="Q179" s="3">
        <f t="shared" si="191"/>
        <v>0</v>
      </c>
    </row>
    <row r="180" spans="1:17">
      <c r="A180" t="s">
        <v>180</v>
      </c>
      <c r="B180" t="s">
        <v>280</v>
      </c>
      <c r="C180" s="96">
        <f t="shared" ref="C180:C181" si="195">D258</f>
        <v>0</v>
      </c>
      <c r="D180" s="95">
        <f t="shared" ref="D180:D181" si="196">I352</f>
        <v>0</v>
      </c>
      <c r="E180" s="95">
        <f t="shared" si="194"/>
        <v>0</v>
      </c>
      <c r="F180" s="95">
        <f t="shared" si="194"/>
        <v>0</v>
      </c>
      <c r="G180" s="95">
        <f t="shared" si="194"/>
        <v>0</v>
      </c>
      <c r="H180" s="95">
        <f t="shared" si="194"/>
        <v>0</v>
      </c>
      <c r="I180" s="95">
        <f t="shared" si="194"/>
        <v>0</v>
      </c>
      <c r="L180" s="3">
        <f t="shared" si="186"/>
        <v>0</v>
      </c>
      <c r="M180" s="3">
        <f t="shared" si="187"/>
        <v>0</v>
      </c>
      <c r="N180" s="3">
        <f t="shared" si="188"/>
        <v>0</v>
      </c>
      <c r="O180" s="3">
        <f t="shared" si="189"/>
        <v>0</v>
      </c>
      <c r="P180" s="3">
        <f t="shared" si="190"/>
        <v>0</v>
      </c>
      <c r="Q180" s="3">
        <f t="shared" si="191"/>
        <v>0</v>
      </c>
    </row>
    <row r="181" spans="1:17">
      <c r="A181" t="s">
        <v>180</v>
      </c>
      <c r="B181" t="s">
        <v>280</v>
      </c>
      <c r="C181" s="96">
        <f t="shared" si="195"/>
        <v>0</v>
      </c>
      <c r="D181" s="95">
        <f t="shared" si="196"/>
        <v>0</v>
      </c>
      <c r="E181" s="95">
        <f t="shared" si="194"/>
        <v>0</v>
      </c>
      <c r="F181" s="95">
        <f t="shared" si="194"/>
        <v>0</v>
      </c>
      <c r="G181" s="95">
        <f t="shared" si="194"/>
        <v>0</v>
      </c>
      <c r="H181" s="95">
        <f t="shared" si="194"/>
        <v>0</v>
      </c>
      <c r="I181" s="95">
        <f t="shared" si="194"/>
        <v>0</v>
      </c>
      <c r="L181" s="3">
        <f t="shared" si="186"/>
        <v>0</v>
      </c>
      <c r="M181" s="3">
        <f t="shared" si="187"/>
        <v>0</v>
      </c>
      <c r="N181" s="3">
        <f t="shared" si="188"/>
        <v>0</v>
      </c>
      <c r="O181" s="3">
        <f t="shared" si="189"/>
        <v>0</v>
      </c>
      <c r="P181" s="3">
        <f t="shared" si="190"/>
        <v>0</v>
      </c>
      <c r="Q181" s="3">
        <f t="shared" si="191"/>
        <v>0</v>
      </c>
    </row>
    <row r="182" spans="1:17">
      <c r="A182" t="s">
        <v>181</v>
      </c>
      <c r="B182" t="s">
        <v>280</v>
      </c>
      <c r="C182" s="96">
        <f>D262</f>
        <v>0</v>
      </c>
      <c r="D182" s="95">
        <f>I356</f>
        <v>0</v>
      </c>
      <c r="E182" s="95">
        <f t="shared" ref="E182:I184" si="197">J356</f>
        <v>0</v>
      </c>
      <c r="F182" s="95">
        <f t="shared" si="197"/>
        <v>0</v>
      </c>
      <c r="G182" s="95">
        <f t="shared" si="197"/>
        <v>0</v>
      </c>
      <c r="H182" s="95">
        <f t="shared" si="197"/>
        <v>0</v>
      </c>
      <c r="I182" s="95">
        <f t="shared" si="197"/>
        <v>0</v>
      </c>
      <c r="L182" s="3">
        <f t="shared" si="186"/>
        <v>0</v>
      </c>
      <c r="M182" s="3">
        <f t="shared" si="187"/>
        <v>0</v>
      </c>
      <c r="N182" s="3">
        <f t="shared" si="188"/>
        <v>0</v>
      </c>
      <c r="O182" s="3">
        <f t="shared" si="189"/>
        <v>0</v>
      </c>
      <c r="P182" s="3">
        <f t="shared" si="190"/>
        <v>0</v>
      </c>
      <c r="Q182" s="3">
        <f t="shared" si="191"/>
        <v>0</v>
      </c>
    </row>
    <row r="183" spans="1:17">
      <c r="A183" t="s">
        <v>181</v>
      </c>
      <c r="B183" t="s">
        <v>280</v>
      </c>
      <c r="C183" s="96">
        <f t="shared" ref="C183:C184" si="198">D263</f>
        <v>0</v>
      </c>
      <c r="D183" s="95">
        <f t="shared" ref="D183" si="199">I357</f>
        <v>0</v>
      </c>
      <c r="E183" s="95">
        <f t="shared" si="197"/>
        <v>0</v>
      </c>
      <c r="F183" s="95">
        <f t="shared" si="197"/>
        <v>0</v>
      </c>
      <c r="G183" s="95">
        <f t="shared" si="197"/>
        <v>0</v>
      </c>
      <c r="H183" s="95">
        <f t="shared" si="197"/>
        <v>0</v>
      </c>
      <c r="I183" s="95">
        <f t="shared" si="197"/>
        <v>0</v>
      </c>
      <c r="L183" s="3">
        <f t="shared" si="186"/>
        <v>0</v>
      </c>
      <c r="M183" s="3">
        <f t="shared" si="187"/>
        <v>0</v>
      </c>
      <c r="N183" s="3">
        <f t="shared" si="188"/>
        <v>0</v>
      </c>
      <c r="O183" s="3">
        <f t="shared" si="189"/>
        <v>0</v>
      </c>
      <c r="P183" s="3">
        <f t="shared" si="190"/>
        <v>0</v>
      </c>
      <c r="Q183" s="3">
        <f t="shared" si="191"/>
        <v>0</v>
      </c>
    </row>
    <row r="184" spans="1:17">
      <c r="A184" t="s">
        <v>181</v>
      </c>
      <c r="B184" t="s">
        <v>280</v>
      </c>
      <c r="C184" s="96">
        <f t="shared" si="198"/>
        <v>0</v>
      </c>
      <c r="D184" s="95">
        <f>I358</f>
        <v>0</v>
      </c>
      <c r="E184" s="95">
        <f t="shared" si="197"/>
        <v>0</v>
      </c>
      <c r="F184" s="95">
        <f t="shared" si="197"/>
        <v>0</v>
      </c>
      <c r="G184" s="95">
        <f t="shared" si="197"/>
        <v>0</v>
      </c>
      <c r="H184" s="95">
        <f t="shared" si="197"/>
        <v>0</v>
      </c>
      <c r="I184" s="95">
        <f t="shared" si="197"/>
        <v>0</v>
      </c>
      <c r="L184" s="3">
        <f t="shared" si="186"/>
        <v>0</v>
      </c>
      <c r="M184" s="3">
        <f t="shared" si="187"/>
        <v>0</v>
      </c>
      <c r="N184" s="3">
        <f t="shared" si="188"/>
        <v>0</v>
      </c>
      <c r="O184" s="3">
        <f t="shared" si="189"/>
        <v>0</v>
      </c>
      <c r="P184" s="3">
        <f t="shared" si="190"/>
        <v>0</v>
      </c>
      <c r="Q184" s="3">
        <f t="shared" si="191"/>
        <v>0</v>
      </c>
    </row>
    <row r="185" spans="1:17">
      <c r="A185" t="s">
        <v>184</v>
      </c>
      <c r="B185" t="s">
        <v>280</v>
      </c>
      <c r="C185" s="96">
        <f>D278</f>
        <v>0</v>
      </c>
      <c r="D185" s="95">
        <f>I372</f>
        <v>0</v>
      </c>
      <c r="E185" s="95">
        <f t="shared" ref="E185:I187" si="200">J372</f>
        <v>0</v>
      </c>
      <c r="F185" s="95">
        <f t="shared" si="200"/>
        <v>0</v>
      </c>
      <c r="G185" s="95">
        <f t="shared" si="200"/>
        <v>0</v>
      </c>
      <c r="H185" s="95">
        <f t="shared" si="200"/>
        <v>0</v>
      </c>
      <c r="I185" s="95">
        <f t="shared" si="200"/>
        <v>0</v>
      </c>
      <c r="L185" s="3">
        <f t="shared" si="186"/>
        <v>0</v>
      </c>
      <c r="M185" s="3">
        <f t="shared" si="187"/>
        <v>0</v>
      </c>
      <c r="N185" s="3">
        <f t="shared" si="188"/>
        <v>0</v>
      </c>
      <c r="O185" s="3">
        <f t="shared" si="189"/>
        <v>0</v>
      </c>
      <c r="P185" s="3">
        <f t="shared" si="190"/>
        <v>0</v>
      </c>
      <c r="Q185" s="3">
        <f t="shared" si="191"/>
        <v>0</v>
      </c>
    </row>
    <row r="186" spans="1:17">
      <c r="A186" t="s">
        <v>184</v>
      </c>
      <c r="B186" t="s">
        <v>280</v>
      </c>
      <c r="C186" s="96">
        <f t="shared" ref="C186:C187" si="201">D279</f>
        <v>0</v>
      </c>
      <c r="D186" s="95">
        <f t="shared" ref="D186:D187" si="202">I373</f>
        <v>0</v>
      </c>
      <c r="E186" s="95">
        <f t="shared" si="200"/>
        <v>0</v>
      </c>
      <c r="F186" s="95">
        <f t="shared" si="200"/>
        <v>0</v>
      </c>
      <c r="G186" s="95">
        <f t="shared" si="200"/>
        <v>0</v>
      </c>
      <c r="H186" s="95">
        <f t="shared" si="200"/>
        <v>0</v>
      </c>
      <c r="I186" s="95">
        <f t="shared" si="200"/>
        <v>0</v>
      </c>
      <c r="L186" s="3">
        <f t="shared" si="186"/>
        <v>0</v>
      </c>
      <c r="M186" s="3">
        <f t="shared" si="187"/>
        <v>0</v>
      </c>
      <c r="N186" s="3">
        <f t="shared" si="188"/>
        <v>0</v>
      </c>
      <c r="O186" s="3">
        <f t="shared" si="189"/>
        <v>0</v>
      </c>
      <c r="P186" s="3">
        <f t="shared" si="190"/>
        <v>0</v>
      </c>
      <c r="Q186" s="3">
        <f t="shared" si="191"/>
        <v>0</v>
      </c>
    </row>
    <row r="187" spans="1:17">
      <c r="A187" t="s">
        <v>184</v>
      </c>
      <c r="B187" t="s">
        <v>280</v>
      </c>
      <c r="C187" s="96">
        <f t="shared" si="201"/>
        <v>0</v>
      </c>
      <c r="D187" s="95">
        <f t="shared" si="202"/>
        <v>0</v>
      </c>
      <c r="E187" s="95">
        <f t="shared" si="200"/>
        <v>0</v>
      </c>
      <c r="F187" s="95">
        <f t="shared" si="200"/>
        <v>0</v>
      </c>
      <c r="G187" s="95">
        <f t="shared" si="200"/>
        <v>0</v>
      </c>
      <c r="H187" s="95">
        <f t="shared" si="200"/>
        <v>0</v>
      </c>
      <c r="I187" s="95">
        <f t="shared" si="200"/>
        <v>0</v>
      </c>
      <c r="L187" s="3">
        <f t="shared" si="186"/>
        <v>0</v>
      </c>
      <c r="M187" s="3">
        <f t="shared" si="187"/>
        <v>0</v>
      </c>
      <c r="N187" s="3">
        <f t="shared" si="188"/>
        <v>0</v>
      </c>
      <c r="O187" s="3">
        <f t="shared" si="189"/>
        <v>0</v>
      </c>
      <c r="P187" s="3">
        <f t="shared" si="190"/>
        <v>0</v>
      </c>
      <c r="Q187" s="3">
        <f t="shared" si="191"/>
        <v>0</v>
      </c>
    </row>
    <row r="188" spans="1:17">
      <c r="A188" s="2" t="s">
        <v>274</v>
      </c>
      <c r="D188" s="107">
        <f t="shared" ref="D188:I188" si="203">SUM(D176:D187)</f>
        <v>0</v>
      </c>
      <c r="E188" s="107">
        <f t="shared" si="203"/>
        <v>0</v>
      </c>
      <c r="F188" s="107">
        <f t="shared" si="203"/>
        <v>0</v>
      </c>
      <c r="G188" s="107">
        <f t="shared" si="203"/>
        <v>0</v>
      </c>
      <c r="H188" s="107">
        <f t="shared" si="203"/>
        <v>0</v>
      </c>
      <c r="I188" s="107">
        <f t="shared" si="203"/>
        <v>0</v>
      </c>
      <c r="L188" s="118" t="e">
        <f t="shared" ref="L188:Q188" si="204">SUM(L176:L187)/D188</f>
        <v>#DIV/0!</v>
      </c>
      <c r="M188" s="118" t="e">
        <f t="shared" si="204"/>
        <v>#DIV/0!</v>
      </c>
      <c r="N188" s="118" t="e">
        <f t="shared" si="204"/>
        <v>#DIV/0!</v>
      </c>
      <c r="O188" s="118" t="e">
        <f t="shared" si="204"/>
        <v>#DIV/0!</v>
      </c>
      <c r="P188" s="118" t="e">
        <f t="shared" si="204"/>
        <v>#DIV/0!</v>
      </c>
      <c r="Q188" s="118" t="e">
        <f t="shared" si="204"/>
        <v>#DIV/0!</v>
      </c>
    </row>
    <row r="189" spans="1:17">
      <c r="B189" s="2" t="s">
        <v>282</v>
      </c>
    </row>
    <row r="190" spans="1:17">
      <c r="C190" t="s">
        <v>164</v>
      </c>
      <c r="D190" t="s">
        <v>165</v>
      </c>
      <c r="E190" t="s">
        <v>166</v>
      </c>
      <c r="F190" t="s">
        <v>167</v>
      </c>
      <c r="G190" t="s">
        <v>168</v>
      </c>
      <c r="J190" s="202"/>
      <c r="K190" s="202"/>
      <c r="L190" s="202"/>
      <c r="M190" s="202"/>
      <c r="N190" s="202"/>
    </row>
    <row r="191" spans="1:17">
      <c r="B191" s="2" t="s">
        <v>169</v>
      </c>
      <c r="C191" t="s">
        <v>170</v>
      </c>
      <c r="D191" t="s">
        <v>170</v>
      </c>
      <c r="E191" t="s">
        <v>170</v>
      </c>
      <c r="F191" t="s">
        <v>170</v>
      </c>
      <c r="G191" t="s">
        <v>170</v>
      </c>
      <c r="M191" s="115"/>
      <c r="N191" s="115"/>
      <c r="O191" s="115"/>
      <c r="P191" s="115"/>
      <c r="Q191" s="115"/>
    </row>
    <row r="192" spans="1:17">
      <c r="B192" t="s">
        <v>171</v>
      </c>
      <c r="C192" s="191">
        <f>'NSP Inputs'!C74</f>
        <v>0.19823643835616439</v>
      </c>
      <c r="D192" s="191">
        <f>'NSP Inputs'!D74</f>
        <v>13.5921</v>
      </c>
      <c r="E192" s="191">
        <f>'NSP Inputs'!E74</f>
        <v>7.8148999999999997</v>
      </c>
      <c r="F192" s="191">
        <f>'NSP Inputs'!F74</f>
        <v>3.8532000000000002</v>
      </c>
      <c r="G192" s="191">
        <f>'NSP Inputs'!G74</f>
        <v>0</v>
      </c>
      <c r="I192" s="130"/>
      <c r="J192" s="130"/>
      <c r="K192" s="130"/>
      <c r="L192" s="130"/>
      <c r="M192" s="130"/>
      <c r="N192" s="115"/>
      <c r="O192" s="114"/>
      <c r="P192" s="114"/>
      <c r="Q192" s="114"/>
    </row>
    <row r="193" spans="2:14">
      <c r="B193" t="s">
        <v>172</v>
      </c>
      <c r="C193" s="191">
        <f>'NSP Inputs'!C75</f>
        <v>0.19823643835616439</v>
      </c>
      <c r="D193" s="191">
        <f>'NSP Inputs'!D75</f>
        <v>11.959</v>
      </c>
      <c r="E193" s="191">
        <f>'NSP Inputs'!E75</f>
        <v>7.0004</v>
      </c>
      <c r="F193" s="191">
        <f>'NSP Inputs'!F75</f>
        <v>3.4521000000000002</v>
      </c>
      <c r="G193" s="191">
        <f>'NSP Inputs'!G75</f>
        <v>0</v>
      </c>
      <c r="I193" s="130"/>
      <c r="J193" s="130"/>
      <c r="K193" s="130"/>
      <c r="L193" s="130"/>
      <c r="M193" s="130"/>
      <c r="N193" s="115"/>
    </row>
    <row r="194" spans="2:14">
      <c r="B194" t="s">
        <v>173</v>
      </c>
      <c r="C194" s="191">
        <f>'NSP Inputs'!C76</f>
        <v>0.25236630136986299</v>
      </c>
      <c r="D194" s="191">
        <f>'NSP Inputs'!D76</f>
        <v>10.4117</v>
      </c>
      <c r="E194" s="191">
        <f>'NSP Inputs'!E76</f>
        <v>6.2987000000000002</v>
      </c>
      <c r="F194" s="191">
        <f>'NSP Inputs'!F76</f>
        <v>3.5390000000000001</v>
      </c>
      <c r="G194" s="191">
        <f>'NSP Inputs'!G76</f>
        <v>0</v>
      </c>
      <c r="I194" s="130"/>
      <c r="J194" s="130"/>
      <c r="K194" s="130"/>
      <c r="L194" s="130"/>
      <c r="M194" s="130"/>
      <c r="N194" s="115"/>
    </row>
    <row r="195" spans="2:14">
      <c r="B195" t="s">
        <v>174</v>
      </c>
      <c r="C195" s="191">
        <f>'NSP Inputs'!C77</f>
        <v>0.32621698630136986</v>
      </c>
      <c r="D195" s="191">
        <f>'NSP Inputs'!D77</f>
        <v>22.191500000000001</v>
      </c>
      <c r="E195" s="191">
        <f>'NSP Inputs'!E77</f>
        <v>12.907400000000001</v>
      </c>
      <c r="F195" s="191">
        <f>'NSP Inputs'!F77</f>
        <v>6.37</v>
      </c>
      <c r="G195" s="191">
        <f>'NSP Inputs'!G77</f>
        <v>0</v>
      </c>
      <c r="I195" s="130"/>
      <c r="J195" s="130"/>
      <c r="K195" s="130"/>
      <c r="L195" s="130"/>
      <c r="M195" s="130"/>
      <c r="N195" s="115"/>
    </row>
    <row r="196" spans="2:14">
      <c r="B196" t="s">
        <v>175</v>
      </c>
      <c r="C196" s="191">
        <f>'NSP Inputs'!C78</f>
        <v>0.19823643835616439</v>
      </c>
      <c r="D196" s="191">
        <f>'NSP Inputs'!D78</f>
        <v>9.5945999999999998</v>
      </c>
      <c r="E196" s="191">
        <f>'NSP Inputs'!E78</f>
        <v>4.0673000000000004</v>
      </c>
      <c r="F196" s="191">
        <f>'NSP Inputs'!F78</f>
        <v>3.0337000000000001</v>
      </c>
      <c r="G196" s="191">
        <f>'NSP Inputs'!G78</f>
        <v>1.2253000000000001</v>
      </c>
      <c r="I196" s="130"/>
      <c r="J196" s="130"/>
      <c r="K196" s="130"/>
      <c r="L196" s="130"/>
      <c r="M196" s="130"/>
      <c r="N196" s="115"/>
    </row>
    <row r="197" spans="2:14">
      <c r="B197" t="s">
        <v>176</v>
      </c>
      <c r="C197" s="191">
        <f>'NSP Inputs'!C79</f>
        <v>0.19823643835616439</v>
      </c>
      <c r="D197" s="191">
        <f>'NSP Inputs'!D79</f>
        <v>8.6064000000000007</v>
      </c>
      <c r="E197" s="191">
        <f>'NSP Inputs'!E79</f>
        <v>3.6758999999999999</v>
      </c>
      <c r="F197" s="191">
        <f>'NSP Inputs'!F79</f>
        <v>2.7414999999999998</v>
      </c>
      <c r="G197" s="191">
        <f>'NSP Inputs'!G79</f>
        <v>1.1077999999999999</v>
      </c>
      <c r="I197" s="130"/>
      <c r="J197" s="130"/>
      <c r="K197" s="130"/>
      <c r="L197" s="130"/>
      <c r="M197" s="130"/>
      <c r="N197" s="115"/>
    </row>
    <row r="198" spans="2:14">
      <c r="B198" t="s">
        <v>177</v>
      </c>
      <c r="C198" s="191">
        <f>'NSP Inputs'!C80</f>
        <v>0.25236630136986299</v>
      </c>
      <c r="D198" s="191">
        <f>'NSP Inputs'!D80</f>
        <v>7.6952999999999996</v>
      </c>
      <c r="E198" s="191">
        <f>'NSP Inputs'!E80</f>
        <v>4.0822000000000003</v>
      </c>
      <c r="F198" s="191">
        <f>'NSP Inputs'!F80</f>
        <v>3.0466000000000002</v>
      </c>
      <c r="G198" s="191">
        <f>'NSP Inputs'!G80</f>
        <v>1.3791</v>
      </c>
      <c r="I198" s="130"/>
      <c r="J198" s="130"/>
      <c r="K198" s="130"/>
      <c r="L198" s="130"/>
      <c r="M198" s="130"/>
      <c r="N198" s="115"/>
    </row>
    <row r="199" spans="2:14">
      <c r="B199" t="s">
        <v>178</v>
      </c>
      <c r="C199" s="191">
        <f>'NSP Inputs'!C81</f>
        <v>0.32621698630136986</v>
      </c>
      <c r="D199" s="191">
        <f>'NSP Inputs'!D81</f>
        <v>15.7774</v>
      </c>
      <c r="E199" s="191">
        <f>'NSP Inputs'!E81</f>
        <v>6.9085999999999999</v>
      </c>
      <c r="F199" s="191">
        <f>'NSP Inputs'!F81</f>
        <v>5.1509999999999998</v>
      </c>
      <c r="G199" s="191">
        <f>'NSP Inputs'!G81</f>
        <v>2.0649999999999999</v>
      </c>
      <c r="I199" s="130"/>
      <c r="J199" s="130"/>
      <c r="K199" s="130"/>
      <c r="L199" s="130"/>
      <c r="M199" s="130"/>
      <c r="N199" s="115"/>
    </row>
    <row r="200" spans="2:14">
      <c r="B200" t="s">
        <v>179</v>
      </c>
      <c r="C200" s="191">
        <f>'NSP Inputs'!C82</f>
        <v>0</v>
      </c>
      <c r="D200" s="191">
        <f>'NSP Inputs'!D82</f>
        <v>1566.2330999999999</v>
      </c>
      <c r="E200" s="191">
        <f>'NSP Inputs'!E82</f>
        <v>957.49459999999999</v>
      </c>
      <c r="F200" s="191">
        <f>'NSP Inputs'!F82</f>
        <v>174.85820000000001</v>
      </c>
      <c r="G200" s="191">
        <f>'NSP Inputs'!G82</f>
        <v>0</v>
      </c>
      <c r="I200" s="130"/>
      <c r="J200" s="130"/>
      <c r="K200" s="130"/>
      <c r="L200" s="130"/>
      <c r="M200" s="130"/>
      <c r="N200" s="115"/>
    </row>
    <row r="201" spans="2:14">
      <c r="B201" t="s">
        <v>180</v>
      </c>
      <c r="C201" s="191">
        <f>'NSP Inputs'!C83</f>
        <v>0</v>
      </c>
      <c r="D201" s="191">
        <f>'NSP Inputs'!D83</f>
        <v>1825.6327000000001</v>
      </c>
      <c r="E201" s="191">
        <f>'NSP Inputs'!E83</f>
        <v>1126.5307</v>
      </c>
      <c r="F201" s="191">
        <f>'NSP Inputs'!F83</f>
        <v>191.86799999999999</v>
      </c>
      <c r="G201" s="191">
        <f>'NSP Inputs'!G83</f>
        <v>0</v>
      </c>
      <c r="I201" s="130"/>
      <c r="J201" s="130"/>
      <c r="K201" s="130"/>
      <c r="L201" s="130"/>
      <c r="M201" s="130"/>
      <c r="N201" s="115"/>
    </row>
    <row r="202" spans="2:14">
      <c r="B202" t="s">
        <v>181</v>
      </c>
      <c r="C202" s="191">
        <f>'NSP Inputs'!C84</f>
        <v>0</v>
      </c>
      <c r="D202" s="191">
        <f>'NSP Inputs'!D84</f>
        <v>2590.7595999999999</v>
      </c>
      <c r="E202" s="191">
        <f>'NSP Inputs'!E84</f>
        <v>1604.9864</v>
      </c>
      <c r="F202" s="191">
        <f>'NSP Inputs'!F84</f>
        <v>292.71300000000002</v>
      </c>
      <c r="G202" s="191">
        <f>'NSP Inputs'!G84</f>
        <v>0</v>
      </c>
      <c r="I202" s="130"/>
      <c r="J202" s="130"/>
      <c r="K202" s="130"/>
      <c r="L202" s="130"/>
      <c r="M202" s="130"/>
      <c r="N202" s="115"/>
    </row>
    <row r="203" spans="2:14">
      <c r="B203" t="s">
        <v>182</v>
      </c>
      <c r="C203" s="191">
        <f>'NSP Inputs'!C85</f>
        <v>0.25791287671232876</v>
      </c>
      <c r="D203" s="191">
        <f>'NSP Inputs'!D85</f>
        <v>9.8428000000000004</v>
      </c>
      <c r="E203" s="191">
        <f>'NSP Inputs'!E85</f>
        <v>5.8832000000000004</v>
      </c>
      <c r="F203" s="191">
        <f>'NSP Inputs'!F85</f>
        <v>2.9018000000000002</v>
      </c>
      <c r="G203" s="191">
        <f>'NSP Inputs'!G85</f>
        <v>0</v>
      </c>
      <c r="I203" s="130"/>
      <c r="J203" s="130"/>
      <c r="K203" s="130"/>
      <c r="L203" s="130"/>
      <c r="M203" s="130"/>
      <c r="N203" s="115"/>
    </row>
    <row r="204" spans="2:14">
      <c r="B204" t="s">
        <v>183</v>
      </c>
      <c r="C204" s="191">
        <f>'NSP Inputs'!C86</f>
        <v>0.25791287671232876</v>
      </c>
      <c r="D204" s="191">
        <f>'NSP Inputs'!D86</f>
        <v>7.2240000000000002</v>
      </c>
      <c r="E204" s="191">
        <f>'NSP Inputs'!E86</f>
        <v>3.2038000000000002</v>
      </c>
      <c r="F204" s="191">
        <f>'NSP Inputs'!F86</f>
        <v>2.2751000000000001</v>
      </c>
      <c r="G204" s="191">
        <f>'NSP Inputs'!G86</f>
        <v>0.91869999999999996</v>
      </c>
      <c r="I204" s="130"/>
      <c r="J204" s="130"/>
      <c r="K204" s="130"/>
      <c r="L204" s="130"/>
      <c r="M204" s="130"/>
      <c r="N204" s="115"/>
    </row>
    <row r="205" spans="2:14">
      <c r="B205" t="s">
        <v>184</v>
      </c>
      <c r="C205" s="191">
        <f>'NSP Inputs'!C87</f>
        <v>0</v>
      </c>
      <c r="D205" s="191">
        <f>'NSP Inputs'!D87</f>
        <v>1346.9611</v>
      </c>
      <c r="E205" s="191">
        <f>'NSP Inputs'!E87</f>
        <v>836.5865</v>
      </c>
      <c r="F205" s="191">
        <f>'NSP Inputs'!F87</f>
        <v>202.22130000000001</v>
      </c>
      <c r="G205" s="191">
        <f>'NSP Inputs'!G87</f>
        <v>0</v>
      </c>
      <c r="I205" s="130"/>
      <c r="J205" s="130"/>
      <c r="K205" s="130"/>
      <c r="L205" s="130"/>
      <c r="M205" s="130"/>
      <c r="N205" s="115"/>
    </row>
    <row r="206" spans="2:14" s="43" customFormat="1">
      <c r="B206" s="80" t="s">
        <v>185</v>
      </c>
      <c r="C206" s="191"/>
      <c r="D206" s="191"/>
      <c r="I206" s="284"/>
      <c r="J206" s="284"/>
      <c r="K206" s="284"/>
      <c r="L206" s="284"/>
      <c r="M206" s="284"/>
      <c r="N206" s="285"/>
    </row>
    <row r="207" spans="2:14" s="43" customFormat="1">
      <c r="B207" s="43" t="s">
        <v>171</v>
      </c>
      <c r="C207" s="286">
        <f>'NSP Inputs'!C89/365</f>
        <v>0</v>
      </c>
      <c r="D207" s="191">
        <f>'NSP Inputs'!D89</f>
        <v>0</v>
      </c>
      <c r="I207" s="284"/>
      <c r="J207" s="284"/>
      <c r="K207" s="284"/>
      <c r="L207" s="284"/>
      <c r="M207" s="284"/>
      <c r="N207" s="285"/>
    </row>
    <row r="208" spans="2:14" s="43" customFormat="1">
      <c r="B208" s="43" t="s">
        <v>186</v>
      </c>
      <c r="C208" s="286">
        <f>'NSP Inputs'!C90/365</f>
        <v>0</v>
      </c>
      <c r="D208" s="191">
        <f>'NSP Inputs'!D90</f>
        <v>0</v>
      </c>
      <c r="I208" s="284"/>
      <c r="J208" s="284"/>
      <c r="K208" s="284"/>
      <c r="L208" s="284"/>
      <c r="M208" s="284"/>
      <c r="N208" s="285"/>
    </row>
    <row r="209" spans="2:14" s="43" customFormat="1">
      <c r="B209" s="43" t="s">
        <v>187</v>
      </c>
      <c r="C209" s="286">
        <f>'NSP Inputs'!C91/365</f>
        <v>0</v>
      </c>
      <c r="D209" s="191">
        <f>'NSP Inputs'!D91</f>
        <v>0</v>
      </c>
      <c r="I209" s="284"/>
      <c r="J209" s="284"/>
      <c r="K209" s="284"/>
      <c r="L209" s="284"/>
      <c r="M209" s="284"/>
      <c r="N209" s="285"/>
    </row>
    <row r="210" spans="2:14" s="43" customFormat="1">
      <c r="B210" s="43" t="s">
        <v>188</v>
      </c>
      <c r="C210" s="286">
        <f>'NSP Inputs'!C92/365</f>
        <v>0</v>
      </c>
      <c r="D210" s="191">
        <f>'NSP Inputs'!D92</f>
        <v>0</v>
      </c>
      <c r="I210" s="284"/>
      <c r="J210" s="284"/>
      <c r="K210" s="284"/>
      <c r="L210" s="284"/>
      <c r="M210" s="284"/>
      <c r="N210" s="285"/>
    </row>
    <row r="211" spans="2:14" s="43" customFormat="1">
      <c r="C211" s="286">
        <f>'NSP Inputs'!C93/365</f>
        <v>0</v>
      </c>
      <c r="D211" s="191">
        <f>'NSP Inputs'!D93</f>
        <v>0</v>
      </c>
      <c r="I211" s="284"/>
      <c r="J211" s="284"/>
      <c r="K211" s="284"/>
      <c r="L211" s="284"/>
      <c r="M211" s="284"/>
      <c r="N211" s="285"/>
    </row>
    <row r="212" spans="2:14" s="43" customFormat="1">
      <c r="B212" s="43" t="s">
        <v>172</v>
      </c>
      <c r="C212" s="286">
        <f>'NSP Inputs'!C94/365</f>
        <v>0</v>
      </c>
      <c r="D212" s="191">
        <f>'NSP Inputs'!D94</f>
        <v>0</v>
      </c>
      <c r="I212" s="284"/>
      <c r="J212" s="284"/>
      <c r="K212" s="284"/>
      <c r="L212" s="284"/>
      <c r="M212" s="284"/>
      <c r="N212" s="285"/>
    </row>
    <row r="213" spans="2:14" s="43" customFormat="1">
      <c r="B213" s="43" t="s">
        <v>186</v>
      </c>
      <c r="C213" s="286">
        <f>'NSP Inputs'!C95/365</f>
        <v>0</v>
      </c>
      <c r="D213" s="191">
        <f>'NSP Inputs'!D95</f>
        <v>0</v>
      </c>
      <c r="I213" s="284"/>
      <c r="J213" s="284"/>
      <c r="K213" s="284"/>
      <c r="L213" s="284"/>
      <c r="M213" s="284"/>
      <c r="N213" s="285"/>
    </row>
    <row r="214" spans="2:14" s="43" customFormat="1">
      <c r="B214" s="43" t="s">
        <v>187</v>
      </c>
      <c r="C214" s="286">
        <f>'NSP Inputs'!C96/365</f>
        <v>0</v>
      </c>
      <c r="D214" s="191">
        <f>'NSP Inputs'!D96</f>
        <v>0</v>
      </c>
      <c r="I214" s="284"/>
      <c r="J214" s="284"/>
      <c r="K214" s="284"/>
      <c r="L214" s="284"/>
      <c r="M214" s="284"/>
      <c r="N214" s="285"/>
    </row>
    <row r="215" spans="2:14" s="43" customFormat="1">
      <c r="B215" s="43" t="s">
        <v>188</v>
      </c>
      <c r="C215" s="286">
        <f>'NSP Inputs'!C97/365</f>
        <v>0</v>
      </c>
      <c r="D215" s="191">
        <f>'NSP Inputs'!D97</f>
        <v>0</v>
      </c>
      <c r="I215" s="284"/>
      <c r="J215" s="284"/>
      <c r="K215" s="284"/>
      <c r="L215" s="284"/>
      <c r="M215" s="284"/>
      <c r="N215" s="285"/>
    </row>
    <row r="216" spans="2:14" s="43" customFormat="1">
      <c r="C216" s="286">
        <f>'NSP Inputs'!C98/365</f>
        <v>0</v>
      </c>
      <c r="D216" s="191">
        <f>'NSP Inputs'!D98</f>
        <v>0</v>
      </c>
      <c r="I216" s="284"/>
      <c r="J216" s="284"/>
      <c r="K216" s="284"/>
      <c r="L216" s="284"/>
      <c r="M216" s="284"/>
      <c r="N216" s="285"/>
    </row>
    <row r="217" spans="2:14" s="43" customFormat="1">
      <c r="B217" s="43" t="s">
        <v>173</v>
      </c>
      <c r="C217" s="286">
        <f>'NSP Inputs'!C99/365</f>
        <v>0</v>
      </c>
      <c r="D217" s="191">
        <f>'NSP Inputs'!D99</f>
        <v>0</v>
      </c>
      <c r="I217" s="284"/>
      <c r="J217" s="284"/>
      <c r="K217" s="284"/>
      <c r="L217" s="284"/>
      <c r="M217" s="284"/>
      <c r="N217" s="285"/>
    </row>
    <row r="218" spans="2:14" s="43" customFormat="1">
      <c r="B218" s="43" t="s">
        <v>186</v>
      </c>
      <c r="C218" s="286">
        <f>'NSP Inputs'!C100/365</f>
        <v>0</v>
      </c>
      <c r="D218" s="191">
        <f>'NSP Inputs'!D100</f>
        <v>0</v>
      </c>
      <c r="I218" s="284"/>
      <c r="J218" s="284"/>
      <c r="K218" s="284"/>
      <c r="L218" s="284"/>
      <c r="M218" s="284"/>
      <c r="N218" s="285"/>
    </row>
    <row r="219" spans="2:14" s="43" customFormat="1">
      <c r="B219" s="43" t="s">
        <v>187</v>
      </c>
      <c r="C219" s="286">
        <f>'NSP Inputs'!C101/365</f>
        <v>0</v>
      </c>
      <c r="D219" s="191">
        <f>'NSP Inputs'!D101</f>
        <v>0</v>
      </c>
      <c r="I219" s="284"/>
      <c r="J219" s="284"/>
      <c r="K219" s="284"/>
      <c r="L219" s="284"/>
      <c r="M219" s="284"/>
      <c r="N219" s="285"/>
    </row>
    <row r="220" spans="2:14" s="43" customFormat="1">
      <c r="B220" s="43" t="s">
        <v>188</v>
      </c>
      <c r="C220" s="286">
        <f>'NSP Inputs'!C102/365</f>
        <v>0</v>
      </c>
      <c r="D220" s="191">
        <f>'NSP Inputs'!D102</f>
        <v>0</v>
      </c>
      <c r="I220" s="284"/>
      <c r="J220" s="284"/>
      <c r="K220" s="284"/>
      <c r="L220" s="284"/>
      <c r="M220" s="284"/>
      <c r="N220" s="285"/>
    </row>
    <row r="221" spans="2:14" s="43" customFormat="1">
      <c r="C221" s="286">
        <f>'NSP Inputs'!C103/365</f>
        <v>0</v>
      </c>
      <c r="D221" s="191">
        <f>'NSP Inputs'!D103</f>
        <v>0</v>
      </c>
      <c r="I221" s="284"/>
      <c r="J221" s="284"/>
      <c r="K221" s="284"/>
      <c r="L221" s="284"/>
      <c r="M221" s="284"/>
      <c r="N221" s="285"/>
    </row>
    <row r="222" spans="2:14" s="43" customFormat="1">
      <c r="B222" s="43" t="s">
        <v>174</v>
      </c>
      <c r="C222" s="286">
        <f>'NSP Inputs'!C104/365</f>
        <v>0</v>
      </c>
      <c r="D222" s="191">
        <f>'NSP Inputs'!D104</f>
        <v>0</v>
      </c>
      <c r="I222" s="284"/>
      <c r="J222" s="284"/>
      <c r="K222" s="284"/>
      <c r="L222" s="284"/>
      <c r="M222" s="284"/>
      <c r="N222" s="285"/>
    </row>
    <row r="223" spans="2:14" s="43" customFormat="1">
      <c r="B223" s="43" t="s">
        <v>186</v>
      </c>
      <c r="C223" s="286">
        <f>'NSP Inputs'!C105/365</f>
        <v>0</v>
      </c>
      <c r="D223" s="191">
        <f>'NSP Inputs'!D105</f>
        <v>0</v>
      </c>
      <c r="I223" s="284"/>
      <c r="J223" s="284"/>
      <c r="K223" s="284"/>
      <c r="L223" s="284"/>
      <c r="M223" s="284"/>
      <c r="N223" s="285"/>
    </row>
    <row r="224" spans="2:14" s="43" customFormat="1">
      <c r="B224" s="43" t="s">
        <v>187</v>
      </c>
      <c r="C224" s="286">
        <f>'NSP Inputs'!C106/365</f>
        <v>0</v>
      </c>
      <c r="D224" s="191">
        <f>'NSP Inputs'!D106</f>
        <v>0</v>
      </c>
      <c r="I224" s="284"/>
      <c r="J224" s="284"/>
      <c r="K224" s="284"/>
      <c r="L224" s="284"/>
      <c r="M224" s="284"/>
      <c r="N224" s="285"/>
    </row>
    <row r="225" spans="2:14" s="43" customFormat="1">
      <c r="B225" s="43" t="s">
        <v>188</v>
      </c>
      <c r="C225" s="286">
        <f>'NSP Inputs'!C107/365</f>
        <v>0</v>
      </c>
      <c r="D225" s="191">
        <f>'NSP Inputs'!D107</f>
        <v>0</v>
      </c>
      <c r="I225" s="284"/>
      <c r="J225" s="284"/>
      <c r="K225" s="284"/>
      <c r="L225" s="284"/>
      <c r="M225" s="284"/>
      <c r="N225" s="285"/>
    </row>
    <row r="226" spans="2:14" s="43" customFormat="1">
      <c r="C226" s="286">
        <f>'NSP Inputs'!C108/365</f>
        <v>0</v>
      </c>
      <c r="D226" s="191">
        <f>'NSP Inputs'!D108</f>
        <v>0</v>
      </c>
      <c r="I226" s="284"/>
      <c r="J226" s="284"/>
      <c r="K226" s="284"/>
      <c r="L226" s="284"/>
      <c r="M226" s="284"/>
      <c r="N226" s="285"/>
    </row>
    <row r="227" spans="2:14" s="43" customFormat="1">
      <c r="B227" s="43" t="s">
        <v>175</v>
      </c>
      <c r="C227" s="286">
        <f>'NSP Inputs'!C109/365</f>
        <v>0</v>
      </c>
      <c r="D227" s="191">
        <f>'NSP Inputs'!D109</f>
        <v>0</v>
      </c>
      <c r="I227" s="284"/>
      <c r="J227" s="284"/>
      <c r="K227" s="284"/>
      <c r="L227" s="284"/>
      <c r="M227" s="284"/>
      <c r="N227" s="285"/>
    </row>
    <row r="228" spans="2:14" s="43" customFormat="1">
      <c r="B228" s="43" t="s">
        <v>189</v>
      </c>
      <c r="C228" s="286">
        <f>'NSP Inputs'!C110/365</f>
        <v>0</v>
      </c>
      <c r="D228" s="191">
        <f>'NSP Inputs'!D110</f>
        <v>0</v>
      </c>
      <c r="I228" s="284"/>
      <c r="J228" s="284"/>
      <c r="K228" s="284"/>
      <c r="L228" s="284"/>
      <c r="M228" s="284"/>
      <c r="N228" s="285"/>
    </row>
    <row r="229" spans="2:14" s="43" customFormat="1">
      <c r="B229" s="43" t="s">
        <v>190</v>
      </c>
      <c r="C229" s="286">
        <f>'NSP Inputs'!C111/365</f>
        <v>0</v>
      </c>
      <c r="D229" s="191">
        <f>'NSP Inputs'!D111</f>
        <v>0</v>
      </c>
      <c r="I229" s="284"/>
      <c r="J229" s="284"/>
      <c r="K229" s="284"/>
      <c r="L229" s="284"/>
      <c r="M229" s="284"/>
      <c r="N229" s="285"/>
    </row>
    <row r="230" spans="2:14" s="43" customFormat="1">
      <c r="B230" s="43" t="s">
        <v>191</v>
      </c>
      <c r="C230" s="286">
        <f>'NSP Inputs'!C112/365</f>
        <v>0</v>
      </c>
      <c r="D230" s="191">
        <f>'NSP Inputs'!D112</f>
        <v>0</v>
      </c>
      <c r="I230" s="284"/>
      <c r="J230" s="284"/>
      <c r="K230" s="284"/>
      <c r="L230" s="284"/>
      <c r="M230" s="284"/>
      <c r="N230" s="285"/>
    </row>
    <row r="231" spans="2:14" s="43" customFormat="1">
      <c r="B231" s="43" t="s">
        <v>192</v>
      </c>
      <c r="C231" s="286">
        <f>'NSP Inputs'!C113/365</f>
        <v>0</v>
      </c>
      <c r="D231" s="191">
        <f>'NSP Inputs'!D113</f>
        <v>0</v>
      </c>
      <c r="I231" s="284"/>
      <c r="J231" s="284"/>
      <c r="K231" s="284"/>
      <c r="L231" s="284"/>
      <c r="M231" s="284"/>
      <c r="N231" s="285"/>
    </row>
    <row r="232" spans="2:14" s="43" customFormat="1">
      <c r="C232" s="286">
        <f>'NSP Inputs'!C114/365</f>
        <v>0</v>
      </c>
      <c r="D232" s="191">
        <f>'NSP Inputs'!D114</f>
        <v>0</v>
      </c>
      <c r="I232" s="284"/>
      <c r="J232" s="284"/>
      <c r="K232" s="284"/>
      <c r="L232" s="284"/>
      <c r="M232" s="284"/>
      <c r="N232" s="285"/>
    </row>
    <row r="233" spans="2:14" s="43" customFormat="1">
      <c r="B233" s="43" t="s">
        <v>176</v>
      </c>
      <c r="C233" s="286">
        <f>'NSP Inputs'!C115/365</f>
        <v>0</v>
      </c>
      <c r="D233" s="191">
        <f>'NSP Inputs'!D115</f>
        <v>0</v>
      </c>
      <c r="I233" s="284"/>
      <c r="J233" s="284"/>
      <c r="K233" s="284"/>
      <c r="L233" s="284"/>
      <c r="M233" s="284"/>
      <c r="N233" s="285"/>
    </row>
    <row r="234" spans="2:14" s="43" customFormat="1">
      <c r="B234" s="43" t="s">
        <v>189</v>
      </c>
      <c r="C234" s="286">
        <f>'NSP Inputs'!C116/365</f>
        <v>0</v>
      </c>
      <c r="D234" s="191">
        <f>'NSP Inputs'!D116</f>
        <v>0</v>
      </c>
      <c r="I234" s="284"/>
      <c r="J234" s="284"/>
      <c r="K234" s="284"/>
      <c r="L234" s="284"/>
      <c r="M234" s="284"/>
      <c r="N234" s="285"/>
    </row>
    <row r="235" spans="2:14" s="43" customFormat="1">
      <c r="B235" s="43" t="s">
        <v>190</v>
      </c>
      <c r="C235" s="286">
        <f>'NSP Inputs'!C117/365</f>
        <v>0</v>
      </c>
      <c r="D235" s="191">
        <f>'NSP Inputs'!D117</f>
        <v>0</v>
      </c>
      <c r="I235" s="284"/>
      <c r="J235" s="284"/>
      <c r="K235" s="284"/>
      <c r="L235" s="284"/>
      <c r="M235" s="284"/>
      <c r="N235" s="285"/>
    </row>
    <row r="236" spans="2:14" s="43" customFormat="1">
      <c r="B236" s="43" t="s">
        <v>191</v>
      </c>
      <c r="C236" s="286">
        <f>'NSP Inputs'!C118/365</f>
        <v>0</v>
      </c>
      <c r="D236" s="191">
        <f>'NSP Inputs'!D118</f>
        <v>0</v>
      </c>
      <c r="I236" s="284"/>
      <c r="J236" s="284"/>
      <c r="K236" s="284"/>
      <c r="L236" s="284"/>
      <c r="M236" s="284"/>
      <c r="N236" s="285"/>
    </row>
    <row r="237" spans="2:14" s="43" customFormat="1">
      <c r="B237" s="43" t="s">
        <v>192</v>
      </c>
      <c r="C237" s="286">
        <f>'NSP Inputs'!C119/365</f>
        <v>0</v>
      </c>
      <c r="D237" s="191">
        <f>'NSP Inputs'!D119</f>
        <v>0</v>
      </c>
      <c r="I237" s="284"/>
      <c r="J237" s="284"/>
      <c r="K237" s="284"/>
      <c r="L237" s="284"/>
      <c r="M237" s="284"/>
      <c r="N237" s="285"/>
    </row>
    <row r="238" spans="2:14" s="43" customFormat="1">
      <c r="C238" s="286">
        <f>'NSP Inputs'!C120/365</f>
        <v>0</v>
      </c>
      <c r="D238" s="191">
        <f>'NSP Inputs'!D120</f>
        <v>0</v>
      </c>
      <c r="I238" s="284"/>
      <c r="J238" s="284"/>
      <c r="K238" s="284"/>
      <c r="L238" s="284"/>
      <c r="M238" s="284"/>
      <c r="N238" s="285"/>
    </row>
    <row r="239" spans="2:14" s="43" customFormat="1">
      <c r="B239" s="43" t="s">
        <v>177</v>
      </c>
      <c r="C239" s="286">
        <f>'NSP Inputs'!C121/365</f>
        <v>0</v>
      </c>
      <c r="D239" s="191">
        <f>'NSP Inputs'!D121</f>
        <v>0</v>
      </c>
      <c r="I239" s="284"/>
      <c r="J239" s="284"/>
      <c r="K239" s="284"/>
      <c r="L239" s="284"/>
      <c r="M239" s="284"/>
      <c r="N239" s="285"/>
    </row>
    <row r="240" spans="2:14" s="43" customFormat="1">
      <c r="B240" s="43" t="s">
        <v>189</v>
      </c>
      <c r="C240" s="286">
        <f>'NSP Inputs'!C122/365</f>
        <v>0</v>
      </c>
      <c r="D240" s="191">
        <f>'NSP Inputs'!D122</f>
        <v>0</v>
      </c>
      <c r="I240" s="284"/>
      <c r="J240" s="284"/>
      <c r="K240" s="284"/>
      <c r="L240" s="284"/>
      <c r="M240" s="284"/>
      <c r="N240" s="285"/>
    </row>
    <row r="241" spans="2:14" s="43" customFormat="1">
      <c r="B241" s="43" t="s">
        <v>190</v>
      </c>
      <c r="C241" s="286">
        <f>'NSP Inputs'!C123/365</f>
        <v>0</v>
      </c>
      <c r="D241" s="191">
        <f>'NSP Inputs'!D123</f>
        <v>0</v>
      </c>
      <c r="I241" s="284"/>
      <c r="J241" s="284"/>
      <c r="K241" s="284"/>
      <c r="L241" s="284"/>
      <c r="M241" s="284"/>
      <c r="N241" s="285"/>
    </row>
    <row r="242" spans="2:14" s="43" customFormat="1">
      <c r="B242" s="43" t="s">
        <v>191</v>
      </c>
      <c r="C242" s="286">
        <f>'NSP Inputs'!C124/365</f>
        <v>0</v>
      </c>
      <c r="D242" s="191">
        <f>'NSP Inputs'!D124</f>
        <v>0</v>
      </c>
      <c r="I242" s="284"/>
      <c r="J242" s="284"/>
      <c r="K242" s="284"/>
      <c r="L242" s="284"/>
      <c r="M242" s="284"/>
      <c r="N242" s="285"/>
    </row>
    <row r="243" spans="2:14" s="43" customFormat="1">
      <c r="B243" s="43" t="s">
        <v>192</v>
      </c>
      <c r="C243" s="286">
        <f>'NSP Inputs'!C125/365</f>
        <v>0</v>
      </c>
      <c r="D243" s="191">
        <f>'NSP Inputs'!D125</f>
        <v>0</v>
      </c>
      <c r="I243" s="284"/>
      <c r="J243" s="284"/>
      <c r="K243" s="284"/>
      <c r="L243" s="284"/>
      <c r="M243" s="284"/>
      <c r="N243" s="285"/>
    </row>
    <row r="244" spans="2:14" s="43" customFormat="1">
      <c r="C244" s="286">
        <f>'NSP Inputs'!C126/365</f>
        <v>0</v>
      </c>
      <c r="D244" s="191">
        <f>'NSP Inputs'!D126</f>
        <v>0</v>
      </c>
      <c r="I244" s="284"/>
      <c r="J244" s="284"/>
      <c r="K244" s="284"/>
      <c r="L244" s="284"/>
      <c r="M244" s="284"/>
      <c r="N244" s="285"/>
    </row>
    <row r="245" spans="2:14" s="43" customFormat="1">
      <c r="B245" s="43" t="s">
        <v>178</v>
      </c>
      <c r="C245" s="286">
        <f>'NSP Inputs'!C127/365</f>
        <v>0</v>
      </c>
      <c r="D245" s="191">
        <f>'NSP Inputs'!D127</f>
        <v>0</v>
      </c>
      <c r="I245" s="284"/>
      <c r="J245" s="284"/>
      <c r="K245" s="284"/>
      <c r="L245" s="284"/>
      <c r="M245" s="284"/>
      <c r="N245" s="285"/>
    </row>
    <row r="246" spans="2:14" s="43" customFormat="1">
      <c r="B246" s="43" t="s">
        <v>189</v>
      </c>
      <c r="C246" s="286">
        <f>'NSP Inputs'!C128/365</f>
        <v>0</v>
      </c>
      <c r="D246" s="191">
        <f>'NSP Inputs'!D128</f>
        <v>0</v>
      </c>
      <c r="I246" s="284"/>
      <c r="J246" s="284"/>
      <c r="K246" s="284"/>
      <c r="L246" s="284"/>
      <c r="M246" s="284"/>
      <c r="N246" s="285"/>
    </row>
    <row r="247" spans="2:14" s="43" customFormat="1">
      <c r="B247" s="43" t="s">
        <v>190</v>
      </c>
      <c r="C247" s="286">
        <f>'NSP Inputs'!C129/365</f>
        <v>0</v>
      </c>
      <c r="D247" s="191">
        <f>'NSP Inputs'!D129</f>
        <v>0</v>
      </c>
      <c r="I247" s="284"/>
      <c r="J247" s="284"/>
      <c r="K247" s="284"/>
      <c r="L247" s="284"/>
      <c r="M247" s="284"/>
      <c r="N247" s="285"/>
    </row>
    <row r="248" spans="2:14" s="43" customFormat="1">
      <c r="B248" s="43" t="s">
        <v>191</v>
      </c>
      <c r="C248" s="286">
        <f>'NSP Inputs'!C130/365</f>
        <v>0</v>
      </c>
      <c r="D248" s="191">
        <f>'NSP Inputs'!D130</f>
        <v>0</v>
      </c>
      <c r="I248" s="284"/>
      <c r="J248" s="284"/>
      <c r="K248" s="284"/>
      <c r="L248" s="284"/>
      <c r="M248" s="284"/>
      <c r="N248" s="285"/>
    </row>
    <row r="249" spans="2:14" s="43" customFormat="1">
      <c r="B249" s="43" t="s">
        <v>192</v>
      </c>
      <c r="C249" s="286">
        <f>'NSP Inputs'!C131/365</f>
        <v>0</v>
      </c>
      <c r="D249" s="191">
        <f>'NSP Inputs'!D131</f>
        <v>0</v>
      </c>
      <c r="I249" s="284"/>
      <c r="J249" s="284"/>
      <c r="K249" s="284"/>
      <c r="L249" s="284"/>
      <c r="M249" s="284"/>
      <c r="N249" s="285"/>
    </row>
    <row r="250" spans="2:14" s="43" customFormat="1">
      <c r="C250" s="286">
        <f>'NSP Inputs'!C132/365</f>
        <v>0</v>
      </c>
      <c r="D250" s="191">
        <f>'NSP Inputs'!D132</f>
        <v>0</v>
      </c>
      <c r="I250" s="284"/>
      <c r="J250" s="284"/>
      <c r="K250" s="284"/>
      <c r="L250" s="284"/>
      <c r="M250" s="284"/>
      <c r="N250" s="285"/>
    </row>
    <row r="251" spans="2:14" s="43" customFormat="1">
      <c r="B251" s="43" t="s">
        <v>179</v>
      </c>
      <c r="C251" s="286">
        <f>'NSP Inputs'!C133/365</f>
        <v>0</v>
      </c>
      <c r="D251" s="191">
        <f>'NSP Inputs'!D133</f>
        <v>0</v>
      </c>
      <c r="I251" s="284"/>
      <c r="J251" s="284"/>
      <c r="K251" s="284"/>
      <c r="L251" s="284"/>
      <c r="M251" s="284"/>
      <c r="N251" s="285"/>
    </row>
    <row r="252" spans="2:14" s="43" customFormat="1">
      <c r="B252" s="43" t="s">
        <v>193</v>
      </c>
      <c r="C252" s="286">
        <f>'NSP Inputs'!C134/365</f>
        <v>0</v>
      </c>
      <c r="D252" s="191">
        <f>'NSP Inputs'!D134</f>
        <v>0</v>
      </c>
      <c r="I252" s="284"/>
      <c r="J252" s="284"/>
      <c r="K252" s="284"/>
      <c r="L252" s="284"/>
      <c r="M252" s="284"/>
      <c r="N252" s="285"/>
    </row>
    <row r="253" spans="2:14" s="43" customFormat="1">
      <c r="B253" s="43" t="s">
        <v>194</v>
      </c>
      <c r="C253" s="286">
        <f>'NSP Inputs'!C135/365</f>
        <v>0</v>
      </c>
      <c r="D253" s="191">
        <f>'NSP Inputs'!D135</f>
        <v>0</v>
      </c>
      <c r="I253" s="284"/>
      <c r="J253" s="284"/>
      <c r="K253" s="284"/>
      <c r="L253" s="284"/>
      <c r="M253" s="284"/>
      <c r="N253" s="285"/>
    </row>
    <row r="254" spans="2:14" s="43" customFormat="1">
      <c r="B254" s="43" t="s">
        <v>195</v>
      </c>
      <c r="C254" s="286">
        <f>'NSP Inputs'!C136/365</f>
        <v>0</v>
      </c>
      <c r="D254" s="191">
        <f>'NSP Inputs'!D136</f>
        <v>0</v>
      </c>
      <c r="I254" s="284"/>
      <c r="J254" s="284"/>
      <c r="K254" s="284"/>
      <c r="L254" s="284"/>
      <c r="M254" s="284"/>
      <c r="N254" s="285"/>
    </row>
    <row r="255" spans="2:14" s="43" customFormat="1">
      <c r="C255" s="286">
        <f>'NSP Inputs'!C137/365</f>
        <v>0</v>
      </c>
      <c r="D255" s="191">
        <f>'NSP Inputs'!D137</f>
        <v>0</v>
      </c>
      <c r="I255" s="284"/>
      <c r="J255" s="284"/>
      <c r="K255" s="284"/>
      <c r="L255" s="284"/>
      <c r="M255" s="284"/>
      <c r="N255" s="285"/>
    </row>
    <row r="256" spans="2:14" s="43" customFormat="1">
      <c r="B256" s="43" t="s">
        <v>180</v>
      </c>
      <c r="C256" s="286">
        <f>'NSP Inputs'!C138/365</f>
        <v>0</v>
      </c>
      <c r="D256" s="191">
        <f>'NSP Inputs'!D138</f>
        <v>0</v>
      </c>
      <c r="I256" s="284"/>
      <c r="J256" s="284"/>
      <c r="K256" s="284"/>
      <c r="L256" s="284"/>
      <c r="M256" s="284"/>
      <c r="N256" s="285"/>
    </row>
    <row r="257" spans="2:14" s="43" customFormat="1">
      <c r="B257" s="43" t="s">
        <v>193</v>
      </c>
      <c r="C257" s="286">
        <f>'NSP Inputs'!C139/365</f>
        <v>0</v>
      </c>
      <c r="D257" s="191">
        <f>'NSP Inputs'!D139</f>
        <v>0</v>
      </c>
      <c r="I257" s="284"/>
      <c r="J257" s="284"/>
      <c r="K257" s="284"/>
      <c r="L257" s="284"/>
      <c r="M257" s="284"/>
      <c r="N257" s="285"/>
    </row>
    <row r="258" spans="2:14" s="43" customFormat="1">
      <c r="B258" s="43" t="s">
        <v>194</v>
      </c>
      <c r="C258" s="286">
        <f>'NSP Inputs'!C140/365</f>
        <v>0</v>
      </c>
      <c r="D258" s="191">
        <f>'NSP Inputs'!D140</f>
        <v>0</v>
      </c>
      <c r="I258" s="284"/>
      <c r="J258" s="284"/>
      <c r="K258" s="284"/>
      <c r="L258" s="284"/>
      <c r="M258" s="284"/>
      <c r="N258" s="285"/>
    </row>
    <row r="259" spans="2:14" s="43" customFormat="1">
      <c r="B259" s="43" t="s">
        <v>195</v>
      </c>
      <c r="C259" s="286">
        <f>'NSP Inputs'!C141/365</f>
        <v>0</v>
      </c>
      <c r="D259" s="191">
        <f>'NSP Inputs'!D141</f>
        <v>0</v>
      </c>
      <c r="I259" s="284"/>
      <c r="J259" s="284"/>
      <c r="K259" s="284"/>
      <c r="L259" s="284"/>
      <c r="M259" s="284"/>
      <c r="N259" s="285"/>
    </row>
    <row r="260" spans="2:14" s="43" customFormat="1">
      <c r="C260" s="286">
        <f>'NSP Inputs'!C142/365</f>
        <v>0</v>
      </c>
      <c r="D260" s="191">
        <f>'NSP Inputs'!D142</f>
        <v>0</v>
      </c>
      <c r="I260" s="284"/>
      <c r="J260" s="284"/>
      <c r="K260" s="284"/>
      <c r="L260" s="284"/>
      <c r="M260" s="284"/>
      <c r="N260" s="285"/>
    </row>
    <row r="261" spans="2:14" s="43" customFormat="1">
      <c r="B261" s="43" t="s">
        <v>196</v>
      </c>
      <c r="C261" s="286">
        <f>'NSP Inputs'!C143/365</f>
        <v>0</v>
      </c>
      <c r="D261" s="191">
        <f>'NSP Inputs'!D143</f>
        <v>0</v>
      </c>
      <c r="I261" s="284"/>
      <c r="J261" s="284"/>
      <c r="K261" s="284"/>
      <c r="L261" s="284"/>
      <c r="M261" s="284"/>
      <c r="N261" s="285"/>
    </row>
    <row r="262" spans="2:14" s="43" customFormat="1">
      <c r="B262" s="43" t="s">
        <v>193</v>
      </c>
      <c r="C262" s="286">
        <f>'NSP Inputs'!C144/365</f>
        <v>0</v>
      </c>
      <c r="D262" s="191">
        <f>'NSP Inputs'!D144</f>
        <v>0</v>
      </c>
      <c r="I262" s="284"/>
      <c r="J262" s="284"/>
      <c r="K262" s="284"/>
      <c r="L262" s="284"/>
      <c r="M262" s="284"/>
      <c r="N262" s="285"/>
    </row>
    <row r="263" spans="2:14" s="43" customFormat="1">
      <c r="B263" s="43" t="s">
        <v>194</v>
      </c>
      <c r="C263" s="286">
        <f>'NSP Inputs'!C145/365</f>
        <v>0</v>
      </c>
      <c r="D263" s="191">
        <f>'NSP Inputs'!D145</f>
        <v>0</v>
      </c>
      <c r="I263" s="284"/>
      <c r="J263" s="284"/>
      <c r="K263" s="284"/>
      <c r="L263" s="284"/>
      <c r="M263" s="284"/>
      <c r="N263" s="285"/>
    </row>
    <row r="264" spans="2:14" s="43" customFormat="1">
      <c r="B264" s="43" t="s">
        <v>195</v>
      </c>
      <c r="C264" s="286">
        <f>'NSP Inputs'!C146/365</f>
        <v>0</v>
      </c>
      <c r="D264" s="191">
        <f>'NSP Inputs'!D146</f>
        <v>0</v>
      </c>
      <c r="I264" s="284"/>
      <c r="J264" s="284"/>
      <c r="K264" s="284"/>
      <c r="L264" s="284"/>
      <c r="M264" s="284"/>
      <c r="N264" s="285"/>
    </row>
    <row r="265" spans="2:14" s="43" customFormat="1">
      <c r="C265" s="286">
        <f>'NSP Inputs'!C147/365</f>
        <v>0</v>
      </c>
      <c r="D265" s="191">
        <f>'NSP Inputs'!D147</f>
        <v>0</v>
      </c>
      <c r="I265" s="284"/>
      <c r="J265" s="284"/>
      <c r="K265" s="284"/>
      <c r="L265" s="284"/>
      <c r="M265" s="284"/>
      <c r="N265" s="285"/>
    </row>
    <row r="266" spans="2:14" s="43" customFormat="1">
      <c r="B266" s="43" t="s">
        <v>182</v>
      </c>
      <c r="C266" s="286">
        <f>'NSP Inputs'!C148/365</f>
        <v>0</v>
      </c>
      <c r="D266" s="191">
        <f>'NSP Inputs'!D148</f>
        <v>0</v>
      </c>
      <c r="I266" s="284"/>
      <c r="J266" s="284"/>
      <c r="K266" s="284"/>
      <c r="L266" s="284"/>
      <c r="M266" s="284"/>
      <c r="N266" s="285"/>
    </row>
    <row r="267" spans="2:14" s="43" customFormat="1">
      <c r="B267" s="43" t="s">
        <v>186</v>
      </c>
      <c r="C267" s="286">
        <f>'NSP Inputs'!C149/365</f>
        <v>0</v>
      </c>
      <c r="D267" s="191">
        <f>'NSP Inputs'!D149</f>
        <v>0</v>
      </c>
      <c r="I267" s="284"/>
      <c r="J267" s="284"/>
      <c r="K267" s="284"/>
      <c r="L267" s="284"/>
      <c r="M267" s="284"/>
      <c r="N267" s="285"/>
    </row>
    <row r="268" spans="2:14" s="43" customFormat="1">
      <c r="B268" s="43" t="s">
        <v>187</v>
      </c>
      <c r="C268" s="286">
        <f>'NSP Inputs'!C150/365</f>
        <v>0</v>
      </c>
      <c r="D268" s="191">
        <f>'NSP Inputs'!D150</f>
        <v>0</v>
      </c>
      <c r="I268" s="284"/>
      <c r="J268" s="284"/>
      <c r="K268" s="284"/>
      <c r="L268" s="284"/>
      <c r="M268" s="284"/>
      <c r="N268" s="285"/>
    </row>
    <row r="269" spans="2:14" s="43" customFormat="1">
      <c r="B269" s="43" t="s">
        <v>188</v>
      </c>
      <c r="C269" s="286">
        <f>'NSP Inputs'!C151/365</f>
        <v>0</v>
      </c>
      <c r="D269" s="191">
        <f>'NSP Inputs'!D151</f>
        <v>0</v>
      </c>
      <c r="I269" s="284"/>
      <c r="J269" s="284"/>
      <c r="K269" s="284"/>
      <c r="L269" s="284"/>
      <c r="M269" s="284"/>
      <c r="N269" s="285"/>
    </row>
    <row r="270" spans="2:14" s="43" customFormat="1">
      <c r="C270" s="286">
        <f>'NSP Inputs'!C152/365</f>
        <v>0</v>
      </c>
      <c r="D270" s="191">
        <f>'NSP Inputs'!D152</f>
        <v>0</v>
      </c>
      <c r="I270" s="284"/>
      <c r="J270" s="284"/>
      <c r="K270" s="284"/>
      <c r="L270" s="284"/>
      <c r="M270" s="284"/>
      <c r="N270" s="285"/>
    </row>
    <row r="271" spans="2:14" s="43" customFormat="1">
      <c r="B271" s="43" t="s">
        <v>183</v>
      </c>
      <c r="C271" s="286">
        <f>'NSP Inputs'!C153/365</f>
        <v>0</v>
      </c>
      <c r="D271" s="191">
        <f>'NSP Inputs'!D153</f>
        <v>0</v>
      </c>
      <c r="I271" s="284"/>
      <c r="J271" s="284"/>
      <c r="K271" s="284"/>
      <c r="L271" s="284"/>
      <c r="M271" s="284"/>
      <c r="N271" s="285"/>
    </row>
    <row r="272" spans="2:14" s="43" customFormat="1">
      <c r="B272" s="43" t="s">
        <v>189</v>
      </c>
      <c r="C272" s="286">
        <f>'NSP Inputs'!C154/365</f>
        <v>0</v>
      </c>
      <c r="D272" s="191">
        <f>'NSP Inputs'!D154</f>
        <v>0</v>
      </c>
      <c r="I272" s="284"/>
      <c r="J272" s="284"/>
      <c r="K272" s="284"/>
      <c r="L272" s="284"/>
      <c r="M272" s="284"/>
      <c r="N272" s="285"/>
    </row>
    <row r="273" spans="2:32" s="43" customFormat="1">
      <c r="B273" s="43" t="s">
        <v>190</v>
      </c>
      <c r="C273" s="286">
        <f>'NSP Inputs'!C155/365</f>
        <v>0</v>
      </c>
      <c r="D273" s="191">
        <f>'NSP Inputs'!D155</f>
        <v>0</v>
      </c>
      <c r="I273" s="284"/>
      <c r="J273" s="284"/>
      <c r="K273" s="284"/>
      <c r="L273" s="284"/>
      <c r="M273" s="284"/>
      <c r="N273" s="285"/>
    </row>
    <row r="274" spans="2:32" s="43" customFormat="1">
      <c r="B274" s="43" t="s">
        <v>191</v>
      </c>
      <c r="C274" s="286">
        <f>'NSP Inputs'!C156/365</f>
        <v>0</v>
      </c>
      <c r="D274" s="191">
        <f>'NSP Inputs'!D156</f>
        <v>0</v>
      </c>
      <c r="I274" s="284"/>
      <c r="J274" s="284"/>
      <c r="K274" s="284"/>
      <c r="L274" s="284"/>
      <c r="M274" s="284"/>
      <c r="N274" s="285"/>
    </row>
    <row r="275" spans="2:32" s="43" customFormat="1">
      <c r="B275" s="43" t="s">
        <v>192</v>
      </c>
      <c r="C275" s="286">
        <f>'NSP Inputs'!C157/365</f>
        <v>0</v>
      </c>
      <c r="D275" s="191">
        <f>'NSP Inputs'!D157</f>
        <v>0</v>
      </c>
      <c r="I275" s="284"/>
      <c r="J275" s="284"/>
      <c r="K275" s="284"/>
      <c r="L275" s="284"/>
      <c r="M275" s="284"/>
      <c r="N275" s="285"/>
    </row>
    <row r="276" spans="2:32" s="43" customFormat="1">
      <c r="C276" s="286">
        <f>'NSP Inputs'!C158/365</f>
        <v>0</v>
      </c>
      <c r="D276" s="191">
        <f>'NSP Inputs'!D158</f>
        <v>0</v>
      </c>
      <c r="I276" s="284"/>
      <c r="J276" s="284"/>
      <c r="K276" s="284"/>
      <c r="L276" s="284"/>
      <c r="M276" s="284"/>
      <c r="N276" s="285"/>
    </row>
    <row r="277" spans="2:32" s="43" customFormat="1">
      <c r="B277" s="43" t="s">
        <v>184</v>
      </c>
      <c r="C277" s="286">
        <f>'NSP Inputs'!C159/365</f>
        <v>0</v>
      </c>
      <c r="D277" s="191">
        <f>'NSP Inputs'!D159</f>
        <v>0</v>
      </c>
      <c r="I277" s="284"/>
      <c r="J277" s="284"/>
      <c r="K277" s="284"/>
      <c r="L277" s="284"/>
      <c r="M277" s="284"/>
      <c r="N277" s="285"/>
    </row>
    <row r="278" spans="2:32" s="43" customFormat="1">
      <c r="B278" s="43" t="s">
        <v>193</v>
      </c>
      <c r="C278" s="286">
        <f>'NSP Inputs'!C160/365</f>
        <v>0</v>
      </c>
      <c r="D278" s="191">
        <f>'NSP Inputs'!D160</f>
        <v>0</v>
      </c>
      <c r="I278" s="284"/>
      <c r="J278" s="284"/>
      <c r="K278" s="284"/>
      <c r="L278" s="284"/>
      <c r="M278" s="284"/>
      <c r="N278" s="285"/>
    </row>
    <row r="279" spans="2:32" s="43" customFormat="1">
      <c r="B279" s="43" t="s">
        <v>194</v>
      </c>
      <c r="C279" s="286">
        <f>'NSP Inputs'!C161/365</f>
        <v>0</v>
      </c>
      <c r="D279" s="191">
        <f>'NSP Inputs'!D161</f>
        <v>0</v>
      </c>
      <c r="I279" s="284"/>
      <c r="J279" s="284"/>
      <c r="K279" s="284"/>
      <c r="L279" s="284"/>
      <c r="M279" s="284"/>
      <c r="N279" s="285"/>
    </row>
    <row r="280" spans="2:32" s="43" customFormat="1">
      <c r="B280" s="43" t="s">
        <v>195</v>
      </c>
      <c r="C280" s="286">
        <f>'NSP Inputs'!C162/365</f>
        <v>0</v>
      </c>
      <c r="D280" s="191">
        <f>'NSP Inputs'!D162</f>
        <v>0</v>
      </c>
      <c r="I280" s="284"/>
      <c r="J280" s="284"/>
      <c r="K280" s="284"/>
      <c r="L280" s="284"/>
      <c r="M280" s="284"/>
      <c r="N280" s="285"/>
    </row>
    <row r="282" spans="2:32">
      <c r="B282" s="2" t="s">
        <v>283</v>
      </c>
      <c r="C282" t="s">
        <v>209</v>
      </c>
      <c r="I282" t="s">
        <v>199</v>
      </c>
      <c r="O282" t="s">
        <v>200</v>
      </c>
      <c r="U282" t="s">
        <v>201</v>
      </c>
      <c r="AA282" t="s">
        <v>202</v>
      </c>
    </row>
    <row r="283" spans="2:32">
      <c r="B283" t="s">
        <v>13</v>
      </c>
      <c r="C283" t="s">
        <v>170</v>
      </c>
      <c r="D283">
        <v>2023</v>
      </c>
      <c r="E283" t="s">
        <v>203</v>
      </c>
      <c r="F283" t="s">
        <v>204</v>
      </c>
      <c r="G283" t="s">
        <v>205</v>
      </c>
      <c r="H283" t="s">
        <v>206</v>
      </c>
      <c r="I283" t="s">
        <v>170</v>
      </c>
      <c r="J283">
        <v>2023</v>
      </c>
      <c r="K283" t="s">
        <v>203</v>
      </c>
      <c r="L283" t="s">
        <v>204</v>
      </c>
      <c r="M283" t="s">
        <v>205</v>
      </c>
      <c r="N283" t="s">
        <v>206</v>
      </c>
      <c r="O283" t="s">
        <v>170</v>
      </c>
      <c r="P283">
        <v>2023</v>
      </c>
      <c r="Q283" t="s">
        <v>203</v>
      </c>
      <c r="R283" t="s">
        <v>204</v>
      </c>
      <c r="S283" t="s">
        <v>205</v>
      </c>
      <c r="T283" t="s">
        <v>206</v>
      </c>
      <c r="U283" t="s">
        <v>170</v>
      </c>
      <c r="V283">
        <v>2023</v>
      </c>
      <c r="W283" t="s">
        <v>203</v>
      </c>
      <c r="X283" t="s">
        <v>204</v>
      </c>
      <c r="Y283" t="s">
        <v>205</v>
      </c>
      <c r="Z283" t="s">
        <v>206</v>
      </c>
      <c r="AA283" t="s">
        <v>170</v>
      </c>
      <c r="AB283">
        <v>2023</v>
      </c>
      <c r="AC283" t="s">
        <v>203</v>
      </c>
      <c r="AD283" t="s">
        <v>204</v>
      </c>
      <c r="AE283" t="s">
        <v>205</v>
      </c>
      <c r="AF283" t="s">
        <v>206</v>
      </c>
    </row>
    <row r="284" spans="2:32">
      <c r="B284" t="s">
        <v>171</v>
      </c>
      <c r="C284" s="183">
        <f>'NSP Inputs'!C166</f>
        <v>599236.16390366771</v>
      </c>
      <c r="D284" s="183">
        <f>'NSP Inputs'!D166</f>
        <v>603203.81905105733</v>
      </c>
      <c r="E284" s="183">
        <f>'NSP Inputs'!E166</f>
        <v>602978.97003511165</v>
      </c>
      <c r="F284" s="183">
        <f>'NSP Inputs'!F166</f>
        <v>598422.46282439737</v>
      </c>
      <c r="G284" s="183">
        <f>'NSP Inputs'!G166</f>
        <v>588406.23215443688</v>
      </c>
      <c r="H284" s="183">
        <f>'NSP Inputs'!H166</f>
        <v>573612.49776925042</v>
      </c>
      <c r="I284" s="183">
        <f>'NSP Inputs'!I166</f>
        <v>4776813.9645564575</v>
      </c>
      <c r="J284" s="183">
        <f>'NSP Inputs'!J166</f>
        <v>4614106.9865308302</v>
      </c>
      <c r="K284" s="183">
        <f>'NSP Inputs'!K166</f>
        <v>4436977.2078634426</v>
      </c>
      <c r="L284" s="183">
        <f>'NSP Inputs'!L166</f>
        <v>4227137.0187616851</v>
      </c>
      <c r="M284" s="183">
        <f>'NSP Inputs'!M166</f>
        <v>3974017.2160644475</v>
      </c>
      <c r="N284" s="183">
        <f>'NSP Inputs'!N166</f>
        <v>3713527.2024092232</v>
      </c>
      <c r="O284" s="183">
        <f>'NSP Inputs'!O166</f>
        <v>3072352.0945134955</v>
      </c>
      <c r="P284" s="183">
        <f>'NSP Inputs'!P166</f>
        <v>2967702.190113165</v>
      </c>
      <c r="Q284" s="183">
        <f>'NSP Inputs'!Q166</f>
        <v>2853775.8261125125</v>
      </c>
      <c r="R284" s="183">
        <f>'NSP Inputs'!R166</f>
        <v>2718810.7742424724</v>
      </c>
      <c r="S284" s="183">
        <f>'NSP Inputs'!S166</f>
        <v>2556009.1324473415</v>
      </c>
      <c r="T284" s="183">
        <f>'NSP Inputs'!T166</f>
        <v>2388467.1169969263</v>
      </c>
      <c r="U284" s="183">
        <f>'NSP Inputs'!U166</f>
        <v>18439697.025198612</v>
      </c>
      <c r="V284" s="183">
        <f>'NSP Inputs'!V166</f>
        <v>17811607.381988741</v>
      </c>
      <c r="W284" s="183">
        <f>'NSP Inputs'!W166</f>
        <v>17127842.119828191</v>
      </c>
      <c r="X284" s="183">
        <f>'NSP Inputs'!X166</f>
        <v>16317806.489498576</v>
      </c>
      <c r="Y284" s="183">
        <f>'NSP Inputs'!Y166</f>
        <v>15340700.7224649</v>
      </c>
      <c r="Z284" s="183">
        <f>'NSP Inputs'!Z166</f>
        <v>14335144.097163459</v>
      </c>
      <c r="AA284" s="183">
        <f>'NSP Inputs'!AA166</f>
        <v>0</v>
      </c>
      <c r="AB284" s="183">
        <f>'NSP Inputs'!AB166</f>
        <v>0</v>
      </c>
      <c r="AC284" s="183">
        <f>'NSP Inputs'!AC166</f>
        <v>0</v>
      </c>
      <c r="AD284" s="183">
        <f>'NSP Inputs'!AD166</f>
        <v>0</v>
      </c>
      <c r="AE284" s="183">
        <f>'NSP Inputs'!AE166</f>
        <v>0</v>
      </c>
      <c r="AF284" s="183">
        <f>'NSP Inputs'!AF166</f>
        <v>0</v>
      </c>
    </row>
    <row r="285" spans="2:32">
      <c r="B285" t="s">
        <v>172</v>
      </c>
      <c r="C285" s="183">
        <f>'NSP Inputs'!C167</f>
        <v>86024.019569028562</v>
      </c>
      <c r="D285" s="183">
        <f>'NSP Inputs'!D167</f>
        <v>86593.600753546445</v>
      </c>
      <c r="E285" s="183">
        <f>'NSP Inputs'!E167</f>
        <v>86561.322300888001</v>
      </c>
      <c r="F285" s="183">
        <f>'NSP Inputs'!F167</f>
        <v>85907.207798005766</v>
      </c>
      <c r="G285" s="183">
        <f>'NSP Inputs'!G167</f>
        <v>84469.316570701427</v>
      </c>
      <c r="H285" s="183">
        <f>'NSP Inputs'!H167</f>
        <v>82345.585439456045</v>
      </c>
      <c r="I285" s="183">
        <f>'NSP Inputs'!I167</f>
        <v>579159.53933362744</v>
      </c>
      <c r="J285" s="183">
        <f>'NSP Inputs'!J167</f>
        <v>559432.31128185662</v>
      </c>
      <c r="K285" s="183">
        <f>'NSP Inputs'!K167</f>
        <v>537956.40667756309</v>
      </c>
      <c r="L285" s="183">
        <f>'NSP Inputs'!L167</f>
        <v>512514.56444640149</v>
      </c>
      <c r="M285" s="183">
        <f>'NSP Inputs'!M167</f>
        <v>481825.33321108739</v>
      </c>
      <c r="N285" s="183">
        <f>'NSP Inputs'!N167</f>
        <v>450242.50887901639</v>
      </c>
      <c r="O285" s="183">
        <f>'NSP Inputs'!O167</f>
        <v>353115.85561181238</v>
      </c>
      <c r="P285" s="183">
        <f>'NSP Inputs'!P167</f>
        <v>341088.08685509744</v>
      </c>
      <c r="Q285" s="183">
        <f>'NSP Inputs'!Q167</f>
        <v>327994.14310669916</v>
      </c>
      <c r="R285" s="183">
        <f>'NSP Inputs'!R167</f>
        <v>312482.15154365916</v>
      </c>
      <c r="S285" s="183">
        <f>'NSP Inputs'!S167</f>
        <v>293770.80620659463</v>
      </c>
      <c r="T285" s="183">
        <f>'NSP Inputs'!T167</f>
        <v>274514.63363368221</v>
      </c>
      <c r="U285" s="183">
        <f>'NSP Inputs'!U167</f>
        <v>2245604.8580518537</v>
      </c>
      <c r="V285" s="183">
        <f>'NSP Inputs'!V167</f>
        <v>2169115.469307737</v>
      </c>
      <c r="W285" s="183">
        <f>'NSP Inputs'!W167</f>
        <v>2085845.8476660936</v>
      </c>
      <c r="X285" s="183">
        <f>'NSP Inputs'!X167</f>
        <v>1987198.8935335225</v>
      </c>
      <c r="Y285" s="183">
        <f>'NSP Inputs'!Y167</f>
        <v>1868205.9700444408</v>
      </c>
      <c r="Z285" s="183">
        <f>'NSP Inputs'!Z167</f>
        <v>1745748.2724077944</v>
      </c>
      <c r="AA285" s="183">
        <f>'NSP Inputs'!AA167</f>
        <v>0</v>
      </c>
      <c r="AB285" s="183">
        <f>'NSP Inputs'!AB167</f>
        <v>0</v>
      </c>
      <c r="AC285" s="183">
        <f>'NSP Inputs'!AC167</f>
        <v>0</v>
      </c>
      <c r="AD285" s="183">
        <f>'NSP Inputs'!AD167</f>
        <v>0</v>
      </c>
      <c r="AE285" s="183">
        <f>'NSP Inputs'!AE167</f>
        <v>0</v>
      </c>
      <c r="AF285" s="183">
        <f>'NSP Inputs'!AF167</f>
        <v>0</v>
      </c>
    </row>
    <row r="286" spans="2:32">
      <c r="B286" t="s">
        <v>173</v>
      </c>
      <c r="C286" s="183">
        <f>'NSP Inputs'!C168</f>
        <v>9005.6821175942805</v>
      </c>
      <c r="D286" s="183">
        <f>'NSP Inputs'!D168</f>
        <v>9065.3104297055834</v>
      </c>
      <c r="E286" s="183">
        <f>'NSP Inputs'!E168</f>
        <v>9061.9312632199199</v>
      </c>
      <c r="F286" s="183">
        <f>'NSP Inputs'!F168</f>
        <v>8993.4533275110589</v>
      </c>
      <c r="G286" s="183">
        <f>'NSP Inputs'!G168</f>
        <v>8842.9233781125713</v>
      </c>
      <c r="H286" s="183">
        <f>'NSP Inputs'!H168</f>
        <v>8620.5942243825739</v>
      </c>
      <c r="I286" s="183">
        <f>'NSP Inputs'!I168</f>
        <v>48660.081013217772</v>
      </c>
      <c r="J286" s="183">
        <f>'NSP Inputs'!J168</f>
        <v>47002.630086535522</v>
      </c>
      <c r="K286" s="183">
        <f>'NSP Inputs'!K168</f>
        <v>45198.258083823719</v>
      </c>
      <c r="L286" s="183">
        <f>'NSP Inputs'!L168</f>
        <v>43060.674188515259</v>
      </c>
      <c r="M286" s="183">
        <f>'NSP Inputs'!M168</f>
        <v>40482.21285493872</v>
      </c>
      <c r="N286" s="183">
        <f>'NSP Inputs'!N168</f>
        <v>37828.673223366663</v>
      </c>
      <c r="O286" s="183">
        <f>'NSP Inputs'!O168</f>
        <v>26532.309493341148</v>
      </c>
      <c r="P286" s="183">
        <f>'NSP Inputs'!P168</f>
        <v>25628.570739909701</v>
      </c>
      <c r="Q286" s="183">
        <f>'NSP Inputs'!Q168</f>
        <v>24644.72206107037</v>
      </c>
      <c r="R286" s="183">
        <f>'NSP Inputs'!R168</f>
        <v>23479.186856496824</v>
      </c>
      <c r="S286" s="183">
        <f>'NSP Inputs'!S168</f>
        <v>22073.259601659691</v>
      </c>
      <c r="T286" s="183">
        <f>'NSP Inputs'!T168</f>
        <v>20626.395287179985</v>
      </c>
      <c r="U286" s="183">
        <f>'NSP Inputs'!U168</f>
        <v>165608.87510148747</v>
      </c>
      <c r="V286" s="183">
        <f>'NSP Inputs'!V168</f>
        <v>159967.93538687404</v>
      </c>
      <c r="W286" s="183">
        <f>'NSP Inputs'!W168</f>
        <v>153826.96703228893</v>
      </c>
      <c r="X286" s="183">
        <f>'NSP Inputs'!X168</f>
        <v>146551.95110617628</v>
      </c>
      <c r="Y286" s="183">
        <f>'NSP Inputs'!Y168</f>
        <v>137776.4605592062</v>
      </c>
      <c r="Z286" s="183">
        <f>'NSP Inputs'!Z168</f>
        <v>128745.44983601206</v>
      </c>
      <c r="AA286" s="183">
        <f>'NSP Inputs'!AA168</f>
        <v>0</v>
      </c>
      <c r="AB286" s="183">
        <f>'NSP Inputs'!AB168</f>
        <v>0</v>
      </c>
      <c r="AC286" s="183">
        <f>'NSP Inputs'!AC168</f>
        <v>0</v>
      </c>
      <c r="AD286" s="183">
        <f>'NSP Inputs'!AD168</f>
        <v>0</v>
      </c>
      <c r="AE286" s="183">
        <f>'NSP Inputs'!AE168</f>
        <v>0</v>
      </c>
      <c r="AF286" s="183">
        <f>'NSP Inputs'!AF168</f>
        <v>0</v>
      </c>
    </row>
    <row r="287" spans="2:32">
      <c r="B287" t="s">
        <v>174</v>
      </c>
      <c r="C287" s="183">
        <f>'NSP Inputs'!C169</f>
        <v>5805.5204163066628</v>
      </c>
      <c r="D287" s="183">
        <f>'NSP Inputs'!D169</f>
        <v>5843.9598569655509</v>
      </c>
      <c r="E287" s="183">
        <f>'NSP Inputs'!E169</f>
        <v>5841.7814744991865</v>
      </c>
      <c r="F287" s="183">
        <f>'NSP Inputs'!F169</f>
        <v>5797.6371166778463</v>
      </c>
      <c r="G287" s="183">
        <f>'NSP Inputs'!G169</f>
        <v>5700.5978604519141</v>
      </c>
      <c r="H287" s="183">
        <f>'NSP Inputs'!H169</f>
        <v>5557.2731878434961</v>
      </c>
      <c r="I287" s="183">
        <f>'NSP Inputs'!I169</f>
        <v>68062.338160112442</v>
      </c>
      <c r="J287" s="183">
        <f>'NSP Inputs'!J169</f>
        <v>65744.011040496742</v>
      </c>
      <c r="K287" s="183">
        <f>'NSP Inputs'!K169</f>
        <v>63220.180934627206</v>
      </c>
      <c r="L287" s="183">
        <f>'NSP Inputs'!L169</f>
        <v>60230.277200423086</v>
      </c>
      <c r="M287" s="183">
        <f>'NSP Inputs'!M169</f>
        <v>56623.704758199034</v>
      </c>
      <c r="N287" s="183">
        <f>'NSP Inputs'!N169</f>
        <v>52912.118012664047</v>
      </c>
      <c r="O287" s="183">
        <f>'NSP Inputs'!O169</f>
        <v>34657.53939693475</v>
      </c>
      <c r="P287" s="183">
        <f>'NSP Inputs'!P169</f>
        <v>33477.040524062497</v>
      </c>
      <c r="Q287" s="183">
        <f>'NSP Inputs'!Q169</f>
        <v>32191.898936367161</v>
      </c>
      <c r="R287" s="183">
        <f>'NSP Inputs'!R169</f>
        <v>30669.43130944762</v>
      </c>
      <c r="S287" s="183">
        <f>'NSP Inputs'!S169</f>
        <v>28832.954193274556</v>
      </c>
      <c r="T287" s="183">
        <f>'NSP Inputs'!T169</f>
        <v>26943.003490201219</v>
      </c>
      <c r="U287" s="183">
        <f>'NSP Inputs'!U169</f>
        <v>157842.66909368741</v>
      </c>
      <c r="V287" s="183">
        <f>'NSP Inputs'!V169</f>
        <v>152466.26049115614</v>
      </c>
      <c r="W287" s="183">
        <f>'NSP Inputs'!W169</f>
        <v>146613.2720247253</v>
      </c>
      <c r="X287" s="183">
        <f>'NSP Inputs'!X169</f>
        <v>139679.41699568171</v>
      </c>
      <c r="Y287" s="183">
        <f>'NSP Inputs'!Y169</f>
        <v>131315.45190207579</v>
      </c>
      <c r="Z287" s="183">
        <f>'NSP Inputs'!Z169</f>
        <v>122707.9492166725</v>
      </c>
      <c r="AA287" s="183">
        <f>'NSP Inputs'!AA169</f>
        <v>0</v>
      </c>
      <c r="AB287" s="183">
        <f>'NSP Inputs'!AB169</f>
        <v>0</v>
      </c>
      <c r="AC287" s="183">
        <f>'NSP Inputs'!AC169</f>
        <v>0</v>
      </c>
      <c r="AD287" s="183">
        <f>'NSP Inputs'!AD169</f>
        <v>0</v>
      </c>
      <c r="AE287" s="183">
        <f>'NSP Inputs'!AE169</f>
        <v>0</v>
      </c>
      <c r="AF287" s="183">
        <f>'NSP Inputs'!AF169</f>
        <v>0</v>
      </c>
    </row>
    <row r="288" spans="2:32">
      <c r="B288" t="s">
        <v>175</v>
      </c>
      <c r="C288" s="183">
        <f>'NSP Inputs'!C170</f>
        <v>19905.818753903292</v>
      </c>
      <c r="D288" s="183">
        <f>'NSP Inputs'!D170</f>
        <v>19143.595231622065</v>
      </c>
      <c r="E288" s="183">
        <f>'NSP Inputs'!E170</f>
        <v>18812.478113720128</v>
      </c>
      <c r="F288" s="183">
        <f>'NSP Inputs'!F170</f>
        <v>18913.953427912998</v>
      </c>
      <c r="G288" s="183">
        <f>'NSP Inputs'!G170</f>
        <v>19015.976104304951</v>
      </c>
      <c r="H288" s="183">
        <f>'NSP Inputs'!H170</f>
        <v>19118.549095391176</v>
      </c>
      <c r="I288" s="183">
        <f>'NSP Inputs'!I170</f>
        <v>290387.34946197842</v>
      </c>
      <c r="J288" s="183">
        <f>'NSP Inputs'!J170</f>
        <v>291026.61051126843</v>
      </c>
      <c r="K288" s="183">
        <f>'NSP Inputs'!K170</f>
        <v>283132.94121433405</v>
      </c>
      <c r="L288" s="183">
        <f>'NSP Inputs'!L170</f>
        <v>281813.57072405389</v>
      </c>
      <c r="M288" s="183">
        <f>'NSP Inputs'!M170</f>
        <v>280500.34836504789</v>
      </c>
      <c r="N288" s="183">
        <f>'NSP Inputs'!N170</f>
        <v>279193.24548765441</v>
      </c>
      <c r="O288" s="183">
        <f>'NSP Inputs'!O170</f>
        <v>1498077.0175901214</v>
      </c>
      <c r="P288" s="183">
        <f>'NSP Inputs'!P170</f>
        <v>1501374.8963990852</v>
      </c>
      <c r="Q288" s="183">
        <f>'NSP Inputs'!Q170</f>
        <v>1460652.3078286678</v>
      </c>
      <c r="R288" s="183">
        <f>'NSP Inputs'!R170</f>
        <v>1453845.8177634589</v>
      </c>
      <c r="S288" s="183">
        <f>'NSP Inputs'!S170</f>
        <v>1447071.0452444172</v>
      </c>
      <c r="T288" s="183">
        <f>'NSP Inputs'!T170</f>
        <v>1440327.842471028</v>
      </c>
      <c r="U288" s="183">
        <f>'NSP Inputs'!U170</f>
        <v>1150629.8237102102</v>
      </c>
      <c r="V288" s="183">
        <f>'NSP Inputs'!V170</f>
        <v>1153162.8294689395</v>
      </c>
      <c r="W288" s="183">
        <f>'NSP Inputs'!W170</f>
        <v>1121884.9816963472</v>
      </c>
      <c r="X288" s="183">
        <f>'NSP Inputs'!X170</f>
        <v>1116657.1126536627</v>
      </c>
      <c r="Y288" s="183">
        <f>'NSP Inputs'!Y170</f>
        <v>1111453.6049449593</v>
      </c>
      <c r="Z288" s="183">
        <f>'NSP Inputs'!Z170</f>
        <v>1106274.345048917</v>
      </c>
      <c r="AA288" s="183">
        <f>'NSP Inputs'!AA170</f>
        <v>4143231.7391539603</v>
      </c>
      <c r="AB288" s="183">
        <f>'NSP Inputs'!AB170</f>
        <v>4152352.682865628</v>
      </c>
      <c r="AC288" s="183">
        <f>'NSP Inputs'!AC170</f>
        <v>4039726.2160789752</v>
      </c>
      <c r="AD288" s="183">
        <f>'NSP Inputs'!AD170</f>
        <v>4020901.5059076818</v>
      </c>
      <c r="AE288" s="183">
        <f>'NSP Inputs'!AE170</f>
        <v>4002164.5169566097</v>
      </c>
      <c r="AF288" s="183">
        <f>'NSP Inputs'!AF170</f>
        <v>3983514.8404538617</v>
      </c>
    </row>
    <row r="289" spans="2:32">
      <c r="B289" t="s">
        <v>176</v>
      </c>
      <c r="C289" s="183">
        <f>'NSP Inputs'!C171</f>
        <v>3264.2221224673613</v>
      </c>
      <c r="D289" s="183">
        <f>'NSP Inputs'!D171</f>
        <v>3139.2301834541777</v>
      </c>
      <c r="E289" s="183">
        <f>'NSP Inputs'!E171</f>
        <v>3084.9325012163549</v>
      </c>
      <c r="F289" s="183">
        <f>'NSP Inputs'!F171</f>
        <v>3101.5727595030298</v>
      </c>
      <c r="G289" s="183">
        <f>'NSP Inputs'!G171</f>
        <v>3118.3027760569403</v>
      </c>
      <c r="H289" s="183">
        <f>'NSP Inputs'!H171</f>
        <v>3135.123035038031</v>
      </c>
      <c r="I289" s="183">
        <f>'NSP Inputs'!I171</f>
        <v>34028.183098447575</v>
      </c>
      <c r="J289" s="183">
        <f>'NSP Inputs'!J171</f>
        <v>34103.093014713719</v>
      </c>
      <c r="K289" s="183">
        <f>'NSP Inputs'!K171</f>
        <v>33178.096713558232</v>
      </c>
      <c r="L289" s="183">
        <f>'NSP Inputs'!L171</f>
        <v>33023.49018300129</v>
      </c>
      <c r="M289" s="183">
        <f>'NSP Inputs'!M171</f>
        <v>32869.6041030325</v>
      </c>
      <c r="N289" s="183">
        <f>'NSP Inputs'!N171</f>
        <v>32716.435116425946</v>
      </c>
      <c r="O289" s="183">
        <f>'NSP Inputs'!O171</f>
        <v>161803.87983252443</v>
      </c>
      <c r="P289" s="183">
        <f>'NSP Inputs'!P171</f>
        <v>162160.07619642449</v>
      </c>
      <c r="Q289" s="183">
        <f>'NSP Inputs'!Q171</f>
        <v>157761.72234001418</v>
      </c>
      <c r="R289" s="183">
        <f>'NSP Inputs'!R171</f>
        <v>157026.56888150645</v>
      </c>
      <c r="S289" s="183">
        <f>'NSP Inputs'!S171</f>
        <v>156294.84116277602</v>
      </c>
      <c r="T289" s="183">
        <f>'NSP Inputs'!T171</f>
        <v>155566.52322022661</v>
      </c>
      <c r="U289" s="183">
        <f>'NSP Inputs'!U171</f>
        <v>108549.56736093095</v>
      </c>
      <c r="V289" s="183">
        <f>'NSP Inputs'!V171</f>
        <v>108788.52925255497</v>
      </c>
      <c r="W289" s="183">
        <f>'NSP Inputs'!W171</f>
        <v>105837.80020509458</v>
      </c>
      <c r="X289" s="183">
        <f>'NSP Inputs'!X171</f>
        <v>105344.60690251429</v>
      </c>
      <c r="Y289" s="183">
        <f>'NSP Inputs'!Y171</f>
        <v>104853.71183018104</v>
      </c>
      <c r="Z289" s="183">
        <f>'NSP Inputs'!Z171</f>
        <v>104365.10427857736</v>
      </c>
      <c r="AA289" s="183">
        <f>'NSP Inputs'!AA171</f>
        <v>416106.93412426946</v>
      </c>
      <c r="AB289" s="183">
        <f>'NSP Inputs'!AB171</f>
        <v>417022.95527952281</v>
      </c>
      <c r="AC289" s="183">
        <f>'NSP Inputs'!AC171</f>
        <v>405711.82021725556</v>
      </c>
      <c r="AD289" s="183">
        <f>'NSP Inputs'!AD171</f>
        <v>403821.24471284158</v>
      </c>
      <c r="AE289" s="183">
        <f>'NSP Inputs'!AE171</f>
        <v>401939.47909652995</v>
      </c>
      <c r="AF289" s="183">
        <f>'NSP Inputs'!AF171</f>
        <v>400066.48231514491</v>
      </c>
    </row>
    <row r="290" spans="2:32">
      <c r="B290" t="s">
        <v>177</v>
      </c>
      <c r="C290" s="183">
        <f>'NSP Inputs'!C172</f>
        <v>387.51974213051233</v>
      </c>
      <c r="D290" s="183">
        <f>'NSP Inputs'!D172</f>
        <v>372.6810325827168</v>
      </c>
      <c r="E290" s="183">
        <f>'NSP Inputs'!E172</f>
        <v>366.23495660208448</v>
      </c>
      <c r="F290" s="183">
        <f>'NSP Inputs'!F172</f>
        <v>368.2104436732165</v>
      </c>
      <c r="G290" s="183">
        <f>'NSP Inputs'!G172</f>
        <v>370.19658660637879</v>
      </c>
      <c r="H290" s="183">
        <f>'NSP Inputs'!H172</f>
        <v>372.19344287974837</v>
      </c>
      <c r="I290" s="183">
        <f>'NSP Inputs'!I172</f>
        <v>3948.1115356971081</v>
      </c>
      <c r="J290" s="183">
        <f>'NSP Inputs'!J172</f>
        <v>3956.802940221788</v>
      </c>
      <c r="K290" s="183">
        <f>'NSP Inputs'!K172</f>
        <v>3849.4804729450748</v>
      </c>
      <c r="L290" s="183">
        <f>'NSP Inputs'!L172</f>
        <v>3831.5422884401901</v>
      </c>
      <c r="M290" s="183">
        <f>'NSP Inputs'!M172</f>
        <v>3813.6876940367733</v>
      </c>
      <c r="N290" s="183">
        <f>'NSP Inputs'!N172</f>
        <v>3795.9163002135174</v>
      </c>
      <c r="O290" s="183">
        <f>'NSP Inputs'!O172</f>
        <v>18257.781882833828</v>
      </c>
      <c r="P290" s="183">
        <f>'NSP Inputs'!P172</f>
        <v>18297.974710881441</v>
      </c>
      <c r="Q290" s="183">
        <f>'NSP Inputs'!Q172</f>
        <v>17801.669026265106</v>
      </c>
      <c r="R290" s="183">
        <f>'NSP Inputs'!R172</f>
        <v>17718.71507293755</v>
      </c>
      <c r="S290" s="183">
        <f>'NSP Inputs'!S172</f>
        <v>17636.147676531284</v>
      </c>
      <c r="T290" s="183">
        <f>'NSP Inputs'!T172</f>
        <v>17553.965035730671</v>
      </c>
      <c r="U290" s="183">
        <f>'NSP Inputs'!U172</f>
        <v>11426.035050873517</v>
      </c>
      <c r="V290" s="183">
        <f>'NSP Inputs'!V172</f>
        <v>11451.188416436373</v>
      </c>
      <c r="W290" s="183">
        <f>'NSP Inputs'!W172</f>
        <v>11140.591752243239</v>
      </c>
      <c r="X290" s="183">
        <f>'NSP Inputs'!X172</f>
        <v>11088.677736378015</v>
      </c>
      <c r="Y290" s="183">
        <f>'NSP Inputs'!Y172</f>
        <v>11037.005634506519</v>
      </c>
      <c r="Z290" s="183">
        <f>'NSP Inputs'!Z172</f>
        <v>10985.574319334328</v>
      </c>
      <c r="AA290" s="183">
        <f>'NSP Inputs'!AA172</f>
        <v>25417.032778851753</v>
      </c>
      <c r="AB290" s="183">
        <f>'NSP Inputs'!AB172</f>
        <v>25472.986039467793</v>
      </c>
      <c r="AC290" s="183">
        <f>'NSP Inputs'!AC172</f>
        <v>24782.068712534216</v>
      </c>
      <c r="AD290" s="183">
        <f>'NSP Inputs'!AD172</f>
        <v>24666.586812027766</v>
      </c>
      <c r="AE290" s="183">
        <f>'NSP Inputs'!AE172</f>
        <v>24551.64304534296</v>
      </c>
      <c r="AF290" s="183">
        <f>'NSP Inputs'!AF172</f>
        <v>24437.234904831344</v>
      </c>
    </row>
    <row r="291" spans="2:32">
      <c r="B291" t="s">
        <v>178</v>
      </c>
      <c r="C291" s="183">
        <f>'NSP Inputs'!C173</f>
        <v>157.38244149203254</v>
      </c>
      <c r="D291" s="183">
        <f>'NSP Inputs'!D173</f>
        <v>151.35603281312535</v>
      </c>
      <c r="E291" s="183">
        <f>'NSP Inputs'!E173</f>
        <v>148.73810380053484</v>
      </c>
      <c r="F291" s="183">
        <f>'NSP Inputs'!F173</f>
        <v>149.54040351481879</v>
      </c>
      <c r="G291" s="183">
        <f>'NSP Inputs'!G173</f>
        <v>150.34703086818845</v>
      </c>
      <c r="H291" s="183">
        <f>'NSP Inputs'!H173</f>
        <v>151.15800920411473</v>
      </c>
      <c r="I291" s="183">
        <f>'NSP Inputs'!I173</f>
        <v>1458.8630025380628</v>
      </c>
      <c r="J291" s="183">
        <f>'NSP Inputs'!J173</f>
        <v>1462.0745552985418</v>
      </c>
      <c r="K291" s="183">
        <f>'NSP Inputs'!K173</f>
        <v>1422.4179307489383</v>
      </c>
      <c r="L291" s="183">
        <f>'NSP Inputs'!L173</f>
        <v>1415.7896089626195</v>
      </c>
      <c r="M291" s="183">
        <f>'NSP Inputs'!M173</f>
        <v>1409.1921744765468</v>
      </c>
      <c r="N291" s="183">
        <f>'NSP Inputs'!N173</f>
        <v>1402.6254833590674</v>
      </c>
      <c r="O291" s="183">
        <f>'NSP Inputs'!O173</f>
        <v>10859.418309121538</v>
      </c>
      <c r="P291" s="183">
        <f>'NSP Inputs'!P173</f>
        <v>10883.32432002673</v>
      </c>
      <c r="Q291" s="183">
        <f>'NSP Inputs'!Q173</f>
        <v>10588.130135265925</v>
      </c>
      <c r="R291" s="183">
        <f>'NSP Inputs'!R173</f>
        <v>10538.790533918936</v>
      </c>
      <c r="S291" s="183">
        <f>'NSP Inputs'!S173</f>
        <v>10489.680850057846</v>
      </c>
      <c r="T291" s="183">
        <f>'NSP Inputs'!T173</f>
        <v>10440.800012290734</v>
      </c>
      <c r="U291" s="183">
        <f>'NSP Inputs'!U173</f>
        <v>8811.902319155166</v>
      </c>
      <c r="V291" s="183">
        <f>'NSP Inputs'!V173</f>
        <v>8831.3009118735499</v>
      </c>
      <c r="W291" s="183">
        <f>'NSP Inputs'!W173</f>
        <v>8591.7648476711129</v>
      </c>
      <c r="X291" s="183">
        <f>'NSP Inputs'!X173</f>
        <v>8551.7281039745812</v>
      </c>
      <c r="Y291" s="183">
        <f>'NSP Inputs'!Y173</f>
        <v>8511.8779274006647</v>
      </c>
      <c r="Z291" s="183">
        <f>'NSP Inputs'!Z173</f>
        <v>8472.2134485656934</v>
      </c>
      <c r="AA291" s="183">
        <f>'NSP Inputs'!AA173</f>
        <v>45320.746395519149</v>
      </c>
      <c r="AB291" s="183">
        <f>'NSP Inputs'!AB173</f>
        <v>45420.515851554621</v>
      </c>
      <c r="AC291" s="183">
        <f>'NSP Inputs'!AC173</f>
        <v>44188.551081053141</v>
      </c>
      <c r="AD291" s="183">
        <f>'NSP Inputs'!AD173</f>
        <v>43982.636961507284</v>
      </c>
      <c r="AE291" s="183">
        <f>'NSP Inputs'!AE173</f>
        <v>43777.682380656202</v>
      </c>
      <c r="AF291" s="183">
        <f>'NSP Inputs'!AF173</f>
        <v>43573.682867147916</v>
      </c>
    </row>
    <row r="292" spans="2:32">
      <c r="B292" t="s">
        <v>179</v>
      </c>
      <c r="C292" s="183">
        <f>'NSP Inputs'!C174</f>
        <v>0</v>
      </c>
      <c r="D292" s="183">
        <f>'NSP Inputs'!D174</f>
        <v>0</v>
      </c>
      <c r="E292" s="183">
        <f>'NSP Inputs'!E174</f>
        <v>0</v>
      </c>
      <c r="F292" s="183">
        <f>'NSP Inputs'!F174</f>
        <v>0</v>
      </c>
      <c r="G292" s="183">
        <f>'NSP Inputs'!G174</f>
        <v>0</v>
      </c>
      <c r="H292" s="183">
        <f>'NSP Inputs'!H174</f>
        <v>0</v>
      </c>
      <c r="I292" s="183">
        <f>'NSP Inputs'!I174</f>
        <v>1528.0499020461018</v>
      </c>
      <c r="J292" s="183">
        <f>'NSP Inputs'!J174</f>
        <v>1517.0256657460438</v>
      </c>
      <c r="K292" s="183">
        <f>'NSP Inputs'!K174</f>
        <v>1498.6240283089664</v>
      </c>
      <c r="L292" s="183">
        <f>'NSP Inputs'!L174</f>
        <v>1476.4794612298256</v>
      </c>
      <c r="M292" s="183">
        <f>'NSP Inputs'!M174</f>
        <v>1472.3060617599722</v>
      </c>
      <c r="N292" s="183">
        <f>'NSP Inputs'!N174</f>
        <v>1457.4912243949025</v>
      </c>
      <c r="O292" s="183">
        <f>'NSP Inputs'!O174</f>
        <v>1567.3202654718252</v>
      </c>
      <c r="P292" s="183">
        <f>'NSP Inputs'!P174</f>
        <v>1556.0127100436323</v>
      </c>
      <c r="Q292" s="183">
        <f>'NSP Inputs'!Q174</f>
        <v>1537.1381567751971</v>
      </c>
      <c r="R292" s="183">
        <f>'NSP Inputs'!R174</f>
        <v>1514.4244818443176</v>
      </c>
      <c r="S292" s="183">
        <f>'NSP Inputs'!S174</f>
        <v>1510.1438274257334</v>
      </c>
      <c r="T292" s="183">
        <f>'NSP Inputs'!T174</f>
        <v>1494.9482537727713</v>
      </c>
      <c r="U292" s="183">
        <f>'NSP Inputs'!U174</f>
        <v>1470.5635324820735</v>
      </c>
      <c r="V292" s="183">
        <f>'NSP Inputs'!V174</f>
        <v>1459.9540361203237</v>
      </c>
      <c r="W292" s="183">
        <f>'NSP Inputs'!W174</f>
        <v>1442.2446819188099</v>
      </c>
      <c r="X292" s="183">
        <f>'NSP Inputs'!X174</f>
        <v>1420.9332098617899</v>
      </c>
      <c r="Y292" s="183">
        <f>'NSP Inputs'!Y174</f>
        <v>1416.9168167723833</v>
      </c>
      <c r="Z292" s="183">
        <f>'NSP Inputs'!Z174</f>
        <v>1402.6593245664337</v>
      </c>
      <c r="AA292" s="183">
        <f>'NSP Inputs'!AA174</f>
        <v>0</v>
      </c>
      <c r="AB292" s="183">
        <f>'NSP Inputs'!AB174</f>
        <v>0</v>
      </c>
      <c r="AC292" s="183">
        <f>'NSP Inputs'!AC174</f>
        <v>0</v>
      </c>
      <c r="AD292" s="183">
        <f>'NSP Inputs'!AD174</f>
        <v>0</v>
      </c>
      <c r="AE292" s="183">
        <f>'NSP Inputs'!AE174</f>
        <v>0</v>
      </c>
      <c r="AF292" s="183">
        <f>'NSP Inputs'!AF174</f>
        <v>0</v>
      </c>
    </row>
    <row r="293" spans="2:32">
      <c r="B293" t="s">
        <v>180</v>
      </c>
      <c r="C293" s="183">
        <f>'NSP Inputs'!C175</f>
        <v>0</v>
      </c>
      <c r="D293" s="183">
        <f>'NSP Inputs'!D175</f>
        <v>0</v>
      </c>
      <c r="E293" s="183">
        <f>'NSP Inputs'!E175</f>
        <v>0</v>
      </c>
      <c r="F293" s="183">
        <f>'NSP Inputs'!F175</f>
        <v>0</v>
      </c>
      <c r="G293" s="183">
        <f>'NSP Inputs'!G175</f>
        <v>0</v>
      </c>
      <c r="H293" s="183">
        <f>'NSP Inputs'!H175</f>
        <v>0</v>
      </c>
      <c r="I293" s="183">
        <f>'NSP Inputs'!I175</f>
        <v>87.372517133158752</v>
      </c>
      <c r="J293" s="183">
        <f>'NSP Inputs'!J175</f>
        <v>88.665630386729489</v>
      </c>
      <c r="K293" s="183">
        <f>'NSP Inputs'!K175</f>
        <v>89.977881716453084</v>
      </c>
      <c r="L293" s="183">
        <f>'NSP Inputs'!L175</f>
        <v>91.309554365856584</v>
      </c>
      <c r="M293" s="183">
        <f>'NSP Inputs'!M175</f>
        <v>92.660935770471255</v>
      </c>
      <c r="N293" s="183">
        <f>'NSP Inputs'!N175</f>
        <v>94.03231761987422</v>
      </c>
      <c r="O293" s="183">
        <f>'NSP Inputs'!O175</f>
        <v>176.01373123664089</v>
      </c>
      <c r="P293" s="183">
        <f>'NSP Inputs'!P175</f>
        <v>178.61873445894315</v>
      </c>
      <c r="Q293" s="183">
        <f>'NSP Inputs'!Q175</f>
        <v>181.26229172893551</v>
      </c>
      <c r="R293" s="183">
        <f>'NSP Inputs'!R175</f>
        <v>183.94497364652375</v>
      </c>
      <c r="S293" s="183">
        <f>'NSP Inputs'!S175</f>
        <v>186.66735925649229</v>
      </c>
      <c r="T293" s="183">
        <f>'NSP Inputs'!T175</f>
        <v>189.43003617348836</v>
      </c>
      <c r="U293" s="183">
        <f>'NSP Inputs'!U175</f>
        <v>122.23775163020031</v>
      </c>
      <c r="V293" s="183">
        <f>'NSP Inputs'!V175</f>
        <v>124.04687035432725</v>
      </c>
      <c r="W293" s="183">
        <f>'NSP Inputs'!W175</f>
        <v>125.88276403557128</v>
      </c>
      <c r="X293" s="183">
        <f>'NSP Inputs'!X175</f>
        <v>127.74582894329774</v>
      </c>
      <c r="Y293" s="183">
        <f>'NSP Inputs'!Y175</f>
        <v>129.63646721165853</v>
      </c>
      <c r="Z293" s="183">
        <f>'NSP Inputs'!Z175</f>
        <v>131.55508692639108</v>
      </c>
      <c r="AA293" s="183">
        <f>'NSP Inputs'!AA175</f>
        <v>0</v>
      </c>
      <c r="AB293" s="183">
        <f>'NSP Inputs'!AB175</f>
        <v>0</v>
      </c>
      <c r="AC293" s="183">
        <f>'NSP Inputs'!AC175</f>
        <v>0</v>
      </c>
      <c r="AD293" s="183">
        <f>'NSP Inputs'!AD175</f>
        <v>0</v>
      </c>
      <c r="AE293" s="183">
        <f>'NSP Inputs'!AE175</f>
        <v>0</v>
      </c>
      <c r="AF293" s="183">
        <f>'NSP Inputs'!AF175</f>
        <v>0</v>
      </c>
    </row>
    <row r="294" spans="2:32">
      <c r="B294" t="s">
        <v>181</v>
      </c>
      <c r="C294" s="183">
        <f>'NSP Inputs'!C176</f>
        <v>0</v>
      </c>
      <c r="D294" s="183">
        <f>'NSP Inputs'!D176</f>
        <v>0</v>
      </c>
      <c r="E294" s="183">
        <f>'NSP Inputs'!E176</f>
        <v>0</v>
      </c>
      <c r="F294" s="183">
        <f>'NSP Inputs'!F176</f>
        <v>0</v>
      </c>
      <c r="G294" s="183">
        <f>'NSP Inputs'!G176</f>
        <v>0</v>
      </c>
      <c r="H294" s="183">
        <f>'NSP Inputs'!H176</f>
        <v>0</v>
      </c>
      <c r="I294" s="183">
        <f>'NSP Inputs'!I176</f>
        <v>17.104549162281273</v>
      </c>
      <c r="J294" s="183">
        <f>'NSP Inputs'!J176</f>
        <v>17.988854353971217</v>
      </c>
      <c r="K294" s="183">
        <f>'NSP Inputs'!K176</f>
        <v>18.918878124071529</v>
      </c>
      <c r="L294" s="183">
        <f>'NSP Inputs'!L176</f>
        <v>19.896984123086028</v>
      </c>
      <c r="M294" s="183">
        <f>'NSP Inputs'!M176</f>
        <v>20.925658202249579</v>
      </c>
      <c r="N294" s="183">
        <f>'NSP Inputs'!N176</f>
        <v>22.007514731305882</v>
      </c>
      <c r="O294" s="183">
        <f>'NSP Inputs'!O176</f>
        <v>3.9294508377187305</v>
      </c>
      <c r="P294" s="183">
        <f>'NSP Inputs'!P176</f>
        <v>4.1326034460287895</v>
      </c>
      <c r="Q294" s="183">
        <f>'NSP Inputs'!Q176</f>
        <v>4.3462590441884785</v>
      </c>
      <c r="R294" s="183">
        <f>'NSP Inputs'!R176</f>
        <v>4.5709606367730231</v>
      </c>
      <c r="S294" s="183">
        <f>'NSP Inputs'!S176</f>
        <v>4.8072793016941882</v>
      </c>
      <c r="T294" s="183">
        <f>'NSP Inputs'!T176</f>
        <v>5.0558156415917779</v>
      </c>
      <c r="U294" s="183">
        <f>'NSP Inputs'!U176</f>
        <v>0</v>
      </c>
      <c r="V294" s="183">
        <f>'NSP Inputs'!V176</f>
        <v>0</v>
      </c>
      <c r="W294" s="183">
        <f>'NSP Inputs'!W176</f>
        <v>0</v>
      </c>
      <c r="X294" s="183">
        <f>'NSP Inputs'!X176</f>
        <v>0</v>
      </c>
      <c r="Y294" s="183">
        <f>'NSP Inputs'!Y176</f>
        <v>0</v>
      </c>
      <c r="Z294" s="183">
        <f>'NSP Inputs'!Z176</f>
        <v>0</v>
      </c>
      <c r="AA294" s="183">
        <f>'NSP Inputs'!AA176</f>
        <v>0</v>
      </c>
      <c r="AB294" s="183">
        <f>'NSP Inputs'!AB176</f>
        <v>0</v>
      </c>
      <c r="AC294" s="183">
        <f>'NSP Inputs'!AC176</f>
        <v>0</v>
      </c>
      <c r="AD294" s="183">
        <f>'NSP Inputs'!AD176</f>
        <v>0</v>
      </c>
      <c r="AE294" s="183">
        <f>'NSP Inputs'!AE176</f>
        <v>0</v>
      </c>
      <c r="AF294" s="183">
        <f>'NSP Inputs'!AF176</f>
        <v>0</v>
      </c>
    </row>
    <row r="295" spans="2:32">
      <c r="B295" t="s">
        <v>182</v>
      </c>
      <c r="C295" s="183">
        <f>'NSP Inputs'!C177</f>
        <v>23818.604057488894</v>
      </c>
      <c r="D295" s="183">
        <f>'NSP Inputs'!D177</f>
        <v>24000.612086296846</v>
      </c>
      <c r="E295" s="183">
        <f>'NSP Inputs'!E177</f>
        <v>24314.47476115212</v>
      </c>
      <c r="F295" s="183">
        <f>'NSP Inputs'!F177</f>
        <v>24762.622335654411</v>
      </c>
      <c r="G295" s="183">
        <f>'NSP Inputs'!G177</f>
        <v>25219.029856156158</v>
      </c>
      <c r="H295" s="183">
        <f>'NSP Inputs'!H177</f>
        <v>25683.849564266595</v>
      </c>
      <c r="I295" s="183">
        <f>'NSP Inputs'!I177</f>
        <v>192379.72461247668</v>
      </c>
      <c r="J295" s="183">
        <f>'NSP Inputs'!J177</f>
        <v>193248.89706965492</v>
      </c>
      <c r="K295" s="183">
        <f>'NSP Inputs'!K177</f>
        <v>195052.31512862281</v>
      </c>
      <c r="L295" s="183">
        <f>'NSP Inputs'!L177</f>
        <v>197672.69116309108</v>
      </c>
      <c r="M295" s="183">
        <f>'NSP Inputs'!M177</f>
        <v>199789.77179370506</v>
      </c>
      <c r="N295" s="183">
        <f>'NSP Inputs'!N177</f>
        <v>202626.17858555223</v>
      </c>
      <c r="O295" s="183">
        <f>'NSP Inputs'!O177</f>
        <v>114628.10882696688</v>
      </c>
      <c r="P295" s="183">
        <f>'NSP Inputs'!P177</f>
        <v>115145.99913589378</v>
      </c>
      <c r="Q295" s="183">
        <f>'NSP Inputs'!Q177</f>
        <v>116220.55313029369</v>
      </c>
      <c r="R295" s="183">
        <f>'NSP Inputs'!R177</f>
        <v>117781.88580114378</v>
      </c>
      <c r="S295" s="183">
        <f>'NSP Inputs'!S177</f>
        <v>119043.33343763626</v>
      </c>
      <c r="T295" s="183">
        <f>'NSP Inputs'!T177</f>
        <v>120733.38651920887</v>
      </c>
      <c r="U295" s="183">
        <f>'NSP Inputs'!U177</f>
        <v>728537.95209298481</v>
      </c>
      <c r="V295" s="183">
        <f>'NSP Inputs'!V177</f>
        <v>731829.48982256523</v>
      </c>
      <c r="W295" s="183">
        <f>'NSP Inputs'!W177</f>
        <v>738658.99590536358</v>
      </c>
      <c r="X295" s="183">
        <f>'NSP Inputs'!X177</f>
        <v>748582.30457892863</v>
      </c>
      <c r="Y295" s="183">
        <f>'NSP Inputs'!Y177</f>
        <v>756599.64419281017</v>
      </c>
      <c r="Z295" s="183">
        <f>'NSP Inputs'!Z177</f>
        <v>767341.05677980452</v>
      </c>
      <c r="AA295" s="183">
        <f>'NSP Inputs'!AA177</f>
        <v>0</v>
      </c>
      <c r="AB295" s="183">
        <f>'NSP Inputs'!AB177</f>
        <v>0</v>
      </c>
      <c r="AC295" s="183">
        <f>'NSP Inputs'!AC177</f>
        <v>0</v>
      </c>
      <c r="AD295" s="183">
        <f>'NSP Inputs'!AD177</f>
        <v>0</v>
      </c>
      <c r="AE295" s="183">
        <f>'NSP Inputs'!AE177</f>
        <v>0</v>
      </c>
      <c r="AF295" s="183">
        <f>'NSP Inputs'!AF177</f>
        <v>0</v>
      </c>
    </row>
    <row r="296" spans="2:32">
      <c r="B296" t="s">
        <v>183</v>
      </c>
      <c r="C296" s="183">
        <f>'NSP Inputs'!C178</f>
        <v>932.13679730876083</v>
      </c>
      <c r="D296" s="183">
        <f>'NSP Inputs'!D178</f>
        <v>910.69221147333235</v>
      </c>
      <c r="E296" s="183">
        <f>'NSP Inputs'!E178</f>
        <v>902.15432744669261</v>
      </c>
      <c r="F296" s="183">
        <f>'NSP Inputs'!F178</f>
        <v>906.07929795393977</v>
      </c>
      <c r="G296" s="183">
        <f>'NSP Inputs'!G178</f>
        <v>910.02134468973691</v>
      </c>
      <c r="H296" s="183">
        <f>'NSP Inputs'!H178</f>
        <v>913.98054194701967</v>
      </c>
      <c r="I296" s="183">
        <f>'NSP Inputs'!I178</f>
        <v>11933.027093104884</v>
      </c>
      <c r="J296" s="183">
        <f>'NSP Inputs'!J178</f>
        <v>11438.057835960917</v>
      </c>
      <c r="K296" s="183">
        <f>'NSP Inputs'!K178</f>
        <v>11408.564560210214</v>
      </c>
      <c r="L296" s="183">
        <f>'NSP Inputs'!L178</f>
        <v>11538.038741045422</v>
      </c>
      <c r="M296" s="183">
        <f>'NSP Inputs'!M178</f>
        <v>11636.376362202687</v>
      </c>
      <c r="N296" s="183">
        <f>'NSP Inputs'!N178</f>
        <v>11737.747122255545</v>
      </c>
      <c r="O296" s="183">
        <f>'NSP Inputs'!O178</f>
        <v>60891.388808978125</v>
      </c>
      <c r="P296" s="183">
        <f>'NSP Inputs'!P178</f>
        <v>58365.678840326545</v>
      </c>
      <c r="Q296" s="183">
        <f>'NSP Inputs'!Q178</f>
        <v>58215.181694298597</v>
      </c>
      <c r="R296" s="183">
        <f>'NSP Inputs'!R178</f>
        <v>58875.85753324948</v>
      </c>
      <c r="S296" s="183">
        <f>'NSP Inputs'!S178</f>
        <v>59377.650940548192</v>
      </c>
      <c r="T296" s="183">
        <f>'NSP Inputs'!T178</f>
        <v>59894.921731612332</v>
      </c>
      <c r="U296" s="183">
        <f>'NSP Inputs'!U178</f>
        <v>43316.488084903336</v>
      </c>
      <c r="V296" s="183">
        <f>'NSP Inputs'!V178</f>
        <v>41519.76628395656</v>
      </c>
      <c r="W296" s="183">
        <f>'NSP Inputs'!W178</f>
        <v>41412.706682258489</v>
      </c>
      <c r="X296" s="183">
        <f>'NSP Inputs'!X178</f>
        <v>41882.693615807948</v>
      </c>
      <c r="Y296" s="183">
        <f>'NSP Inputs'!Y178</f>
        <v>42239.655882123225</v>
      </c>
      <c r="Z296" s="183">
        <f>'NSP Inputs'!Z178</f>
        <v>42607.62834089058</v>
      </c>
      <c r="AA296" s="183">
        <f>'NSP Inputs'!AA178</f>
        <v>174980.57408265144</v>
      </c>
      <c r="AB296" s="183">
        <f>'NSP Inputs'!AB178</f>
        <v>167722.56619474851</v>
      </c>
      <c r="AC296" s="183">
        <f>'NSP Inputs'!AC178</f>
        <v>167290.08998547064</v>
      </c>
      <c r="AD296" s="183">
        <f>'NSP Inputs'!AD178</f>
        <v>169188.64148582856</v>
      </c>
      <c r="AE296" s="183">
        <f>'NSP Inputs'!AE178</f>
        <v>170630.62039610549</v>
      </c>
      <c r="AF296" s="183">
        <f>'NSP Inputs'!AF178</f>
        <v>172117.07589904263</v>
      </c>
    </row>
    <row r="297" spans="2:32">
      <c r="B297" t="s">
        <v>184</v>
      </c>
      <c r="C297" s="183">
        <f>'NSP Inputs'!C179</f>
        <v>0</v>
      </c>
      <c r="D297" s="183">
        <f>'NSP Inputs'!D179</f>
        <v>0</v>
      </c>
      <c r="E297" s="183">
        <f>'NSP Inputs'!E179</f>
        <v>0</v>
      </c>
      <c r="F297" s="183">
        <f>'NSP Inputs'!F179</f>
        <v>0</v>
      </c>
      <c r="G297" s="183">
        <f>'NSP Inputs'!G179</f>
        <v>0</v>
      </c>
      <c r="H297" s="183">
        <f>'NSP Inputs'!H179</f>
        <v>0</v>
      </c>
      <c r="I297" s="183">
        <f>'NSP Inputs'!I179</f>
        <v>10.407725787415101</v>
      </c>
      <c r="J297" s="183">
        <f>'NSP Inputs'!J179</f>
        <v>9.9539489430838035</v>
      </c>
      <c r="K297" s="183">
        <f>'NSP Inputs'!K179</f>
        <v>9.5199567691653506</v>
      </c>
      <c r="L297" s="183">
        <f>'NSP Inputs'!L179</f>
        <v>9.1048866540297411</v>
      </c>
      <c r="M297" s="183">
        <f>'NSP Inputs'!M179</f>
        <v>8.7079135959140448</v>
      </c>
      <c r="N297" s="183">
        <f>'NSP Inputs'!N179</f>
        <v>8.3282485631321936</v>
      </c>
      <c r="O297" s="183">
        <f>'NSP Inputs'!O179</f>
        <v>20.823300192834694</v>
      </c>
      <c r="P297" s="183">
        <f>'NSP Inputs'!P179</f>
        <v>19.915404304427103</v>
      </c>
      <c r="Q297" s="183">
        <f>'NSP Inputs'!Q179</f>
        <v>19.04709267675408</v>
      </c>
      <c r="R297" s="183">
        <f>'NSP Inputs'!R179</f>
        <v>18.216639436047604</v>
      </c>
      <c r="S297" s="183">
        <f>'NSP Inputs'!S179</f>
        <v>17.422393956635929</v>
      </c>
      <c r="T297" s="183">
        <f>'NSP Inputs'!T179</f>
        <v>16.662777580126605</v>
      </c>
      <c r="U297" s="183">
        <f>'NSP Inputs'!U179</f>
        <v>33.804174019750207</v>
      </c>
      <c r="V297" s="183">
        <f>'NSP Inputs'!V179</f>
        <v>32.330312032489097</v>
      </c>
      <c r="W297" s="183">
        <f>'NSP Inputs'!W179</f>
        <v>30.920710427872578</v>
      </c>
      <c r="X297" s="183">
        <f>'NSP Inputs'!X179</f>
        <v>29.572567453217335</v>
      </c>
      <c r="Y297" s="183">
        <f>'NSP Inputs'!Y179</f>
        <v>28.28320351225706</v>
      </c>
      <c r="Z297" s="183">
        <f>'NSP Inputs'!Z179</f>
        <v>27.050055839122653</v>
      </c>
      <c r="AA297" s="183">
        <f>'NSP Inputs'!AA179</f>
        <v>0</v>
      </c>
      <c r="AB297" s="183">
        <f>'NSP Inputs'!AB179</f>
        <v>0</v>
      </c>
      <c r="AC297" s="183">
        <f>'NSP Inputs'!AC179</f>
        <v>0</v>
      </c>
      <c r="AD297" s="183">
        <f>'NSP Inputs'!AD179</f>
        <v>0</v>
      </c>
      <c r="AE297" s="183">
        <f>'NSP Inputs'!AE179</f>
        <v>0</v>
      </c>
      <c r="AF297" s="183">
        <f>'NSP Inputs'!AF179</f>
        <v>0</v>
      </c>
    </row>
    <row r="298" spans="2:32">
      <c r="B298" s="2" t="s">
        <v>207</v>
      </c>
      <c r="C298" s="201" t="s">
        <v>198</v>
      </c>
    </row>
    <row r="299" spans="2:32">
      <c r="B299" t="s">
        <v>208</v>
      </c>
      <c r="C299" t="s">
        <v>209</v>
      </c>
      <c r="I299" t="s">
        <v>199</v>
      </c>
      <c r="O299" s="3"/>
      <c r="P299" s="3"/>
      <c r="Q299" s="3"/>
      <c r="R299" s="3"/>
      <c r="S299" s="3"/>
      <c r="T299" s="3"/>
      <c r="U299" s="3"/>
      <c r="V299" s="3"/>
      <c r="W299" s="3"/>
      <c r="X299" s="3"/>
      <c r="Y299" s="3"/>
      <c r="Z299" s="3"/>
      <c r="AA299" s="3"/>
      <c r="AB299" s="3"/>
      <c r="AC299" s="3"/>
      <c r="AD299" s="3"/>
      <c r="AE299" s="3"/>
      <c r="AF299" s="3"/>
    </row>
    <row r="300" spans="2:32">
      <c r="B300" t="s">
        <v>13</v>
      </c>
      <c r="C300" t="s">
        <v>210</v>
      </c>
      <c r="D300" t="s">
        <v>211</v>
      </c>
      <c r="E300" t="s">
        <v>212</v>
      </c>
      <c r="F300" t="s">
        <v>213</v>
      </c>
      <c r="G300" t="s">
        <v>214</v>
      </c>
      <c r="H300" t="s">
        <v>215</v>
      </c>
      <c r="I300" t="s">
        <v>210</v>
      </c>
      <c r="J300" t="s">
        <v>211</v>
      </c>
      <c r="K300" t="s">
        <v>212</v>
      </c>
      <c r="L300" t="s">
        <v>213</v>
      </c>
      <c r="M300" t="s">
        <v>214</v>
      </c>
      <c r="N300" t="s">
        <v>215</v>
      </c>
    </row>
    <row r="301" spans="2:32">
      <c r="B301" t="s">
        <v>171</v>
      </c>
      <c r="C301" s="183">
        <f>'NSP Inputs'!C183</f>
        <v>0</v>
      </c>
      <c r="D301" s="183">
        <f>'NSP Inputs'!D183</f>
        <v>0</v>
      </c>
      <c r="E301" s="183">
        <f>'NSP Inputs'!E183</f>
        <v>0</v>
      </c>
      <c r="F301" s="183">
        <f>'NSP Inputs'!F183</f>
        <v>0</v>
      </c>
      <c r="G301" s="183">
        <f>'NSP Inputs'!G183</f>
        <v>0</v>
      </c>
      <c r="H301" s="183">
        <f>'NSP Inputs'!H183</f>
        <v>0</v>
      </c>
      <c r="I301" s="183">
        <f>'NSP Inputs'!I183</f>
        <v>0</v>
      </c>
      <c r="J301" s="183">
        <f>'NSP Inputs'!J183</f>
        <v>0</v>
      </c>
      <c r="K301" s="183">
        <f>'NSP Inputs'!K183</f>
        <v>0</v>
      </c>
      <c r="L301" s="183">
        <f>'NSP Inputs'!L183</f>
        <v>0</v>
      </c>
      <c r="M301" s="183">
        <f>'NSP Inputs'!M183</f>
        <v>0</v>
      </c>
      <c r="N301" s="183">
        <f>'NSP Inputs'!N183</f>
        <v>0</v>
      </c>
    </row>
    <row r="302" spans="2:32">
      <c r="B302" t="s">
        <v>186</v>
      </c>
      <c r="C302" s="183">
        <f>'NSP Inputs'!C184</f>
        <v>0</v>
      </c>
      <c r="D302" s="183">
        <f>'NSP Inputs'!D184</f>
        <v>0</v>
      </c>
      <c r="E302" s="183">
        <f>'NSP Inputs'!E184</f>
        <v>0</v>
      </c>
      <c r="F302" s="183">
        <f>'NSP Inputs'!F184</f>
        <v>0</v>
      </c>
      <c r="G302" s="183">
        <f>'NSP Inputs'!G184</f>
        <v>0</v>
      </c>
      <c r="H302" s="183">
        <f>'NSP Inputs'!H184</f>
        <v>0</v>
      </c>
      <c r="I302" s="183">
        <f>'NSP Inputs'!I184</f>
        <v>0</v>
      </c>
      <c r="J302" s="183">
        <f>'NSP Inputs'!J184</f>
        <v>0</v>
      </c>
      <c r="K302" s="183">
        <f>'NSP Inputs'!K184</f>
        <v>0</v>
      </c>
      <c r="L302" s="183">
        <f>'NSP Inputs'!L184</f>
        <v>0</v>
      </c>
      <c r="M302" s="183">
        <f>'NSP Inputs'!M184</f>
        <v>0</v>
      </c>
      <c r="N302" s="183">
        <f>'NSP Inputs'!N184</f>
        <v>0</v>
      </c>
    </row>
    <row r="303" spans="2:32">
      <c r="B303" t="s">
        <v>187</v>
      </c>
      <c r="C303" s="183">
        <f>'NSP Inputs'!C185</f>
        <v>0</v>
      </c>
      <c r="D303" s="183">
        <f>'NSP Inputs'!D185</f>
        <v>0</v>
      </c>
      <c r="E303" s="183">
        <f>'NSP Inputs'!E185</f>
        <v>0</v>
      </c>
      <c r="F303" s="183">
        <f>'NSP Inputs'!F185</f>
        <v>0</v>
      </c>
      <c r="G303" s="183">
        <f>'NSP Inputs'!G185</f>
        <v>0</v>
      </c>
      <c r="H303" s="183">
        <f>'NSP Inputs'!H185</f>
        <v>0</v>
      </c>
      <c r="I303" s="183">
        <f>'NSP Inputs'!I185</f>
        <v>0</v>
      </c>
      <c r="J303" s="183">
        <f>'NSP Inputs'!J185</f>
        <v>0</v>
      </c>
      <c r="K303" s="183">
        <f>'NSP Inputs'!K185</f>
        <v>0</v>
      </c>
      <c r="L303" s="183">
        <f>'NSP Inputs'!L185</f>
        <v>0</v>
      </c>
      <c r="M303" s="183">
        <f>'NSP Inputs'!M185</f>
        <v>0</v>
      </c>
      <c r="N303" s="183">
        <f>'NSP Inputs'!N185</f>
        <v>0</v>
      </c>
    </row>
    <row r="304" spans="2:32">
      <c r="B304" t="s">
        <v>188</v>
      </c>
      <c r="C304" s="183">
        <f>'NSP Inputs'!C186</f>
        <v>0</v>
      </c>
      <c r="D304" s="183">
        <f>'NSP Inputs'!D186</f>
        <v>0</v>
      </c>
      <c r="E304" s="183">
        <f>'NSP Inputs'!E186</f>
        <v>0</v>
      </c>
      <c r="F304" s="183">
        <f>'NSP Inputs'!F186</f>
        <v>0</v>
      </c>
      <c r="G304" s="183">
        <f>'NSP Inputs'!G186</f>
        <v>0</v>
      </c>
      <c r="H304" s="183">
        <f>'NSP Inputs'!H186</f>
        <v>0</v>
      </c>
      <c r="I304" s="183">
        <f>'NSP Inputs'!I186</f>
        <v>0</v>
      </c>
      <c r="J304" s="183">
        <f>'NSP Inputs'!J186</f>
        <v>0</v>
      </c>
      <c r="K304" s="183">
        <f>'NSP Inputs'!K186</f>
        <v>0</v>
      </c>
      <c r="L304" s="183">
        <f>'NSP Inputs'!L186</f>
        <v>0</v>
      </c>
      <c r="M304" s="183">
        <f>'NSP Inputs'!M186</f>
        <v>0</v>
      </c>
      <c r="N304" s="183">
        <f>'NSP Inputs'!N186</f>
        <v>0</v>
      </c>
    </row>
    <row r="305" spans="2:14">
      <c r="C305" s="183">
        <f>'NSP Inputs'!C187</f>
        <v>0</v>
      </c>
      <c r="D305" s="183">
        <f>'NSP Inputs'!D187</f>
        <v>0</v>
      </c>
      <c r="E305" s="183">
        <f>'NSP Inputs'!E187</f>
        <v>0</v>
      </c>
      <c r="F305" s="183">
        <f>'NSP Inputs'!F187</f>
        <v>0</v>
      </c>
      <c r="G305" s="183">
        <f>'NSP Inputs'!G187</f>
        <v>0</v>
      </c>
      <c r="H305" s="183">
        <f>'NSP Inputs'!H187</f>
        <v>0</v>
      </c>
      <c r="I305" s="183">
        <f>'NSP Inputs'!I187</f>
        <v>0</v>
      </c>
      <c r="J305" s="183">
        <f>'NSP Inputs'!J187</f>
        <v>0</v>
      </c>
      <c r="K305" s="183">
        <f>'NSP Inputs'!K187</f>
        <v>0</v>
      </c>
      <c r="L305" s="183">
        <f>'NSP Inputs'!L187</f>
        <v>0</v>
      </c>
      <c r="M305" s="183">
        <f>'NSP Inputs'!M187</f>
        <v>0</v>
      </c>
      <c r="N305" s="183">
        <f>'NSP Inputs'!N187</f>
        <v>0</v>
      </c>
    </row>
    <row r="306" spans="2:14">
      <c r="B306" t="s">
        <v>172</v>
      </c>
      <c r="C306" s="183">
        <f>'NSP Inputs'!C188</f>
        <v>0</v>
      </c>
      <c r="D306" s="183">
        <f>'NSP Inputs'!D188</f>
        <v>0</v>
      </c>
      <c r="E306" s="183">
        <f>'NSP Inputs'!E188</f>
        <v>0</v>
      </c>
      <c r="F306" s="183">
        <f>'NSP Inputs'!F188</f>
        <v>0</v>
      </c>
      <c r="G306" s="183">
        <f>'NSP Inputs'!G188</f>
        <v>0</v>
      </c>
      <c r="H306" s="183">
        <f>'NSP Inputs'!H188</f>
        <v>0</v>
      </c>
      <c r="I306" s="183">
        <f>'NSP Inputs'!I188</f>
        <v>0</v>
      </c>
      <c r="J306" s="183">
        <f>'NSP Inputs'!J188</f>
        <v>0</v>
      </c>
      <c r="K306" s="183">
        <f>'NSP Inputs'!K188</f>
        <v>0</v>
      </c>
      <c r="L306" s="183">
        <f>'NSP Inputs'!L188</f>
        <v>0</v>
      </c>
      <c r="M306" s="183">
        <f>'NSP Inputs'!M188</f>
        <v>0</v>
      </c>
      <c r="N306" s="183">
        <f>'NSP Inputs'!N188</f>
        <v>0</v>
      </c>
    </row>
    <row r="307" spans="2:14">
      <c r="B307" t="s">
        <v>186</v>
      </c>
      <c r="C307" s="183">
        <f>'NSP Inputs'!C189</f>
        <v>0</v>
      </c>
      <c r="D307" s="183">
        <f>'NSP Inputs'!D189</f>
        <v>0</v>
      </c>
      <c r="E307" s="183">
        <f>'NSP Inputs'!E189</f>
        <v>0</v>
      </c>
      <c r="F307" s="183">
        <f>'NSP Inputs'!F189</f>
        <v>0</v>
      </c>
      <c r="G307" s="183">
        <f>'NSP Inputs'!G189</f>
        <v>0</v>
      </c>
      <c r="H307" s="183">
        <f>'NSP Inputs'!H189</f>
        <v>0</v>
      </c>
      <c r="I307" s="183">
        <f>'NSP Inputs'!I189</f>
        <v>0</v>
      </c>
      <c r="J307" s="183">
        <f>'NSP Inputs'!J189</f>
        <v>0</v>
      </c>
      <c r="K307" s="183">
        <f>'NSP Inputs'!K189</f>
        <v>0</v>
      </c>
      <c r="L307" s="183">
        <f>'NSP Inputs'!L189</f>
        <v>0</v>
      </c>
      <c r="M307" s="183">
        <f>'NSP Inputs'!M189</f>
        <v>0</v>
      </c>
      <c r="N307" s="183">
        <f>'NSP Inputs'!N189</f>
        <v>0</v>
      </c>
    </row>
    <row r="308" spans="2:14">
      <c r="B308" t="s">
        <v>187</v>
      </c>
      <c r="C308" s="183">
        <f>'NSP Inputs'!C190</f>
        <v>0</v>
      </c>
      <c r="D308" s="183">
        <f>'NSP Inputs'!D190</f>
        <v>0</v>
      </c>
      <c r="E308" s="183">
        <f>'NSP Inputs'!E190</f>
        <v>0</v>
      </c>
      <c r="F308" s="183">
        <f>'NSP Inputs'!F190</f>
        <v>0</v>
      </c>
      <c r="G308" s="183">
        <f>'NSP Inputs'!G190</f>
        <v>0</v>
      </c>
      <c r="H308" s="183">
        <f>'NSP Inputs'!H190</f>
        <v>0</v>
      </c>
      <c r="I308" s="183">
        <f>'NSP Inputs'!I190</f>
        <v>0</v>
      </c>
      <c r="J308" s="183">
        <f>'NSP Inputs'!J190</f>
        <v>0</v>
      </c>
      <c r="K308" s="183">
        <f>'NSP Inputs'!K190</f>
        <v>0</v>
      </c>
      <c r="L308" s="183">
        <f>'NSP Inputs'!L190</f>
        <v>0</v>
      </c>
      <c r="M308" s="183">
        <f>'NSP Inputs'!M190</f>
        <v>0</v>
      </c>
      <c r="N308" s="183">
        <f>'NSP Inputs'!N190</f>
        <v>0</v>
      </c>
    </row>
    <row r="309" spans="2:14">
      <c r="B309" t="s">
        <v>188</v>
      </c>
      <c r="C309" s="183">
        <f>'NSP Inputs'!C191</f>
        <v>0</v>
      </c>
      <c r="D309" s="183">
        <f>'NSP Inputs'!D191</f>
        <v>0</v>
      </c>
      <c r="E309" s="183">
        <f>'NSP Inputs'!E191</f>
        <v>0</v>
      </c>
      <c r="F309" s="183">
        <f>'NSP Inputs'!F191</f>
        <v>0</v>
      </c>
      <c r="G309" s="183">
        <f>'NSP Inputs'!G191</f>
        <v>0</v>
      </c>
      <c r="H309" s="183">
        <f>'NSP Inputs'!H191</f>
        <v>0</v>
      </c>
      <c r="I309" s="183">
        <f>'NSP Inputs'!I191</f>
        <v>0</v>
      </c>
      <c r="J309" s="183">
        <f>'NSP Inputs'!J191</f>
        <v>0</v>
      </c>
      <c r="K309" s="183">
        <f>'NSP Inputs'!K191</f>
        <v>0</v>
      </c>
      <c r="L309" s="183">
        <f>'NSP Inputs'!L191</f>
        <v>0</v>
      </c>
      <c r="M309" s="183">
        <f>'NSP Inputs'!M191</f>
        <v>0</v>
      </c>
      <c r="N309" s="183">
        <f>'NSP Inputs'!N191</f>
        <v>0</v>
      </c>
    </row>
    <row r="310" spans="2:14">
      <c r="C310" s="183">
        <f>'NSP Inputs'!C192</f>
        <v>0</v>
      </c>
      <c r="D310" s="183">
        <f>'NSP Inputs'!D192</f>
        <v>0</v>
      </c>
      <c r="E310" s="183">
        <f>'NSP Inputs'!E192</f>
        <v>0</v>
      </c>
      <c r="F310" s="183">
        <f>'NSP Inputs'!F192</f>
        <v>0</v>
      </c>
      <c r="G310" s="183">
        <f>'NSP Inputs'!G192</f>
        <v>0</v>
      </c>
      <c r="H310" s="183">
        <f>'NSP Inputs'!H192</f>
        <v>0</v>
      </c>
      <c r="I310" s="183">
        <f>'NSP Inputs'!I192</f>
        <v>0</v>
      </c>
      <c r="J310" s="183">
        <f>'NSP Inputs'!J192</f>
        <v>0</v>
      </c>
      <c r="K310" s="183">
        <f>'NSP Inputs'!K192</f>
        <v>0</v>
      </c>
      <c r="L310" s="183">
        <f>'NSP Inputs'!L192</f>
        <v>0</v>
      </c>
      <c r="M310" s="183">
        <f>'NSP Inputs'!M192</f>
        <v>0</v>
      </c>
      <c r="N310" s="183">
        <f>'NSP Inputs'!N192</f>
        <v>0</v>
      </c>
    </row>
    <row r="311" spans="2:14">
      <c r="B311" t="s">
        <v>173</v>
      </c>
      <c r="C311" s="183">
        <f>'NSP Inputs'!C193</f>
        <v>0</v>
      </c>
      <c r="D311" s="183">
        <f>'NSP Inputs'!D193</f>
        <v>0</v>
      </c>
      <c r="E311" s="183">
        <f>'NSP Inputs'!E193</f>
        <v>0</v>
      </c>
      <c r="F311" s="183">
        <f>'NSP Inputs'!F193</f>
        <v>0</v>
      </c>
      <c r="G311" s="183">
        <f>'NSP Inputs'!G193</f>
        <v>0</v>
      </c>
      <c r="H311" s="183">
        <f>'NSP Inputs'!H193</f>
        <v>0</v>
      </c>
      <c r="I311" s="183">
        <f>'NSP Inputs'!I193</f>
        <v>0</v>
      </c>
      <c r="J311" s="183">
        <f>'NSP Inputs'!J193</f>
        <v>0</v>
      </c>
      <c r="K311" s="183">
        <f>'NSP Inputs'!K193</f>
        <v>0</v>
      </c>
      <c r="L311" s="183">
        <f>'NSP Inputs'!L193</f>
        <v>0</v>
      </c>
      <c r="M311" s="183">
        <f>'NSP Inputs'!M193</f>
        <v>0</v>
      </c>
      <c r="N311" s="183">
        <f>'NSP Inputs'!N193</f>
        <v>0</v>
      </c>
    </row>
    <row r="312" spans="2:14">
      <c r="B312" t="s">
        <v>186</v>
      </c>
      <c r="C312" s="183">
        <f>'NSP Inputs'!C194</f>
        <v>0</v>
      </c>
      <c r="D312" s="183">
        <f>'NSP Inputs'!D194</f>
        <v>0</v>
      </c>
      <c r="E312" s="183">
        <f>'NSP Inputs'!E194</f>
        <v>0</v>
      </c>
      <c r="F312" s="183">
        <f>'NSP Inputs'!F194</f>
        <v>0</v>
      </c>
      <c r="G312" s="183">
        <f>'NSP Inputs'!G194</f>
        <v>0</v>
      </c>
      <c r="H312" s="183">
        <f>'NSP Inputs'!H194</f>
        <v>0</v>
      </c>
      <c r="I312" s="183">
        <f>'NSP Inputs'!I194</f>
        <v>0</v>
      </c>
      <c r="J312" s="183">
        <f>'NSP Inputs'!J194</f>
        <v>0</v>
      </c>
      <c r="K312" s="183">
        <f>'NSP Inputs'!K194</f>
        <v>0</v>
      </c>
      <c r="L312" s="183">
        <f>'NSP Inputs'!L194</f>
        <v>0</v>
      </c>
      <c r="M312" s="183">
        <f>'NSP Inputs'!M194</f>
        <v>0</v>
      </c>
      <c r="N312" s="183">
        <f>'NSP Inputs'!N194</f>
        <v>0</v>
      </c>
    </row>
    <row r="313" spans="2:14">
      <c r="B313" t="s">
        <v>187</v>
      </c>
      <c r="C313" s="183">
        <f>'NSP Inputs'!C195</f>
        <v>0</v>
      </c>
      <c r="D313" s="183">
        <f>'NSP Inputs'!D195</f>
        <v>0</v>
      </c>
      <c r="E313" s="183">
        <f>'NSP Inputs'!E195</f>
        <v>0</v>
      </c>
      <c r="F313" s="183">
        <f>'NSP Inputs'!F195</f>
        <v>0</v>
      </c>
      <c r="G313" s="183">
        <f>'NSP Inputs'!G195</f>
        <v>0</v>
      </c>
      <c r="H313" s="183">
        <f>'NSP Inputs'!H195</f>
        <v>0</v>
      </c>
      <c r="I313" s="183">
        <f>'NSP Inputs'!I195</f>
        <v>0</v>
      </c>
      <c r="J313" s="183">
        <f>'NSP Inputs'!J195</f>
        <v>0</v>
      </c>
      <c r="K313" s="183">
        <f>'NSP Inputs'!K195</f>
        <v>0</v>
      </c>
      <c r="L313" s="183">
        <f>'NSP Inputs'!L195</f>
        <v>0</v>
      </c>
      <c r="M313" s="183">
        <f>'NSP Inputs'!M195</f>
        <v>0</v>
      </c>
      <c r="N313" s="183">
        <f>'NSP Inputs'!N195</f>
        <v>0</v>
      </c>
    </row>
    <row r="314" spans="2:14">
      <c r="B314" t="s">
        <v>188</v>
      </c>
      <c r="C314" s="183">
        <f>'NSP Inputs'!C196</f>
        <v>0</v>
      </c>
      <c r="D314" s="183">
        <f>'NSP Inputs'!D196</f>
        <v>0</v>
      </c>
      <c r="E314" s="183">
        <f>'NSP Inputs'!E196</f>
        <v>0</v>
      </c>
      <c r="F314" s="183">
        <f>'NSP Inputs'!F196</f>
        <v>0</v>
      </c>
      <c r="G314" s="183">
        <f>'NSP Inputs'!G196</f>
        <v>0</v>
      </c>
      <c r="H314" s="183">
        <f>'NSP Inputs'!H196</f>
        <v>0</v>
      </c>
      <c r="I314" s="183">
        <f>'NSP Inputs'!I196</f>
        <v>0</v>
      </c>
      <c r="J314" s="183">
        <f>'NSP Inputs'!J196</f>
        <v>0</v>
      </c>
      <c r="K314" s="183">
        <f>'NSP Inputs'!K196</f>
        <v>0</v>
      </c>
      <c r="L314" s="183">
        <f>'NSP Inputs'!L196</f>
        <v>0</v>
      </c>
      <c r="M314" s="183">
        <f>'NSP Inputs'!M196</f>
        <v>0</v>
      </c>
      <c r="N314" s="183">
        <f>'NSP Inputs'!N196</f>
        <v>0</v>
      </c>
    </row>
    <row r="315" spans="2:14">
      <c r="C315" s="183">
        <f>'NSP Inputs'!C197</f>
        <v>0</v>
      </c>
      <c r="D315" s="183">
        <f>'NSP Inputs'!D197</f>
        <v>0</v>
      </c>
      <c r="E315" s="183">
        <f>'NSP Inputs'!E197</f>
        <v>0</v>
      </c>
      <c r="F315" s="183">
        <f>'NSP Inputs'!F197</f>
        <v>0</v>
      </c>
      <c r="G315" s="183">
        <f>'NSP Inputs'!G197</f>
        <v>0</v>
      </c>
      <c r="H315" s="183">
        <f>'NSP Inputs'!H197</f>
        <v>0</v>
      </c>
      <c r="I315" s="183">
        <f>'NSP Inputs'!I197</f>
        <v>0</v>
      </c>
      <c r="J315" s="183">
        <f>'NSP Inputs'!J197</f>
        <v>0</v>
      </c>
      <c r="K315" s="183">
        <f>'NSP Inputs'!K197</f>
        <v>0</v>
      </c>
      <c r="L315" s="183">
        <f>'NSP Inputs'!L197</f>
        <v>0</v>
      </c>
      <c r="M315" s="183">
        <f>'NSP Inputs'!M197</f>
        <v>0</v>
      </c>
      <c r="N315" s="183">
        <f>'NSP Inputs'!N197</f>
        <v>0</v>
      </c>
    </row>
    <row r="316" spans="2:14">
      <c r="B316" t="s">
        <v>174</v>
      </c>
      <c r="C316" s="183">
        <f>'NSP Inputs'!C198</f>
        <v>0</v>
      </c>
      <c r="D316" s="183">
        <f>'NSP Inputs'!D198</f>
        <v>0</v>
      </c>
      <c r="E316" s="183">
        <f>'NSP Inputs'!E198</f>
        <v>0</v>
      </c>
      <c r="F316" s="183">
        <f>'NSP Inputs'!F198</f>
        <v>0</v>
      </c>
      <c r="G316" s="183">
        <f>'NSP Inputs'!G198</f>
        <v>0</v>
      </c>
      <c r="H316" s="183">
        <f>'NSP Inputs'!H198</f>
        <v>0</v>
      </c>
      <c r="I316" s="183">
        <f>'NSP Inputs'!I198</f>
        <v>0</v>
      </c>
      <c r="J316" s="183">
        <f>'NSP Inputs'!J198</f>
        <v>0</v>
      </c>
      <c r="K316" s="183">
        <f>'NSP Inputs'!K198</f>
        <v>0</v>
      </c>
      <c r="L316" s="183">
        <f>'NSP Inputs'!L198</f>
        <v>0</v>
      </c>
      <c r="M316" s="183">
        <f>'NSP Inputs'!M198</f>
        <v>0</v>
      </c>
      <c r="N316" s="183">
        <f>'NSP Inputs'!N198</f>
        <v>0</v>
      </c>
    </row>
    <row r="317" spans="2:14">
      <c r="B317" t="s">
        <v>186</v>
      </c>
      <c r="C317" s="183">
        <f>'NSP Inputs'!C199</f>
        <v>0</v>
      </c>
      <c r="D317" s="183">
        <f>'NSP Inputs'!D199</f>
        <v>0</v>
      </c>
      <c r="E317" s="183">
        <f>'NSP Inputs'!E199</f>
        <v>0</v>
      </c>
      <c r="F317" s="183">
        <f>'NSP Inputs'!F199</f>
        <v>0</v>
      </c>
      <c r="G317" s="183">
        <f>'NSP Inputs'!G199</f>
        <v>0</v>
      </c>
      <c r="H317" s="183">
        <f>'NSP Inputs'!H199</f>
        <v>0</v>
      </c>
      <c r="I317" s="183">
        <f>'NSP Inputs'!I199</f>
        <v>0</v>
      </c>
      <c r="J317" s="183">
        <f>'NSP Inputs'!J199</f>
        <v>0</v>
      </c>
      <c r="K317" s="183">
        <f>'NSP Inputs'!K199</f>
        <v>0</v>
      </c>
      <c r="L317" s="183">
        <f>'NSP Inputs'!L199</f>
        <v>0</v>
      </c>
      <c r="M317" s="183">
        <f>'NSP Inputs'!M199</f>
        <v>0</v>
      </c>
      <c r="N317" s="183">
        <f>'NSP Inputs'!N199</f>
        <v>0</v>
      </c>
    </row>
    <row r="318" spans="2:14">
      <c r="B318" t="s">
        <v>187</v>
      </c>
      <c r="C318" s="183">
        <f>'NSP Inputs'!C200</f>
        <v>0</v>
      </c>
      <c r="D318" s="183">
        <f>'NSP Inputs'!D200</f>
        <v>0</v>
      </c>
      <c r="E318" s="183">
        <f>'NSP Inputs'!E200</f>
        <v>0</v>
      </c>
      <c r="F318" s="183">
        <f>'NSP Inputs'!F200</f>
        <v>0</v>
      </c>
      <c r="G318" s="183">
        <f>'NSP Inputs'!G200</f>
        <v>0</v>
      </c>
      <c r="H318" s="183">
        <f>'NSP Inputs'!H200</f>
        <v>0</v>
      </c>
      <c r="I318" s="183">
        <f>'NSP Inputs'!I200</f>
        <v>0</v>
      </c>
      <c r="J318" s="183">
        <f>'NSP Inputs'!J200</f>
        <v>0</v>
      </c>
      <c r="K318" s="183">
        <f>'NSP Inputs'!K200</f>
        <v>0</v>
      </c>
      <c r="L318" s="183">
        <f>'NSP Inputs'!L200</f>
        <v>0</v>
      </c>
      <c r="M318" s="183">
        <f>'NSP Inputs'!M200</f>
        <v>0</v>
      </c>
      <c r="N318" s="183">
        <f>'NSP Inputs'!N200</f>
        <v>0</v>
      </c>
    </row>
    <row r="319" spans="2:14">
      <c r="B319" t="s">
        <v>188</v>
      </c>
      <c r="C319" s="183">
        <f>'NSP Inputs'!C201</f>
        <v>0</v>
      </c>
      <c r="D319" s="183">
        <f>'NSP Inputs'!D201</f>
        <v>0</v>
      </c>
      <c r="E319" s="183">
        <f>'NSP Inputs'!E201</f>
        <v>0</v>
      </c>
      <c r="F319" s="183">
        <f>'NSP Inputs'!F201</f>
        <v>0</v>
      </c>
      <c r="G319" s="183">
        <f>'NSP Inputs'!G201</f>
        <v>0</v>
      </c>
      <c r="H319" s="183">
        <f>'NSP Inputs'!H201</f>
        <v>0</v>
      </c>
      <c r="I319" s="183">
        <f>'NSP Inputs'!I201</f>
        <v>0</v>
      </c>
      <c r="J319" s="183">
        <f>'NSP Inputs'!J201</f>
        <v>0</v>
      </c>
      <c r="K319" s="183">
        <f>'NSP Inputs'!K201</f>
        <v>0</v>
      </c>
      <c r="L319" s="183">
        <f>'NSP Inputs'!L201</f>
        <v>0</v>
      </c>
      <c r="M319" s="183">
        <f>'NSP Inputs'!M201</f>
        <v>0</v>
      </c>
      <c r="N319" s="183">
        <f>'NSP Inputs'!N201</f>
        <v>0</v>
      </c>
    </row>
    <row r="320" spans="2:14">
      <c r="C320" s="183">
        <f>'NSP Inputs'!C202</f>
        <v>0</v>
      </c>
      <c r="D320" s="183">
        <f>'NSP Inputs'!D202</f>
        <v>0</v>
      </c>
      <c r="E320" s="183">
        <f>'NSP Inputs'!E202</f>
        <v>0</v>
      </c>
      <c r="F320" s="183">
        <f>'NSP Inputs'!F202</f>
        <v>0</v>
      </c>
      <c r="G320" s="183">
        <f>'NSP Inputs'!G202</f>
        <v>0</v>
      </c>
      <c r="H320" s="183">
        <f>'NSP Inputs'!H202</f>
        <v>0</v>
      </c>
      <c r="I320" s="183">
        <f>'NSP Inputs'!I202</f>
        <v>0</v>
      </c>
      <c r="J320" s="183">
        <f>'NSP Inputs'!J202</f>
        <v>0</v>
      </c>
      <c r="K320" s="183">
        <f>'NSP Inputs'!K202</f>
        <v>0</v>
      </c>
      <c r="L320" s="183">
        <f>'NSP Inputs'!L202</f>
        <v>0</v>
      </c>
      <c r="M320" s="183">
        <f>'NSP Inputs'!M202</f>
        <v>0</v>
      </c>
      <c r="N320" s="183">
        <f>'NSP Inputs'!N202</f>
        <v>0</v>
      </c>
    </row>
    <row r="321" spans="2:14">
      <c r="B321" t="s">
        <v>175</v>
      </c>
      <c r="C321" s="183">
        <f>'NSP Inputs'!C203</f>
        <v>0</v>
      </c>
      <c r="D321" s="183">
        <f>'NSP Inputs'!D203</f>
        <v>0</v>
      </c>
      <c r="E321" s="183">
        <f>'NSP Inputs'!E203</f>
        <v>0</v>
      </c>
      <c r="F321" s="183">
        <f>'NSP Inputs'!F203</f>
        <v>0</v>
      </c>
      <c r="G321" s="183">
        <f>'NSP Inputs'!G203</f>
        <v>0</v>
      </c>
      <c r="H321" s="183">
        <f>'NSP Inputs'!H203</f>
        <v>0</v>
      </c>
      <c r="I321" s="183">
        <f>'NSP Inputs'!I203</f>
        <v>0</v>
      </c>
      <c r="J321" s="183">
        <f>'NSP Inputs'!J203</f>
        <v>0</v>
      </c>
      <c r="K321" s="183">
        <f>'NSP Inputs'!K203</f>
        <v>0</v>
      </c>
      <c r="L321" s="183">
        <f>'NSP Inputs'!L203</f>
        <v>0</v>
      </c>
      <c r="M321" s="183">
        <f>'NSP Inputs'!M203</f>
        <v>0</v>
      </c>
      <c r="N321" s="183">
        <f>'NSP Inputs'!N203</f>
        <v>0</v>
      </c>
    </row>
    <row r="322" spans="2:14">
      <c r="B322" t="s">
        <v>189</v>
      </c>
      <c r="C322" s="183">
        <f>'NSP Inputs'!C204</f>
        <v>0</v>
      </c>
      <c r="D322" s="183">
        <f>'NSP Inputs'!D204</f>
        <v>0</v>
      </c>
      <c r="E322" s="183">
        <f>'NSP Inputs'!E204</f>
        <v>0</v>
      </c>
      <c r="F322" s="183">
        <f>'NSP Inputs'!F204</f>
        <v>0</v>
      </c>
      <c r="G322" s="183">
        <f>'NSP Inputs'!G204</f>
        <v>0</v>
      </c>
      <c r="H322" s="183">
        <f>'NSP Inputs'!H204</f>
        <v>0</v>
      </c>
      <c r="I322" s="183">
        <f>'NSP Inputs'!I204</f>
        <v>0</v>
      </c>
      <c r="J322" s="183">
        <f>'NSP Inputs'!J204</f>
        <v>0</v>
      </c>
      <c r="K322" s="183">
        <f>'NSP Inputs'!K204</f>
        <v>0</v>
      </c>
      <c r="L322" s="183">
        <f>'NSP Inputs'!L204</f>
        <v>0</v>
      </c>
      <c r="M322" s="183">
        <f>'NSP Inputs'!M204</f>
        <v>0</v>
      </c>
      <c r="N322" s="183">
        <f>'NSP Inputs'!N204</f>
        <v>0</v>
      </c>
    </row>
    <row r="323" spans="2:14">
      <c r="B323" t="s">
        <v>190</v>
      </c>
      <c r="C323" s="183">
        <f>'NSP Inputs'!C205</f>
        <v>0</v>
      </c>
      <c r="D323" s="183">
        <f>'NSP Inputs'!D205</f>
        <v>0</v>
      </c>
      <c r="E323" s="183">
        <f>'NSP Inputs'!E205</f>
        <v>0</v>
      </c>
      <c r="F323" s="183">
        <f>'NSP Inputs'!F205</f>
        <v>0</v>
      </c>
      <c r="G323" s="183">
        <f>'NSP Inputs'!G205</f>
        <v>0</v>
      </c>
      <c r="H323" s="183">
        <f>'NSP Inputs'!H205</f>
        <v>0</v>
      </c>
      <c r="I323" s="183">
        <f>'NSP Inputs'!I205</f>
        <v>0</v>
      </c>
      <c r="J323" s="183">
        <f>'NSP Inputs'!J205</f>
        <v>0</v>
      </c>
      <c r="K323" s="183">
        <f>'NSP Inputs'!K205</f>
        <v>0</v>
      </c>
      <c r="L323" s="183">
        <f>'NSP Inputs'!L205</f>
        <v>0</v>
      </c>
      <c r="M323" s="183">
        <f>'NSP Inputs'!M205</f>
        <v>0</v>
      </c>
      <c r="N323" s="183">
        <f>'NSP Inputs'!N205</f>
        <v>0</v>
      </c>
    </row>
    <row r="324" spans="2:14">
      <c r="B324" t="s">
        <v>191</v>
      </c>
      <c r="C324" s="183">
        <f>'NSP Inputs'!C206</f>
        <v>0</v>
      </c>
      <c r="D324" s="183">
        <f>'NSP Inputs'!D206</f>
        <v>0</v>
      </c>
      <c r="E324" s="183">
        <f>'NSP Inputs'!E206</f>
        <v>0</v>
      </c>
      <c r="F324" s="183">
        <f>'NSP Inputs'!F206</f>
        <v>0</v>
      </c>
      <c r="G324" s="183">
        <f>'NSP Inputs'!G206</f>
        <v>0</v>
      </c>
      <c r="H324" s="183">
        <f>'NSP Inputs'!H206</f>
        <v>0</v>
      </c>
      <c r="I324" s="183">
        <f>'NSP Inputs'!I206</f>
        <v>0</v>
      </c>
      <c r="J324" s="183">
        <f>'NSP Inputs'!J206</f>
        <v>0</v>
      </c>
      <c r="K324" s="183">
        <f>'NSP Inputs'!K206</f>
        <v>0</v>
      </c>
      <c r="L324" s="183">
        <f>'NSP Inputs'!L206</f>
        <v>0</v>
      </c>
      <c r="M324" s="183">
        <f>'NSP Inputs'!M206</f>
        <v>0</v>
      </c>
      <c r="N324" s="183">
        <f>'NSP Inputs'!N206</f>
        <v>0</v>
      </c>
    </row>
    <row r="325" spans="2:14">
      <c r="B325" t="s">
        <v>192</v>
      </c>
      <c r="C325" s="183">
        <f>'NSP Inputs'!C207</f>
        <v>0</v>
      </c>
      <c r="D325" s="183">
        <f>'NSP Inputs'!D207</f>
        <v>0</v>
      </c>
      <c r="E325" s="183">
        <f>'NSP Inputs'!E207</f>
        <v>0</v>
      </c>
      <c r="F325" s="183">
        <f>'NSP Inputs'!F207</f>
        <v>0</v>
      </c>
      <c r="G325" s="183">
        <f>'NSP Inputs'!G207</f>
        <v>0</v>
      </c>
      <c r="H325" s="183">
        <f>'NSP Inputs'!H207</f>
        <v>0</v>
      </c>
      <c r="I325" s="183">
        <f>'NSP Inputs'!I207</f>
        <v>0</v>
      </c>
      <c r="J325" s="183">
        <f>'NSP Inputs'!J207</f>
        <v>0</v>
      </c>
      <c r="K325" s="183">
        <f>'NSP Inputs'!K207</f>
        <v>0</v>
      </c>
      <c r="L325" s="183">
        <f>'NSP Inputs'!L207</f>
        <v>0</v>
      </c>
      <c r="M325" s="183">
        <f>'NSP Inputs'!M207</f>
        <v>0</v>
      </c>
      <c r="N325" s="183">
        <f>'NSP Inputs'!N207</f>
        <v>0</v>
      </c>
    </row>
    <row r="326" spans="2:14">
      <c r="C326" s="183">
        <f>'NSP Inputs'!C208</f>
        <v>0</v>
      </c>
      <c r="D326" s="183">
        <f>'NSP Inputs'!D208</f>
        <v>0</v>
      </c>
      <c r="E326" s="183">
        <f>'NSP Inputs'!E208</f>
        <v>0</v>
      </c>
      <c r="F326" s="183">
        <f>'NSP Inputs'!F208</f>
        <v>0</v>
      </c>
      <c r="G326" s="183">
        <f>'NSP Inputs'!G208</f>
        <v>0</v>
      </c>
      <c r="H326" s="183">
        <f>'NSP Inputs'!H208</f>
        <v>0</v>
      </c>
      <c r="I326" s="183">
        <f>'NSP Inputs'!I208</f>
        <v>0</v>
      </c>
      <c r="J326" s="183">
        <f>'NSP Inputs'!J208</f>
        <v>0</v>
      </c>
      <c r="K326" s="183">
        <f>'NSP Inputs'!K208</f>
        <v>0</v>
      </c>
      <c r="L326" s="183">
        <f>'NSP Inputs'!L208</f>
        <v>0</v>
      </c>
      <c r="M326" s="183">
        <f>'NSP Inputs'!M208</f>
        <v>0</v>
      </c>
      <c r="N326" s="183">
        <f>'NSP Inputs'!N208</f>
        <v>0</v>
      </c>
    </row>
    <row r="327" spans="2:14">
      <c r="B327" t="s">
        <v>176</v>
      </c>
      <c r="C327" s="183">
        <f>'NSP Inputs'!C209</f>
        <v>0</v>
      </c>
      <c r="D327" s="183">
        <f>'NSP Inputs'!D209</f>
        <v>0</v>
      </c>
      <c r="E327" s="183">
        <f>'NSP Inputs'!E209</f>
        <v>0</v>
      </c>
      <c r="F327" s="183">
        <f>'NSP Inputs'!F209</f>
        <v>0</v>
      </c>
      <c r="G327" s="183">
        <f>'NSP Inputs'!G209</f>
        <v>0</v>
      </c>
      <c r="H327" s="183">
        <f>'NSP Inputs'!H209</f>
        <v>0</v>
      </c>
      <c r="I327" s="183">
        <f>'NSP Inputs'!I209</f>
        <v>0</v>
      </c>
      <c r="J327" s="183">
        <f>'NSP Inputs'!J209</f>
        <v>0</v>
      </c>
      <c r="K327" s="183">
        <f>'NSP Inputs'!K209</f>
        <v>0</v>
      </c>
      <c r="L327" s="183">
        <f>'NSP Inputs'!L209</f>
        <v>0</v>
      </c>
      <c r="M327" s="183">
        <f>'NSP Inputs'!M209</f>
        <v>0</v>
      </c>
      <c r="N327" s="183">
        <f>'NSP Inputs'!N209</f>
        <v>0</v>
      </c>
    </row>
    <row r="328" spans="2:14">
      <c r="B328" t="s">
        <v>189</v>
      </c>
      <c r="C328" s="183">
        <f>'NSP Inputs'!C210</f>
        <v>0</v>
      </c>
      <c r="D328" s="183">
        <f>'NSP Inputs'!D210</f>
        <v>0</v>
      </c>
      <c r="E328" s="183">
        <f>'NSP Inputs'!E210</f>
        <v>0</v>
      </c>
      <c r="F328" s="183">
        <f>'NSP Inputs'!F210</f>
        <v>0</v>
      </c>
      <c r="G328" s="183">
        <f>'NSP Inputs'!G210</f>
        <v>0</v>
      </c>
      <c r="H328" s="183">
        <f>'NSP Inputs'!H210</f>
        <v>0</v>
      </c>
      <c r="I328" s="183">
        <f>'NSP Inputs'!I210</f>
        <v>0</v>
      </c>
      <c r="J328" s="183">
        <f>'NSP Inputs'!J210</f>
        <v>0</v>
      </c>
      <c r="K328" s="183">
        <f>'NSP Inputs'!K210</f>
        <v>0</v>
      </c>
      <c r="L328" s="183">
        <f>'NSP Inputs'!L210</f>
        <v>0</v>
      </c>
      <c r="M328" s="183">
        <f>'NSP Inputs'!M210</f>
        <v>0</v>
      </c>
      <c r="N328" s="183">
        <f>'NSP Inputs'!N210</f>
        <v>0</v>
      </c>
    </row>
    <row r="329" spans="2:14">
      <c r="B329" t="s">
        <v>190</v>
      </c>
      <c r="C329" s="183">
        <f>'NSP Inputs'!C211</f>
        <v>0</v>
      </c>
      <c r="D329" s="183">
        <f>'NSP Inputs'!D211</f>
        <v>0</v>
      </c>
      <c r="E329" s="183">
        <f>'NSP Inputs'!E211</f>
        <v>0</v>
      </c>
      <c r="F329" s="183">
        <f>'NSP Inputs'!F211</f>
        <v>0</v>
      </c>
      <c r="G329" s="183">
        <f>'NSP Inputs'!G211</f>
        <v>0</v>
      </c>
      <c r="H329" s="183">
        <f>'NSP Inputs'!H211</f>
        <v>0</v>
      </c>
      <c r="I329" s="183">
        <f>'NSP Inputs'!I211</f>
        <v>0</v>
      </c>
      <c r="J329" s="183">
        <f>'NSP Inputs'!J211</f>
        <v>0</v>
      </c>
      <c r="K329" s="183">
        <f>'NSP Inputs'!K211</f>
        <v>0</v>
      </c>
      <c r="L329" s="183">
        <f>'NSP Inputs'!L211</f>
        <v>0</v>
      </c>
      <c r="M329" s="183">
        <f>'NSP Inputs'!M211</f>
        <v>0</v>
      </c>
      <c r="N329" s="183">
        <f>'NSP Inputs'!N211</f>
        <v>0</v>
      </c>
    </row>
    <row r="330" spans="2:14">
      <c r="B330" t="s">
        <v>191</v>
      </c>
      <c r="C330" s="183">
        <f>'NSP Inputs'!C212</f>
        <v>0</v>
      </c>
      <c r="D330" s="183">
        <f>'NSP Inputs'!D212</f>
        <v>0</v>
      </c>
      <c r="E330" s="183">
        <f>'NSP Inputs'!E212</f>
        <v>0</v>
      </c>
      <c r="F330" s="183">
        <f>'NSP Inputs'!F212</f>
        <v>0</v>
      </c>
      <c r="G330" s="183">
        <f>'NSP Inputs'!G212</f>
        <v>0</v>
      </c>
      <c r="H330" s="183">
        <f>'NSP Inputs'!H212</f>
        <v>0</v>
      </c>
      <c r="I330" s="183">
        <f>'NSP Inputs'!I212</f>
        <v>0</v>
      </c>
      <c r="J330" s="183">
        <f>'NSP Inputs'!J212</f>
        <v>0</v>
      </c>
      <c r="K330" s="183">
        <f>'NSP Inputs'!K212</f>
        <v>0</v>
      </c>
      <c r="L330" s="183">
        <f>'NSP Inputs'!L212</f>
        <v>0</v>
      </c>
      <c r="M330" s="183">
        <f>'NSP Inputs'!M212</f>
        <v>0</v>
      </c>
      <c r="N330" s="183">
        <f>'NSP Inputs'!N212</f>
        <v>0</v>
      </c>
    </row>
    <row r="331" spans="2:14">
      <c r="B331" t="s">
        <v>192</v>
      </c>
      <c r="C331" s="183">
        <f>'NSP Inputs'!C213</f>
        <v>0</v>
      </c>
      <c r="D331" s="183">
        <f>'NSP Inputs'!D213</f>
        <v>0</v>
      </c>
      <c r="E331" s="183">
        <f>'NSP Inputs'!E213</f>
        <v>0</v>
      </c>
      <c r="F331" s="183">
        <f>'NSP Inputs'!F213</f>
        <v>0</v>
      </c>
      <c r="G331" s="183">
        <f>'NSP Inputs'!G213</f>
        <v>0</v>
      </c>
      <c r="H331" s="183">
        <f>'NSP Inputs'!H213</f>
        <v>0</v>
      </c>
      <c r="I331" s="183">
        <f>'NSP Inputs'!I213</f>
        <v>0</v>
      </c>
      <c r="J331" s="183">
        <f>'NSP Inputs'!J213</f>
        <v>0</v>
      </c>
      <c r="K331" s="183">
        <f>'NSP Inputs'!K213</f>
        <v>0</v>
      </c>
      <c r="L331" s="183">
        <f>'NSP Inputs'!L213</f>
        <v>0</v>
      </c>
      <c r="M331" s="183">
        <f>'NSP Inputs'!M213</f>
        <v>0</v>
      </c>
      <c r="N331" s="183">
        <f>'NSP Inputs'!N213</f>
        <v>0</v>
      </c>
    </row>
    <row r="332" spans="2:14">
      <c r="C332" s="183">
        <f>'NSP Inputs'!C214</f>
        <v>0</v>
      </c>
      <c r="D332" s="183">
        <f>'NSP Inputs'!D214</f>
        <v>0</v>
      </c>
      <c r="E332" s="183">
        <f>'NSP Inputs'!E214</f>
        <v>0</v>
      </c>
      <c r="F332" s="183">
        <f>'NSP Inputs'!F214</f>
        <v>0</v>
      </c>
      <c r="G332" s="183">
        <f>'NSP Inputs'!G214</f>
        <v>0</v>
      </c>
      <c r="H332" s="183">
        <f>'NSP Inputs'!H214</f>
        <v>0</v>
      </c>
      <c r="I332" s="183">
        <f>'NSP Inputs'!I214</f>
        <v>0</v>
      </c>
      <c r="J332" s="183">
        <f>'NSP Inputs'!J214</f>
        <v>0</v>
      </c>
      <c r="K332" s="183">
        <f>'NSP Inputs'!K214</f>
        <v>0</v>
      </c>
      <c r="L332" s="183">
        <f>'NSP Inputs'!L214</f>
        <v>0</v>
      </c>
      <c r="M332" s="183">
        <f>'NSP Inputs'!M214</f>
        <v>0</v>
      </c>
      <c r="N332" s="183">
        <f>'NSP Inputs'!N214</f>
        <v>0</v>
      </c>
    </row>
    <row r="333" spans="2:14">
      <c r="B333" t="s">
        <v>177</v>
      </c>
      <c r="C333" s="183">
        <f>'NSP Inputs'!C215</f>
        <v>0</v>
      </c>
      <c r="D333" s="183">
        <f>'NSP Inputs'!D215</f>
        <v>0</v>
      </c>
      <c r="E333" s="183">
        <f>'NSP Inputs'!E215</f>
        <v>0</v>
      </c>
      <c r="F333" s="183">
        <f>'NSP Inputs'!F215</f>
        <v>0</v>
      </c>
      <c r="G333" s="183">
        <f>'NSP Inputs'!G215</f>
        <v>0</v>
      </c>
      <c r="H333" s="183">
        <f>'NSP Inputs'!H215</f>
        <v>0</v>
      </c>
      <c r="I333" s="183">
        <f>'NSP Inputs'!I215</f>
        <v>0</v>
      </c>
      <c r="J333" s="183">
        <f>'NSP Inputs'!J215</f>
        <v>0</v>
      </c>
      <c r="K333" s="183">
        <f>'NSP Inputs'!K215</f>
        <v>0</v>
      </c>
      <c r="L333" s="183">
        <f>'NSP Inputs'!L215</f>
        <v>0</v>
      </c>
      <c r="M333" s="183">
        <f>'NSP Inputs'!M215</f>
        <v>0</v>
      </c>
      <c r="N333" s="183">
        <f>'NSP Inputs'!N215</f>
        <v>0</v>
      </c>
    </row>
    <row r="334" spans="2:14">
      <c r="B334" t="s">
        <v>189</v>
      </c>
      <c r="C334" s="183">
        <f>'NSP Inputs'!C216</f>
        <v>0</v>
      </c>
      <c r="D334" s="183">
        <f>'NSP Inputs'!D216</f>
        <v>0</v>
      </c>
      <c r="E334" s="183">
        <f>'NSP Inputs'!E216</f>
        <v>0</v>
      </c>
      <c r="F334" s="183">
        <f>'NSP Inputs'!F216</f>
        <v>0</v>
      </c>
      <c r="G334" s="183">
        <f>'NSP Inputs'!G216</f>
        <v>0</v>
      </c>
      <c r="H334" s="183">
        <f>'NSP Inputs'!H216</f>
        <v>0</v>
      </c>
      <c r="I334" s="183">
        <f>'NSP Inputs'!I216</f>
        <v>0</v>
      </c>
      <c r="J334" s="183">
        <f>'NSP Inputs'!J216</f>
        <v>0</v>
      </c>
      <c r="K334" s="183">
        <f>'NSP Inputs'!K216</f>
        <v>0</v>
      </c>
      <c r="L334" s="183">
        <f>'NSP Inputs'!L216</f>
        <v>0</v>
      </c>
      <c r="M334" s="183">
        <f>'NSP Inputs'!M216</f>
        <v>0</v>
      </c>
      <c r="N334" s="183">
        <f>'NSP Inputs'!N216</f>
        <v>0</v>
      </c>
    </row>
    <row r="335" spans="2:14">
      <c r="B335" t="s">
        <v>190</v>
      </c>
      <c r="C335" s="183">
        <f>'NSP Inputs'!C217</f>
        <v>0</v>
      </c>
      <c r="D335" s="183">
        <f>'NSP Inputs'!D217</f>
        <v>0</v>
      </c>
      <c r="E335" s="183">
        <f>'NSP Inputs'!E217</f>
        <v>0</v>
      </c>
      <c r="F335" s="183">
        <f>'NSP Inputs'!F217</f>
        <v>0</v>
      </c>
      <c r="G335" s="183">
        <f>'NSP Inputs'!G217</f>
        <v>0</v>
      </c>
      <c r="H335" s="183">
        <f>'NSP Inputs'!H217</f>
        <v>0</v>
      </c>
      <c r="I335" s="183">
        <f>'NSP Inputs'!I217</f>
        <v>0</v>
      </c>
      <c r="J335" s="183">
        <f>'NSP Inputs'!J217</f>
        <v>0</v>
      </c>
      <c r="K335" s="183">
        <f>'NSP Inputs'!K217</f>
        <v>0</v>
      </c>
      <c r="L335" s="183">
        <f>'NSP Inputs'!L217</f>
        <v>0</v>
      </c>
      <c r="M335" s="183">
        <f>'NSP Inputs'!M217</f>
        <v>0</v>
      </c>
      <c r="N335" s="183">
        <f>'NSP Inputs'!N217</f>
        <v>0</v>
      </c>
    </row>
    <row r="336" spans="2:14">
      <c r="B336" t="s">
        <v>191</v>
      </c>
      <c r="C336" s="183">
        <f>'NSP Inputs'!C218</f>
        <v>0</v>
      </c>
      <c r="D336" s="183">
        <f>'NSP Inputs'!D218</f>
        <v>0</v>
      </c>
      <c r="E336" s="183">
        <f>'NSP Inputs'!E218</f>
        <v>0</v>
      </c>
      <c r="F336" s="183">
        <f>'NSP Inputs'!F218</f>
        <v>0</v>
      </c>
      <c r="G336" s="183">
        <f>'NSP Inputs'!G218</f>
        <v>0</v>
      </c>
      <c r="H336" s="183">
        <f>'NSP Inputs'!H218</f>
        <v>0</v>
      </c>
      <c r="I336" s="183">
        <f>'NSP Inputs'!I218</f>
        <v>0</v>
      </c>
      <c r="J336" s="183">
        <f>'NSP Inputs'!J218</f>
        <v>0</v>
      </c>
      <c r="K336" s="183">
        <f>'NSP Inputs'!K218</f>
        <v>0</v>
      </c>
      <c r="L336" s="183">
        <f>'NSP Inputs'!L218</f>
        <v>0</v>
      </c>
      <c r="M336" s="183">
        <f>'NSP Inputs'!M218</f>
        <v>0</v>
      </c>
      <c r="N336" s="183">
        <f>'NSP Inputs'!N218</f>
        <v>0</v>
      </c>
    </row>
    <row r="337" spans="2:14">
      <c r="B337" t="s">
        <v>192</v>
      </c>
      <c r="C337" s="183">
        <f>'NSP Inputs'!C219</f>
        <v>0</v>
      </c>
      <c r="D337" s="183">
        <f>'NSP Inputs'!D219</f>
        <v>0</v>
      </c>
      <c r="E337" s="183">
        <f>'NSP Inputs'!E219</f>
        <v>0</v>
      </c>
      <c r="F337" s="183">
        <f>'NSP Inputs'!F219</f>
        <v>0</v>
      </c>
      <c r="G337" s="183">
        <f>'NSP Inputs'!G219</f>
        <v>0</v>
      </c>
      <c r="H337" s="183">
        <f>'NSP Inputs'!H219</f>
        <v>0</v>
      </c>
      <c r="I337" s="183">
        <f>'NSP Inputs'!I219</f>
        <v>0</v>
      </c>
      <c r="J337" s="183">
        <f>'NSP Inputs'!J219</f>
        <v>0</v>
      </c>
      <c r="K337" s="183">
        <f>'NSP Inputs'!K219</f>
        <v>0</v>
      </c>
      <c r="L337" s="183">
        <f>'NSP Inputs'!L219</f>
        <v>0</v>
      </c>
      <c r="M337" s="183">
        <f>'NSP Inputs'!M219</f>
        <v>0</v>
      </c>
      <c r="N337" s="183">
        <f>'NSP Inputs'!N219</f>
        <v>0</v>
      </c>
    </row>
    <row r="338" spans="2:14">
      <c r="C338" s="183">
        <f>'NSP Inputs'!C220</f>
        <v>0</v>
      </c>
      <c r="D338" s="183">
        <f>'NSP Inputs'!D220</f>
        <v>0</v>
      </c>
      <c r="E338" s="183">
        <f>'NSP Inputs'!E220</f>
        <v>0</v>
      </c>
      <c r="F338" s="183">
        <f>'NSP Inputs'!F220</f>
        <v>0</v>
      </c>
      <c r="G338" s="183">
        <f>'NSP Inputs'!G220</f>
        <v>0</v>
      </c>
      <c r="H338" s="183">
        <f>'NSP Inputs'!H220</f>
        <v>0</v>
      </c>
      <c r="I338" s="183">
        <f>'NSP Inputs'!I220</f>
        <v>0</v>
      </c>
      <c r="J338" s="183">
        <f>'NSP Inputs'!J220</f>
        <v>0</v>
      </c>
      <c r="K338" s="183">
        <f>'NSP Inputs'!K220</f>
        <v>0</v>
      </c>
      <c r="L338" s="183">
        <f>'NSP Inputs'!L220</f>
        <v>0</v>
      </c>
      <c r="M338" s="183">
        <f>'NSP Inputs'!M220</f>
        <v>0</v>
      </c>
      <c r="N338" s="183">
        <f>'NSP Inputs'!N220</f>
        <v>0</v>
      </c>
    </row>
    <row r="339" spans="2:14">
      <c r="B339" t="s">
        <v>178</v>
      </c>
      <c r="C339" s="183">
        <f>'NSP Inputs'!C221</f>
        <v>0</v>
      </c>
      <c r="D339" s="183">
        <f>'NSP Inputs'!D221</f>
        <v>0</v>
      </c>
      <c r="E339" s="183">
        <f>'NSP Inputs'!E221</f>
        <v>0</v>
      </c>
      <c r="F339" s="183">
        <f>'NSP Inputs'!F221</f>
        <v>0</v>
      </c>
      <c r="G339" s="183">
        <f>'NSP Inputs'!G221</f>
        <v>0</v>
      </c>
      <c r="H339" s="183">
        <f>'NSP Inputs'!H221</f>
        <v>0</v>
      </c>
      <c r="I339" s="183">
        <f>'NSP Inputs'!I221</f>
        <v>0</v>
      </c>
      <c r="J339" s="183">
        <f>'NSP Inputs'!J221</f>
        <v>0</v>
      </c>
      <c r="K339" s="183">
        <f>'NSP Inputs'!K221</f>
        <v>0</v>
      </c>
      <c r="L339" s="183">
        <f>'NSP Inputs'!L221</f>
        <v>0</v>
      </c>
      <c r="M339" s="183">
        <f>'NSP Inputs'!M221</f>
        <v>0</v>
      </c>
      <c r="N339" s="183">
        <f>'NSP Inputs'!N221</f>
        <v>0</v>
      </c>
    </row>
    <row r="340" spans="2:14">
      <c r="B340" t="s">
        <v>189</v>
      </c>
      <c r="C340" s="183">
        <f>'NSP Inputs'!C222</f>
        <v>0</v>
      </c>
      <c r="D340" s="183">
        <f>'NSP Inputs'!D222</f>
        <v>0</v>
      </c>
      <c r="E340" s="183">
        <f>'NSP Inputs'!E222</f>
        <v>0</v>
      </c>
      <c r="F340" s="183">
        <f>'NSP Inputs'!F222</f>
        <v>0</v>
      </c>
      <c r="G340" s="183">
        <f>'NSP Inputs'!G222</f>
        <v>0</v>
      </c>
      <c r="H340" s="183">
        <f>'NSP Inputs'!H222</f>
        <v>0</v>
      </c>
      <c r="I340" s="183">
        <f>'NSP Inputs'!I222</f>
        <v>0</v>
      </c>
      <c r="J340" s="183">
        <f>'NSP Inputs'!J222</f>
        <v>0</v>
      </c>
      <c r="K340" s="183">
        <f>'NSP Inputs'!K222</f>
        <v>0</v>
      </c>
      <c r="L340" s="183">
        <f>'NSP Inputs'!L222</f>
        <v>0</v>
      </c>
      <c r="M340" s="183">
        <f>'NSP Inputs'!M222</f>
        <v>0</v>
      </c>
      <c r="N340" s="183">
        <f>'NSP Inputs'!N222</f>
        <v>0</v>
      </c>
    </row>
    <row r="341" spans="2:14">
      <c r="B341" t="s">
        <v>190</v>
      </c>
      <c r="C341" s="183">
        <f>'NSP Inputs'!C223</f>
        <v>0</v>
      </c>
      <c r="D341" s="183">
        <f>'NSP Inputs'!D223</f>
        <v>0</v>
      </c>
      <c r="E341" s="183">
        <f>'NSP Inputs'!E223</f>
        <v>0</v>
      </c>
      <c r="F341" s="183">
        <f>'NSP Inputs'!F223</f>
        <v>0</v>
      </c>
      <c r="G341" s="183">
        <f>'NSP Inputs'!G223</f>
        <v>0</v>
      </c>
      <c r="H341" s="183">
        <f>'NSP Inputs'!H223</f>
        <v>0</v>
      </c>
      <c r="I341" s="183">
        <f>'NSP Inputs'!I223</f>
        <v>0</v>
      </c>
      <c r="J341" s="183">
        <f>'NSP Inputs'!J223</f>
        <v>0</v>
      </c>
      <c r="K341" s="183">
        <f>'NSP Inputs'!K223</f>
        <v>0</v>
      </c>
      <c r="L341" s="183">
        <f>'NSP Inputs'!L223</f>
        <v>0</v>
      </c>
      <c r="M341" s="183">
        <f>'NSP Inputs'!M223</f>
        <v>0</v>
      </c>
      <c r="N341" s="183">
        <f>'NSP Inputs'!N223</f>
        <v>0</v>
      </c>
    </row>
    <row r="342" spans="2:14">
      <c r="B342" t="s">
        <v>191</v>
      </c>
      <c r="C342" s="183">
        <f>'NSP Inputs'!C224</f>
        <v>0</v>
      </c>
      <c r="D342" s="183">
        <f>'NSP Inputs'!D224</f>
        <v>0</v>
      </c>
      <c r="E342" s="183">
        <f>'NSP Inputs'!E224</f>
        <v>0</v>
      </c>
      <c r="F342" s="183">
        <f>'NSP Inputs'!F224</f>
        <v>0</v>
      </c>
      <c r="G342" s="183">
        <f>'NSP Inputs'!G224</f>
        <v>0</v>
      </c>
      <c r="H342" s="183">
        <f>'NSP Inputs'!H224</f>
        <v>0</v>
      </c>
      <c r="I342" s="183">
        <f>'NSP Inputs'!I224</f>
        <v>0</v>
      </c>
      <c r="J342" s="183">
        <f>'NSP Inputs'!J224</f>
        <v>0</v>
      </c>
      <c r="K342" s="183">
        <f>'NSP Inputs'!K224</f>
        <v>0</v>
      </c>
      <c r="L342" s="183">
        <f>'NSP Inputs'!L224</f>
        <v>0</v>
      </c>
      <c r="M342" s="183">
        <f>'NSP Inputs'!M224</f>
        <v>0</v>
      </c>
      <c r="N342" s="183">
        <f>'NSP Inputs'!N224</f>
        <v>0</v>
      </c>
    </row>
    <row r="343" spans="2:14">
      <c r="B343" t="s">
        <v>192</v>
      </c>
      <c r="C343" s="183">
        <f>'NSP Inputs'!C225</f>
        <v>0</v>
      </c>
      <c r="D343" s="183">
        <f>'NSP Inputs'!D225</f>
        <v>0</v>
      </c>
      <c r="E343" s="183">
        <f>'NSP Inputs'!E225</f>
        <v>0</v>
      </c>
      <c r="F343" s="183">
        <f>'NSP Inputs'!F225</f>
        <v>0</v>
      </c>
      <c r="G343" s="183">
        <f>'NSP Inputs'!G225</f>
        <v>0</v>
      </c>
      <c r="H343" s="183">
        <f>'NSP Inputs'!H225</f>
        <v>0</v>
      </c>
      <c r="I343" s="183">
        <f>'NSP Inputs'!I225</f>
        <v>0</v>
      </c>
      <c r="J343" s="183">
        <f>'NSP Inputs'!J225</f>
        <v>0</v>
      </c>
      <c r="K343" s="183">
        <f>'NSP Inputs'!K225</f>
        <v>0</v>
      </c>
      <c r="L343" s="183">
        <f>'NSP Inputs'!L225</f>
        <v>0</v>
      </c>
      <c r="M343" s="183">
        <f>'NSP Inputs'!M225</f>
        <v>0</v>
      </c>
      <c r="N343" s="183">
        <f>'NSP Inputs'!N225</f>
        <v>0</v>
      </c>
    </row>
    <row r="344" spans="2:14">
      <c r="C344" s="183">
        <f>'NSP Inputs'!C226</f>
        <v>0</v>
      </c>
      <c r="D344" s="183">
        <f>'NSP Inputs'!D226</f>
        <v>0</v>
      </c>
      <c r="E344" s="183">
        <f>'NSP Inputs'!E226</f>
        <v>0</v>
      </c>
      <c r="F344" s="183">
        <f>'NSP Inputs'!F226</f>
        <v>0</v>
      </c>
      <c r="G344" s="183">
        <f>'NSP Inputs'!G226</f>
        <v>0</v>
      </c>
      <c r="H344" s="183">
        <f>'NSP Inputs'!H226</f>
        <v>0</v>
      </c>
      <c r="I344" s="183">
        <f>'NSP Inputs'!I226</f>
        <v>0</v>
      </c>
      <c r="J344" s="183">
        <f>'NSP Inputs'!J226</f>
        <v>0</v>
      </c>
      <c r="K344" s="183">
        <f>'NSP Inputs'!K226</f>
        <v>0</v>
      </c>
      <c r="L344" s="183">
        <f>'NSP Inputs'!L226</f>
        <v>0</v>
      </c>
      <c r="M344" s="183">
        <f>'NSP Inputs'!M226</f>
        <v>0</v>
      </c>
      <c r="N344" s="183">
        <f>'NSP Inputs'!N226</f>
        <v>0</v>
      </c>
    </row>
    <row r="345" spans="2:14">
      <c r="B345" t="s">
        <v>179</v>
      </c>
      <c r="C345" s="183">
        <f>'NSP Inputs'!C227</f>
        <v>0</v>
      </c>
      <c r="D345" s="183">
        <f>'NSP Inputs'!D227</f>
        <v>0</v>
      </c>
      <c r="E345" s="183">
        <f>'NSP Inputs'!E227</f>
        <v>0</v>
      </c>
      <c r="F345" s="183">
        <f>'NSP Inputs'!F227</f>
        <v>0</v>
      </c>
      <c r="G345" s="183">
        <f>'NSP Inputs'!G227</f>
        <v>0</v>
      </c>
      <c r="H345" s="183">
        <f>'NSP Inputs'!H227</f>
        <v>0</v>
      </c>
      <c r="I345" s="183">
        <f>'NSP Inputs'!I227</f>
        <v>0</v>
      </c>
      <c r="J345" s="183">
        <f>'NSP Inputs'!J227</f>
        <v>0</v>
      </c>
      <c r="K345" s="183">
        <f>'NSP Inputs'!K227</f>
        <v>0</v>
      </c>
      <c r="L345" s="183">
        <f>'NSP Inputs'!L227</f>
        <v>0</v>
      </c>
      <c r="M345" s="183">
        <f>'NSP Inputs'!M227</f>
        <v>0</v>
      </c>
      <c r="N345" s="183">
        <f>'NSP Inputs'!N227</f>
        <v>0</v>
      </c>
    </row>
    <row r="346" spans="2:14">
      <c r="B346" t="s">
        <v>193</v>
      </c>
      <c r="C346" s="183">
        <f>'NSP Inputs'!C228</f>
        <v>0</v>
      </c>
      <c r="D346" s="183">
        <f>'NSP Inputs'!D228</f>
        <v>0</v>
      </c>
      <c r="E346" s="183">
        <f>'NSP Inputs'!E228</f>
        <v>0</v>
      </c>
      <c r="F346" s="183">
        <f>'NSP Inputs'!F228</f>
        <v>0</v>
      </c>
      <c r="G346" s="183">
        <f>'NSP Inputs'!G228</f>
        <v>0</v>
      </c>
      <c r="H346" s="183">
        <f>'NSP Inputs'!H228</f>
        <v>0</v>
      </c>
      <c r="I346" s="183">
        <f>'NSP Inputs'!I228</f>
        <v>0</v>
      </c>
      <c r="J346" s="183">
        <f>'NSP Inputs'!J228</f>
        <v>0</v>
      </c>
      <c r="K346" s="183">
        <f>'NSP Inputs'!K228</f>
        <v>0</v>
      </c>
      <c r="L346" s="183">
        <f>'NSP Inputs'!L228</f>
        <v>0</v>
      </c>
      <c r="M346" s="183">
        <f>'NSP Inputs'!M228</f>
        <v>0</v>
      </c>
      <c r="N346" s="183">
        <f>'NSP Inputs'!N228</f>
        <v>0</v>
      </c>
    </row>
    <row r="347" spans="2:14">
      <c r="B347" t="s">
        <v>194</v>
      </c>
      <c r="C347" s="183">
        <f>'NSP Inputs'!C229</f>
        <v>0</v>
      </c>
      <c r="D347" s="183">
        <f>'NSP Inputs'!D229</f>
        <v>0</v>
      </c>
      <c r="E347" s="183">
        <f>'NSP Inputs'!E229</f>
        <v>0</v>
      </c>
      <c r="F347" s="183">
        <f>'NSP Inputs'!F229</f>
        <v>0</v>
      </c>
      <c r="G347" s="183">
        <f>'NSP Inputs'!G229</f>
        <v>0</v>
      </c>
      <c r="H347" s="183">
        <f>'NSP Inputs'!H229</f>
        <v>0</v>
      </c>
      <c r="I347" s="183">
        <f>'NSP Inputs'!I229</f>
        <v>0</v>
      </c>
      <c r="J347" s="183">
        <f>'NSP Inputs'!J229</f>
        <v>0</v>
      </c>
      <c r="K347" s="183">
        <f>'NSP Inputs'!K229</f>
        <v>0</v>
      </c>
      <c r="L347" s="183">
        <f>'NSP Inputs'!L229</f>
        <v>0</v>
      </c>
      <c r="M347" s="183">
        <f>'NSP Inputs'!M229</f>
        <v>0</v>
      </c>
      <c r="N347" s="183">
        <f>'NSP Inputs'!N229</f>
        <v>0</v>
      </c>
    </row>
    <row r="348" spans="2:14">
      <c r="B348" t="s">
        <v>195</v>
      </c>
      <c r="C348" s="183">
        <f>'NSP Inputs'!C230</f>
        <v>0</v>
      </c>
      <c r="D348" s="183">
        <f>'NSP Inputs'!D230</f>
        <v>0</v>
      </c>
      <c r="E348" s="183">
        <f>'NSP Inputs'!E230</f>
        <v>0</v>
      </c>
      <c r="F348" s="183">
        <f>'NSP Inputs'!F230</f>
        <v>0</v>
      </c>
      <c r="G348" s="183">
        <f>'NSP Inputs'!G230</f>
        <v>0</v>
      </c>
      <c r="H348" s="183">
        <f>'NSP Inputs'!H230</f>
        <v>0</v>
      </c>
      <c r="I348" s="183">
        <f>'NSP Inputs'!I230</f>
        <v>0</v>
      </c>
      <c r="J348" s="183">
        <f>'NSP Inputs'!J230</f>
        <v>0</v>
      </c>
      <c r="K348" s="183">
        <f>'NSP Inputs'!K230</f>
        <v>0</v>
      </c>
      <c r="L348" s="183">
        <f>'NSP Inputs'!L230</f>
        <v>0</v>
      </c>
      <c r="M348" s="183">
        <f>'NSP Inputs'!M230</f>
        <v>0</v>
      </c>
      <c r="N348" s="183">
        <f>'NSP Inputs'!N230</f>
        <v>0</v>
      </c>
    </row>
    <row r="349" spans="2:14">
      <c r="C349" s="183">
        <f>'NSP Inputs'!C231</f>
        <v>0</v>
      </c>
      <c r="D349" s="183">
        <f>'NSP Inputs'!D231</f>
        <v>0</v>
      </c>
      <c r="E349" s="183">
        <f>'NSP Inputs'!E231</f>
        <v>0</v>
      </c>
      <c r="F349" s="183">
        <f>'NSP Inputs'!F231</f>
        <v>0</v>
      </c>
      <c r="G349" s="183">
        <f>'NSP Inputs'!G231</f>
        <v>0</v>
      </c>
      <c r="H349" s="183">
        <f>'NSP Inputs'!H231</f>
        <v>0</v>
      </c>
      <c r="I349" s="183">
        <f>'NSP Inputs'!I231</f>
        <v>0</v>
      </c>
      <c r="J349" s="183">
        <f>'NSP Inputs'!J231</f>
        <v>0</v>
      </c>
      <c r="K349" s="183">
        <f>'NSP Inputs'!K231</f>
        <v>0</v>
      </c>
      <c r="L349" s="183">
        <f>'NSP Inputs'!L231</f>
        <v>0</v>
      </c>
      <c r="M349" s="183">
        <f>'NSP Inputs'!M231</f>
        <v>0</v>
      </c>
      <c r="N349" s="183">
        <f>'NSP Inputs'!N231</f>
        <v>0</v>
      </c>
    </row>
    <row r="350" spans="2:14">
      <c r="B350" t="s">
        <v>180</v>
      </c>
      <c r="C350" s="183">
        <f>'NSP Inputs'!C232</f>
        <v>0</v>
      </c>
      <c r="D350" s="183">
        <f>'NSP Inputs'!D232</f>
        <v>0</v>
      </c>
      <c r="E350" s="183">
        <f>'NSP Inputs'!E232</f>
        <v>0</v>
      </c>
      <c r="F350" s="183">
        <f>'NSP Inputs'!F232</f>
        <v>0</v>
      </c>
      <c r="G350" s="183">
        <f>'NSP Inputs'!G232</f>
        <v>0</v>
      </c>
      <c r="H350" s="183">
        <f>'NSP Inputs'!H232</f>
        <v>0</v>
      </c>
      <c r="I350" s="183">
        <f>'NSP Inputs'!I232</f>
        <v>0</v>
      </c>
      <c r="J350" s="183">
        <f>'NSP Inputs'!J232</f>
        <v>0</v>
      </c>
      <c r="K350" s="183">
        <f>'NSP Inputs'!K232</f>
        <v>0</v>
      </c>
      <c r="L350" s="183">
        <f>'NSP Inputs'!L232</f>
        <v>0</v>
      </c>
      <c r="M350" s="183">
        <f>'NSP Inputs'!M232</f>
        <v>0</v>
      </c>
      <c r="N350" s="183">
        <f>'NSP Inputs'!N232</f>
        <v>0</v>
      </c>
    </row>
    <row r="351" spans="2:14">
      <c r="B351" t="s">
        <v>193</v>
      </c>
      <c r="C351" s="183">
        <f>'NSP Inputs'!C233</f>
        <v>0</v>
      </c>
      <c r="D351" s="183">
        <f>'NSP Inputs'!D233</f>
        <v>0</v>
      </c>
      <c r="E351" s="183">
        <f>'NSP Inputs'!E233</f>
        <v>0</v>
      </c>
      <c r="F351" s="183">
        <f>'NSP Inputs'!F233</f>
        <v>0</v>
      </c>
      <c r="G351" s="183">
        <f>'NSP Inputs'!G233</f>
        <v>0</v>
      </c>
      <c r="H351" s="183">
        <f>'NSP Inputs'!H233</f>
        <v>0</v>
      </c>
      <c r="I351" s="183">
        <f>'NSP Inputs'!I233</f>
        <v>0</v>
      </c>
      <c r="J351" s="183">
        <f>'NSP Inputs'!J233</f>
        <v>0</v>
      </c>
      <c r="K351" s="183">
        <f>'NSP Inputs'!K233</f>
        <v>0</v>
      </c>
      <c r="L351" s="183">
        <f>'NSP Inputs'!L233</f>
        <v>0</v>
      </c>
      <c r="M351" s="183">
        <f>'NSP Inputs'!M233</f>
        <v>0</v>
      </c>
      <c r="N351" s="183">
        <f>'NSP Inputs'!N233</f>
        <v>0</v>
      </c>
    </row>
    <row r="352" spans="2:14">
      <c r="B352" t="s">
        <v>194</v>
      </c>
      <c r="C352" s="183">
        <f>'NSP Inputs'!C234</f>
        <v>0</v>
      </c>
      <c r="D352" s="183">
        <f>'NSP Inputs'!D234</f>
        <v>0</v>
      </c>
      <c r="E352" s="183">
        <f>'NSP Inputs'!E234</f>
        <v>0</v>
      </c>
      <c r="F352" s="183">
        <f>'NSP Inputs'!F234</f>
        <v>0</v>
      </c>
      <c r="G352" s="183">
        <f>'NSP Inputs'!G234</f>
        <v>0</v>
      </c>
      <c r="H352" s="183">
        <f>'NSP Inputs'!H234</f>
        <v>0</v>
      </c>
      <c r="I352" s="183">
        <f>'NSP Inputs'!I234</f>
        <v>0</v>
      </c>
      <c r="J352" s="183">
        <f>'NSP Inputs'!J234</f>
        <v>0</v>
      </c>
      <c r="K352" s="183">
        <f>'NSP Inputs'!K234</f>
        <v>0</v>
      </c>
      <c r="L352" s="183">
        <f>'NSP Inputs'!L234</f>
        <v>0</v>
      </c>
      <c r="M352" s="183">
        <f>'NSP Inputs'!M234</f>
        <v>0</v>
      </c>
      <c r="N352" s="183">
        <f>'NSP Inputs'!N234</f>
        <v>0</v>
      </c>
    </row>
    <row r="353" spans="2:14">
      <c r="B353" t="s">
        <v>195</v>
      </c>
      <c r="C353" s="183">
        <f>'NSP Inputs'!C235</f>
        <v>0</v>
      </c>
      <c r="D353" s="183">
        <f>'NSP Inputs'!D235</f>
        <v>0</v>
      </c>
      <c r="E353" s="183">
        <f>'NSP Inputs'!E235</f>
        <v>0</v>
      </c>
      <c r="F353" s="183">
        <f>'NSP Inputs'!F235</f>
        <v>0</v>
      </c>
      <c r="G353" s="183">
        <f>'NSP Inputs'!G235</f>
        <v>0</v>
      </c>
      <c r="H353" s="183">
        <f>'NSP Inputs'!H235</f>
        <v>0</v>
      </c>
      <c r="I353" s="183">
        <f>'NSP Inputs'!I235</f>
        <v>0</v>
      </c>
      <c r="J353" s="183">
        <f>'NSP Inputs'!J235</f>
        <v>0</v>
      </c>
      <c r="K353" s="183">
        <f>'NSP Inputs'!K235</f>
        <v>0</v>
      </c>
      <c r="L353" s="183">
        <f>'NSP Inputs'!L235</f>
        <v>0</v>
      </c>
      <c r="M353" s="183">
        <f>'NSP Inputs'!M235</f>
        <v>0</v>
      </c>
      <c r="N353" s="183">
        <f>'NSP Inputs'!N235</f>
        <v>0</v>
      </c>
    </row>
    <row r="354" spans="2:14">
      <c r="C354" s="183">
        <f>'NSP Inputs'!C236</f>
        <v>0</v>
      </c>
      <c r="D354" s="183">
        <f>'NSP Inputs'!D236</f>
        <v>0</v>
      </c>
      <c r="E354" s="183">
        <f>'NSP Inputs'!E236</f>
        <v>0</v>
      </c>
      <c r="F354" s="183">
        <f>'NSP Inputs'!F236</f>
        <v>0</v>
      </c>
      <c r="G354" s="183">
        <f>'NSP Inputs'!G236</f>
        <v>0</v>
      </c>
      <c r="H354" s="183">
        <f>'NSP Inputs'!H236</f>
        <v>0</v>
      </c>
      <c r="I354" s="183">
        <f>'NSP Inputs'!I236</f>
        <v>0</v>
      </c>
      <c r="J354" s="183">
        <f>'NSP Inputs'!J236</f>
        <v>0</v>
      </c>
      <c r="K354" s="183">
        <f>'NSP Inputs'!K236</f>
        <v>0</v>
      </c>
      <c r="L354" s="183">
        <f>'NSP Inputs'!L236</f>
        <v>0</v>
      </c>
      <c r="M354" s="183">
        <f>'NSP Inputs'!M236</f>
        <v>0</v>
      </c>
      <c r="N354" s="183">
        <f>'NSP Inputs'!N236</f>
        <v>0</v>
      </c>
    </row>
    <row r="355" spans="2:14">
      <c r="B355" t="s">
        <v>196</v>
      </c>
      <c r="C355" s="183">
        <f>'NSP Inputs'!C237</f>
        <v>0</v>
      </c>
      <c r="D355" s="183">
        <f>'NSP Inputs'!D237</f>
        <v>0</v>
      </c>
      <c r="E355" s="183">
        <f>'NSP Inputs'!E237</f>
        <v>0</v>
      </c>
      <c r="F355" s="183">
        <f>'NSP Inputs'!F237</f>
        <v>0</v>
      </c>
      <c r="G355" s="183">
        <f>'NSP Inputs'!G237</f>
        <v>0</v>
      </c>
      <c r="H355" s="183">
        <f>'NSP Inputs'!H237</f>
        <v>0</v>
      </c>
      <c r="I355" s="183">
        <f>'NSP Inputs'!I237</f>
        <v>0</v>
      </c>
      <c r="J355" s="183">
        <f>'NSP Inputs'!J237</f>
        <v>0</v>
      </c>
      <c r="K355" s="183">
        <f>'NSP Inputs'!K237</f>
        <v>0</v>
      </c>
      <c r="L355" s="183">
        <f>'NSP Inputs'!L237</f>
        <v>0</v>
      </c>
      <c r="M355" s="183">
        <f>'NSP Inputs'!M237</f>
        <v>0</v>
      </c>
      <c r="N355" s="183">
        <f>'NSP Inputs'!N237</f>
        <v>0</v>
      </c>
    </row>
    <row r="356" spans="2:14">
      <c r="B356" t="s">
        <v>193</v>
      </c>
      <c r="C356" s="183">
        <f>'NSP Inputs'!C238</f>
        <v>0</v>
      </c>
      <c r="D356" s="183">
        <f>'NSP Inputs'!D238</f>
        <v>0</v>
      </c>
      <c r="E356" s="183">
        <f>'NSP Inputs'!E238</f>
        <v>0</v>
      </c>
      <c r="F356" s="183">
        <f>'NSP Inputs'!F238</f>
        <v>0</v>
      </c>
      <c r="G356" s="183">
        <f>'NSP Inputs'!G238</f>
        <v>0</v>
      </c>
      <c r="H356" s="183">
        <f>'NSP Inputs'!H238</f>
        <v>0</v>
      </c>
      <c r="I356" s="183">
        <f>'NSP Inputs'!I238</f>
        <v>0</v>
      </c>
      <c r="J356" s="183">
        <f>'NSP Inputs'!J238</f>
        <v>0</v>
      </c>
      <c r="K356" s="183">
        <f>'NSP Inputs'!K238</f>
        <v>0</v>
      </c>
      <c r="L356" s="183">
        <f>'NSP Inputs'!L238</f>
        <v>0</v>
      </c>
      <c r="M356" s="183">
        <f>'NSP Inputs'!M238</f>
        <v>0</v>
      </c>
      <c r="N356" s="183">
        <f>'NSP Inputs'!N238</f>
        <v>0</v>
      </c>
    </row>
    <row r="357" spans="2:14">
      <c r="B357" t="s">
        <v>194</v>
      </c>
      <c r="C357" s="183">
        <f>'NSP Inputs'!C239</f>
        <v>0</v>
      </c>
      <c r="D357" s="183">
        <f>'NSP Inputs'!D239</f>
        <v>0</v>
      </c>
      <c r="E357" s="183">
        <f>'NSP Inputs'!E239</f>
        <v>0</v>
      </c>
      <c r="F357" s="183">
        <f>'NSP Inputs'!F239</f>
        <v>0</v>
      </c>
      <c r="G357" s="183">
        <f>'NSP Inputs'!G239</f>
        <v>0</v>
      </c>
      <c r="H357" s="183">
        <f>'NSP Inputs'!H239</f>
        <v>0</v>
      </c>
      <c r="I357" s="183">
        <f>'NSP Inputs'!I239</f>
        <v>0</v>
      </c>
      <c r="J357" s="183">
        <f>'NSP Inputs'!J239</f>
        <v>0</v>
      </c>
      <c r="K357" s="183">
        <f>'NSP Inputs'!K239</f>
        <v>0</v>
      </c>
      <c r="L357" s="183">
        <f>'NSP Inputs'!L239</f>
        <v>0</v>
      </c>
      <c r="M357" s="183">
        <f>'NSP Inputs'!M239</f>
        <v>0</v>
      </c>
      <c r="N357" s="183">
        <f>'NSP Inputs'!N239</f>
        <v>0</v>
      </c>
    </row>
    <row r="358" spans="2:14">
      <c r="B358" t="s">
        <v>195</v>
      </c>
      <c r="C358" s="183">
        <f>'NSP Inputs'!C240</f>
        <v>0</v>
      </c>
      <c r="D358" s="183">
        <f>'NSP Inputs'!D240</f>
        <v>0</v>
      </c>
      <c r="E358" s="183">
        <f>'NSP Inputs'!E240</f>
        <v>0</v>
      </c>
      <c r="F358" s="183">
        <f>'NSP Inputs'!F240</f>
        <v>0</v>
      </c>
      <c r="G358" s="183">
        <f>'NSP Inputs'!G240</f>
        <v>0</v>
      </c>
      <c r="H358" s="183">
        <f>'NSP Inputs'!H240</f>
        <v>0</v>
      </c>
      <c r="I358" s="183">
        <f>'NSP Inputs'!I240</f>
        <v>0</v>
      </c>
      <c r="J358" s="183">
        <f>'NSP Inputs'!J240</f>
        <v>0</v>
      </c>
      <c r="K358" s="183">
        <f>'NSP Inputs'!K240</f>
        <v>0</v>
      </c>
      <c r="L358" s="183">
        <f>'NSP Inputs'!L240</f>
        <v>0</v>
      </c>
      <c r="M358" s="183">
        <f>'NSP Inputs'!M240</f>
        <v>0</v>
      </c>
      <c r="N358" s="183">
        <f>'NSP Inputs'!N240</f>
        <v>0</v>
      </c>
    </row>
    <row r="359" spans="2:14">
      <c r="C359" s="183">
        <f>'NSP Inputs'!C241</f>
        <v>0</v>
      </c>
      <c r="D359" s="183">
        <f>'NSP Inputs'!D241</f>
        <v>0</v>
      </c>
      <c r="E359" s="183">
        <f>'NSP Inputs'!E241</f>
        <v>0</v>
      </c>
      <c r="F359" s="183">
        <f>'NSP Inputs'!F241</f>
        <v>0</v>
      </c>
      <c r="G359" s="183">
        <f>'NSP Inputs'!G241</f>
        <v>0</v>
      </c>
      <c r="H359" s="183">
        <f>'NSP Inputs'!H241</f>
        <v>0</v>
      </c>
      <c r="I359" s="183">
        <f>'NSP Inputs'!I241</f>
        <v>0</v>
      </c>
      <c r="J359" s="183">
        <f>'NSP Inputs'!J241</f>
        <v>0</v>
      </c>
      <c r="K359" s="183">
        <f>'NSP Inputs'!K241</f>
        <v>0</v>
      </c>
      <c r="L359" s="183">
        <f>'NSP Inputs'!L241</f>
        <v>0</v>
      </c>
      <c r="M359" s="183">
        <f>'NSP Inputs'!M241</f>
        <v>0</v>
      </c>
      <c r="N359" s="183">
        <f>'NSP Inputs'!N241</f>
        <v>0</v>
      </c>
    </row>
    <row r="360" spans="2:14">
      <c r="B360" t="s">
        <v>182</v>
      </c>
      <c r="C360" s="183">
        <f>'NSP Inputs'!C242</f>
        <v>0</v>
      </c>
      <c r="D360" s="183">
        <f>'NSP Inputs'!D242</f>
        <v>0</v>
      </c>
      <c r="E360" s="183">
        <f>'NSP Inputs'!E242</f>
        <v>0</v>
      </c>
      <c r="F360" s="183">
        <f>'NSP Inputs'!F242</f>
        <v>0</v>
      </c>
      <c r="G360" s="183">
        <f>'NSP Inputs'!G242</f>
        <v>0</v>
      </c>
      <c r="H360" s="183">
        <f>'NSP Inputs'!H242</f>
        <v>0</v>
      </c>
      <c r="I360" s="183">
        <f>'NSP Inputs'!I242</f>
        <v>0</v>
      </c>
      <c r="J360" s="183">
        <f>'NSP Inputs'!J242</f>
        <v>0</v>
      </c>
      <c r="K360" s="183">
        <f>'NSP Inputs'!K242</f>
        <v>0</v>
      </c>
      <c r="L360" s="183">
        <f>'NSP Inputs'!L242</f>
        <v>0</v>
      </c>
      <c r="M360" s="183">
        <f>'NSP Inputs'!M242</f>
        <v>0</v>
      </c>
      <c r="N360" s="183">
        <f>'NSP Inputs'!N242</f>
        <v>0</v>
      </c>
    </row>
    <row r="361" spans="2:14">
      <c r="B361" t="s">
        <v>186</v>
      </c>
      <c r="C361" s="183">
        <f>'NSP Inputs'!C243</f>
        <v>0</v>
      </c>
      <c r="D361" s="183">
        <f>'NSP Inputs'!D243</f>
        <v>0</v>
      </c>
      <c r="E361" s="183">
        <f>'NSP Inputs'!E243</f>
        <v>0</v>
      </c>
      <c r="F361" s="183">
        <f>'NSP Inputs'!F243</f>
        <v>0</v>
      </c>
      <c r="G361" s="183">
        <f>'NSP Inputs'!G243</f>
        <v>0</v>
      </c>
      <c r="H361" s="183">
        <f>'NSP Inputs'!H243</f>
        <v>0</v>
      </c>
      <c r="I361" s="183">
        <f>'NSP Inputs'!I243</f>
        <v>0</v>
      </c>
      <c r="J361" s="183">
        <f>'NSP Inputs'!J243</f>
        <v>0</v>
      </c>
      <c r="K361" s="183">
        <f>'NSP Inputs'!K243</f>
        <v>0</v>
      </c>
      <c r="L361" s="183">
        <f>'NSP Inputs'!L243</f>
        <v>0</v>
      </c>
      <c r="M361" s="183">
        <f>'NSP Inputs'!M243</f>
        <v>0</v>
      </c>
      <c r="N361" s="183">
        <f>'NSP Inputs'!N243</f>
        <v>0</v>
      </c>
    </row>
    <row r="362" spans="2:14">
      <c r="B362" t="s">
        <v>187</v>
      </c>
      <c r="C362" s="183">
        <f>'NSP Inputs'!C244</f>
        <v>0</v>
      </c>
      <c r="D362" s="183">
        <f>'NSP Inputs'!D244</f>
        <v>0</v>
      </c>
      <c r="E362" s="183">
        <f>'NSP Inputs'!E244</f>
        <v>0</v>
      </c>
      <c r="F362" s="183">
        <f>'NSP Inputs'!F244</f>
        <v>0</v>
      </c>
      <c r="G362" s="183">
        <f>'NSP Inputs'!G244</f>
        <v>0</v>
      </c>
      <c r="H362" s="183">
        <f>'NSP Inputs'!H244</f>
        <v>0</v>
      </c>
      <c r="I362" s="183">
        <f>'NSP Inputs'!I244</f>
        <v>0</v>
      </c>
      <c r="J362" s="183">
        <f>'NSP Inputs'!J244</f>
        <v>0</v>
      </c>
      <c r="K362" s="183">
        <f>'NSP Inputs'!K244</f>
        <v>0</v>
      </c>
      <c r="L362" s="183">
        <f>'NSP Inputs'!L244</f>
        <v>0</v>
      </c>
      <c r="M362" s="183">
        <f>'NSP Inputs'!M244</f>
        <v>0</v>
      </c>
      <c r="N362" s="183">
        <f>'NSP Inputs'!N244</f>
        <v>0</v>
      </c>
    </row>
    <row r="363" spans="2:14">
      <c r="B363" t="s">
        <v>188</v>
      </c>
      <c r="C363" s="183">
        <f>'NSP Inputs'!C245</f>
        <v>0</v>
      </c>
      <c r="D363" s="183">
        <f>'NSP Inputs'!D245</f>
        <v>0</v>
      </c>
      <c r="E363" s="183">
        <f>'NSP Inputs'!E245</f>
        <v>0</v>
      </c>
      <c r="F363" s="183">
        <f>'NSP Inputs'!F245</f>
        <v>0</v>
      </c>
      <c r="G363" s="183">
        <f>'NSP Inputs'!G245</f>
        <v>0</v>
      </c>
      <c r="H363" s="183">
        <f>'NSP Inputs'!H245</f>
        <v>0</v>
      </c>
      <c r="I363" s="183">
        <f>'NSP Inputs'!I245</f>
        <v>0</v>
      </c>
      <c r="J363" s="183">
        <f>'NSP Inputs'!J245</f>
        <v>0</v>
      </c>
      <c r="K363" s="183">
        <f>'NSP Inputs'!K245</f>
        <v>0</v>
      </c>
      <c r="L363" s="183">
        <f>'NSP Inputs'!L245</f>
        <v>0</v>
      </c>
      <c r="M363" s="183">
        <f>'NSP Inputs'!M245</f>
        <v>0</v>
      </c>
      <c r="N363" s="183">
        <f>'NSP Inputs'!N245</f>
        <v>0</v>
      </c>
    </row>
    <row r="364" spans="2:14">
      <c r="C364" s="183">
        <f>'NSP Inputs'!C246</f>
        <v>0</v>
      </c>
      <c r="D364" s="183">
        <f>'NSP Inputs'!D246</f>
        <v>0</v>
      </c>
      <c r="E364" s="183">
        <f>'NSP Inputs'!E246</f>
        <v>0</v>
      </c>
      <c r="F364" s="183">
        <f>'NSP Inputs'!F246</f>
        <v>0</v>
      </c>
      <c r="G364" s="183">
        <f>'NSP Inputs'!G246</f>
        <v>0</v>
      </c>
      <c r="H364" s="183">
        <f>'NSP Inputs'!H246</f>
        <v>0</v>
      </c>
      <c r="I364" s="183">
        <f>'NSP Inputs'!I246</f>
        <v>0</v>
      </c>
      <c r="J364" s="183">
        <f>'NSP Inputs'!J246</f>
        <v>0</v>
      </c>
      <c r="K364" s="183">
        <f>'NSP Inputs'!K246</f>
        <v>0</v>
      </c>
      <c r="L364" s="183">
        <f>'NSP Inputs'!L246</f>
        <v>0</v>
      </c>
      <c r="M364" s="183">
        <f>'NSP Inputs'!M246</f>
        <v>0</v>
      </c>
      <c r="N364" s="183">
        <f>'NSP Inputs'!N246</f>
        <v>0</v>
      </c>
    </row>
    <row r="365" spans="2:14">
      <c r="B365" t="s">
        <v>183</v>
      </c>
      <c r="C365" s="183">
        <f>'NSP Inputs'!C247</f>
        <v>0</v>
      </c>
      <c r="D365" s="183">
        <f>'NSP Inputs'!D247</f>
        <v>0</v>
      </c>
      <c r="E365" s="183">
        <f>'NSP Inputs'!E247</f>
        <v>0</v>
      </c>
      <c r="F365" s="183">
        <f>'NSP Inputs'!F247</f>
        <v>0</v>
      </c>
      <c r="G365" s="183">
        <f>'NSP Inputs'!G247</f>
        <v>0</v>
      </c>
      <c r="H365" s="183">
        <f>'NSP Inputs'!H247</f>
        <v>0</v>
      </c>
      <c r="I365" s="183">
        <f>'NSP Inputs'!I247</f>
        <v>0</v>
      </c>
      <c r="J365" s="183">
        <f>'NSP Inputs'!J247</f>
        <v>0</v>
      </c>
      <c r="K365" s="183">
        <f>'NSP Inputs'!K247</f>
        <v>0</v>
      </c>
      <c r="L365" s="183">
        <f>'NSP Inputs'!L247</f>
        <v>0</v>
      </c>
      <c r="M365" s="183">
        <f>'NSP Inputs'!M247</f>
        <v>0</v>
      </c>
      <c r="N365" s="183">
        <f>'NSP Inputs'!N247</f>
        <v>0</v>
      </c>
    </row>
    <row r="366" spans="2:14">
      <c r="B366" t="s">
        <v>189</v>
      </c>
      <c r="C366" s="183">
        <f>'NSP Inputs'!C248</f>
        <v>0</v>
      </c>
      <c r="D366" s="183">
        <f>'NSP Inputs'!D248</f>
        <v>0</v>
      </c>
      <c r="E366" s="183">
        <f>'NSP Inputs'!E248</f>
        <v>0</v>
      </c>
      <c r="F366" s="183">
        <f>'NSP Inputs'!F248</f>
        <v>0</v>
      </c>
      <c r="G366" s="183">
        <f>'NSP Inputs'!G248</f>
        <v>0</v>
      </c>
      <c r="H366" s="183">
        <f>'NSP Inputs'!H248</f>
        <v>0</v>
      </c>
      <c r="I366" s="183">
        <f>'NSP Inputs'!I248</f>
        <v>0</v>
      </c>
      <c r="J366" s="183">
        <f>'NSP Inputs'!J248</f>
        <v>0</v>
      </c>
      <c r="K366" s="183">
        <f>'NSP Inputs'!K248</f>
        <v>0</v>
      </c>
      <c r="L366" s="183">
        <f>'NSP Inputs'!L248</f>
        <v>0</v>
      </c>
      <c r="M366" s="183">
        <f>'NSP Inputs'!M248</f>
        <v>0</v>
      </c>
      <c r="N366" s="183">
        <f>'NSP Inputs'!N248</f>
        <v>0</v>
      </c>
    </row>
    <row r="367" spans="2:14">
      <c r="B367" t="s">
        <v>190</v>
      </c>
      <c r="C367" s="183">
        <f>'NSP Inputs'!C249</f>
        <v>0</v>
      </c>
      <c r="D367" s="183">
        <f>'NSP Inputs'!D249</f>
        <v>0</v>
      </c>
      <c r="E367" s="183">
        <f>'NSP Inputs'!E249</f>
        <v>0</v>
      </c>
      <c r="F367" s="183">
        <f>'NSP Inputs'!F249</f>
        <v>0</v>
      </c>
      <c r="G367" s="183">
        <f>'NSP Inputs'!G249</f>
        <v>0</v>
      </c>
      <c r="H367" s="183">
        <f>'NSP Inputs'!H249</f>
        <v>0</v>
      </c>
      <c r="I367" s="183">
        <f>'NSP Inputs'!I249</f>
        <v>0</v>
      </c>
      <c r="J367" s="183">
        <f>'NSP Inputs'!J249</f>
        <v>0</v>
      </c>
      <c r="K367" s="183">
        <f>'NSP Inputs'!K249</f>
        <v>0</v>
      </c>
      <c r="L367" s="183">
        <f>'NSP Inputs'!L249</f>
        <v>0</v>
      </c>
      <c r="M367" s="183">
        <f>'NSP Inputs'!M249</f>
        <v>0</v>
      </c>
      <c r="N367" s="183">
        <f>'NSP Inputs'!N249</f>
        <v>0</v>
      </c>
    </row>
    <row r="368" spans="2:14">
      <c r="B368" t="s">
        <v>191</v>
      </c>
      <c r="C368" s="183">
        <f>'NSP Inputs'!C250</f>
        <v>0</v>
      </c>
      <c r="D368" s="183">
        <f>'NSP Inputs'!D250</f>
        <v>0</v>
      </c>
      <c r="E368" s="183">
        <f>'NSP Inputs'!E250</f>
        <v>0</v>
      </c>
      <c r="F368" s="183">
        <f>'NSP Inputs'!F250</f>
        <v>0</v>
      </c>
      <c r="G368" s="183">
        <f>'NSP Inputs'!G250</f>
        <v>0</v>
      </c>
      <c r="H368" s="183">
        <f>'NSP Inputs'!H250</f>
        <v>0</v>
      </c>
      <c r="I368" s="183">
        <f>'NSP Inputs'!I250</f>
        <v>0</v>
      </c>
      <c r="J368" s="183">
        <f>'NSP Inputs'!J250</f>
        <v>0</v>
      </c>
      <c r="K368" s="183">
        <f>'NSP Inputs'!K250</f>
        <v>0</v>
      </c>
      <c r="L368" s="183">
        <f>'NSP Inputs'!L250</f>
        <v>0</v>
      </c>
      <c r="M368" s="183">
        <f>'NSP Inputs'!M250</f>
        <v>0</v>
      </c>
      <c r="N368" s="183">
        <f>'NSP Inputs'!N250</f>
        <v>0</v>
      </c>
    </row>
    <row r="369" spans="2:14">
      <c r="B369" t="s">
        <v>192</v>
      </c>
      <c r="C369" s="183">
        <f>'NSP Inputs'!C251</f>
        <v>0</v>
      </c>
      <c r="D369" s="183">
        <f>'NSP Inputs'!D251</f>
        <v>0</v>
      </c>
      <c r="E369" s="183">
        <f>'NSP Inputs'!E251</f>
        <v>0</v>
      </c>
      <c r="F369" s="183">
        <f>'NSP Inputs'!F251</f>
        <v>0</v>
      </c>
      <c r="G369" s="183">
        <f>'NSP Inputs'!G251</f>
        <v>0</v>
      </c>
      <c r="H369" s="183">
        <f>'NSP Inputs'!H251</f>
        <v>0</v>
      </c>
      <c r="I369" s="183">
        <f>'NSP Inputs'!I251</f>
        <v>0</v>
      </c>
      <c r="J369" s="183">
        <f>'NSP Inputs'!J251</f>
        <v>0</v>
      </c>
      <c r="K369" s="183">
        <f>'NSP Inputs'!K251</f>
        <v>0</v>
      </c>
      <c r="L369" s="183">
        <f>'NSP Inputs'!L251</f>
        <v>0</v>
      </c>
      <c r="M369" s="183">
        <f>'NSP Inputs'!M251</f>
        <v>0</v>
      </c>
      <c r="N369" s="183">
        <f>'NSP Inputs'!N251</f>
        <v>0</v>
      </c>
    </row>
    <row r="370" spans="2:14">
      <c r="C370" s="183">
        <f>'NSP Inputs'!C252</f>
        <v>0</v>
      </c>
      <c r="D370" s="183">
        <f>'NSP Inputs'!D252</f>
        <v>0</v>
      </c>
      <c r="E370" s="183">
        <f>'NSP Inputs'!E252</f>
        <v>0</v>
      </c>
      <c r="F370" s="183">
        <f>'NSP Inputs'!F252</f>
        <v>0</v>
      </c>
      <c r="G370" s="183">
        <f>'NSP Inputs'!G252</f>
        <v>0</v>
      </c>
      <c r="H370" s="183">
        <f>'NSP Inputs'!H252</f>
        <v>0</v>
      </c>
      <c r="I370" s="183">
        <f>'NSP Inputs'!I252</f>
        <v>0</v>
      </c>
      <c r="J370" s="183">
        <f>'NSP Inputs'!J252</f>
        <v>0</v>
      </c>
      <c r="K370" s="183">
        <f>'NSP Inputs'!K252</f>
        <v>0</v>
      </c>
      <c r="L370" s="183">
        <f>'NSP Inputs'!L252</f>
        <v>0</v>
      </c>
      <c r="M370" s="183">
        <f>'NSP Inputs'!M252</f>
        <v>0</v>
      </c>
      <c r="N370" s="183">
        <f>'NSP Inputs'!N252</f>
        <v>0</v>
      </c>
    </row>
    <row r="371" spans="2:14">
      <c r="B371" t="s">
        <v>184</v>
      </c>
      <c r="C371" s="183">
        <f>'NSP Inputs'!C253</f>
        <v>0</v>
      </c>
      <c r="D371" s="183">
        <f>'NSP Inputs'!D253</f>
        <v>0</v>
      </c>
      <c r="E371" s="183">
        <f>'NSP Inputs'!E253</f>
        <v>0</v>
      </c>
      <c r="F371" s="183">
        <f>'NSP Inputs'!F253</f>
        <v>0</v>
      </c>
      <c r="G371" s="183">
        <f>'NSP Inputs'!G253</f>
        <v>0</v>
      </c>
      <c r="H371" s="183">
        <f>'NSP Inputs'!H253</f>
        <v>0</v>
      </c>
      <c r="I371" s="183">
        <f>'NSP Inputs'!I253</f>
        <v>0</v>
      </c>
      <c r="J371" s="183">
        <f>'NSP Inputs'!J253</f>
        <v>0</v>
      </c>
      <c r="K371" s="183">
        <f>'NSP Inputs'!K253</f>
        <v>0</v>
      </c>
      <c r="L371" s="183">
        <f>'NSP Inputs'!L253</f>
        <v>0</v>
      </c>
      <c r="M371" s="183">
        <f>'NSP Inputs'!M253</f>
        <v>0</v>
      </c>
      <c r="N371" s="183">
        <f>'NSP Inputs'!N253</f>
        <v>0</v>
      </c>
    </row>
    <row r="372" spans="2:14">
      <c r="B372" t="s">
        <v>193</v>
      </c>
      <c r="C372" s="183">
        <f>'NSP Inputs'!C254</f>
        <v>0</v>
      </c>
      <c r="D372" s="183">
        <f>'NSP Inputs'!D254</f>
        <v>0</v>
      </c>
      <c r="E372" s="183">
        <f>'NSP Inputs'!E254</f>
        <v>0</v>
      </c>
      <c r="F372" s="183">
        <f>'NSP Inputs'!F254</f>
        <v>0</v>
      </c>
      <c r="G372" s="183">
        <f>'NSP Inputs'!G254</f>
        <v>0</v>
      </c>
      <c r="H372" s="183">
        <f>'NSP Inputs'!H254</f>
        <v>0</v>
      </c>
      <c r="I372" s="183">
        <f>'NSP Inputs'!I254</f>
        <v>0</v>
      </c>
      <c r="J372" s="183">
        <f>'NSP Inputs'!J254</f>
        <v>0</v>
      </c>
      <c r="K372" s="183">
        <f>'NSP Inputs'!K254</f>
        <v>0</v>
      </c>
      <c r="L372" s="183">
        <f>'NSP Inputs'!L254</f>
        <v>0</v>
      </c>
      <c r="M372" s="183">
        <f>'NSP Inputs'!M254</f>
        <v>0</v>
      </c>
      <c r="N372" s="183">
        <f>'NSP Inputs'!N254</f>
        <v>0</v>
      </c>
    </row>
    <row r="373" spans="2:14">
      <c r="B373" t="s">
        <v>194</v>
      </c>
      <c r="C373" s="183">
        <f>'NSP Inputs'!C255</f>
        <v>0</v>
      </c>
      <c r="D373" s="183">
        <f>'NSP Inputs'!D255</f>
        <v>0</v>
      </c>
      <c r="E373" s="183">
        <f>'NSP Inputs'!E255</f>
        <v>0</v>
      </c>
      <c r="F373" s="183">
        <f>'NSP Inputs'!F255</f>
        <v>0</v>
      </c>
      <c r="G373" s="183">
        <f>'NSP Inputs'!G255</f>
        <v>0</v>
      </c>
      <c r="H373" s="183">
        <f>'NSP Inputs'!H255</f>
        <v>0</v>
      </c>
      <c r="I373" s="183">
        <f>'NSP Inputs'!I255</f>
        <v>0</v>
      </c>
      <c r="J373" s="183">
        <f>'NSP Inputs'!J255</f>
        <v>0</v>
      </c>
      <c r="K373" s="183">
        <f>'NSP Inputs'!K255</f>
        <v>0</v>
      </c>
      <c r="L373" s="183">
        <f>'NSP Inputs'!L255</f>
        <v>0</v>
      </c>
      <c r="M373" s="183">
        <f>'NSP Inputs'!M255</f>
        <v>0</v>
      </c>
      <c r="N373" s="183">
        <f>'NSP Inputs'!N255</f>
        <v>0</v>
      </c>
    </row>
    <row r="374" spans="2:14">
      <c r="B374" t="s">
        <v>195</v>
      </c>
      <c r="C374" s="183">
        <f>'NSP Inputs'!C256</f>
        <v>0</v>
      </c>
      <c r="D374" s="183">
        <f>'NSP Inputs'!D256</f>
        <v>0</v>
      </c>
      <c r="E374" s="183">
        <f>'NSP Inputs'!E256</f>
        <v>0</v>
      </c>
      <c r="F374" s="183">
        <f>'NSP Inputs'!F256</f>
        <v>0</v>
      </c>
      <c r="G374" s="183">
        <f>'NSP Inputs'!G256</f>
        <v>0</v>
      </c>
      <c r="H374" s="183">
        <f>'NSP Inputs'!H256</f>
        <v>0</v>
      </c>
      <c r="I374" s="183">
        <f>'NSP Inputs'!I256</f>
        <v>0</v>
      </c>
      <c r="J374" s="183">
        <f>'NSP Inputs'!J256</f>
        <v>0</v>
      </c>
      <c r="K374" s="183">
        <f>'NSP Inputs'!K256</f>
        <v>0</v>
      </c>
      <c r="L374" s="183">
        <f>'NSP Inputs'!L256</f>
        <v>0</v>
      </c>
      <c r="M374" s="183">
        <f>'NSP Inputs'!M256</f>
        <v>0</v>
      </c>
      <c r="N374" s="183">
        <f>'NSP Inputs'!N256</f>
        <v>0</v>
      </c>
    </row>
  </sheetData>
  <mergeCells count="2">
    <mergeCell ref="D37:I37"/>
    <mergeCell ref="D115:I11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C36"/>
  <sheetViews>
    <sheetView topLeftCell="B1" zoomScale="70" zoomScaleNormal="70" workbookViewId="0">
      <selection activeCell="P48" sqref="P48"/>
    </sheetView>
  </sheetViews>
  <sheetFormatPr defaultRowHeight="12.75"/>
  <cols>
    <col min="1" max="1" width="71.7109375" bestFit="1" customWidth="1"/>
    <col min="2" max="2" width="36.85546875" bestFit="1" customWidth="1"/>
    <col min="3" max="3" width="31.5703125" customWidth="1"/>
    <col min="4" max="4" width="20.5703125" customWidth="1"/>
    <col min="5" max="5" width="17" customWidth="1"/>
    <col min="6" max="6" width="16.85546875" customWidth="1"/>
    <col min="7" max="7" width="17.7109375" customWidth="1"/>
    <col min="8" max="8" width="16.42578125" bestFit="1" customWidth="1"/>
    <col min="9" max="9" width="17.28515625" bestFit="1" customWidth="1"/>
    <col min="10" max="10" width="16.42578125" bestFit="1" customWidth="1"/>
    <col min="11" max="14" width="17.28515625" bestFit="1" customWidth="1"/>
    <col min="15" max="15" width="16.85546875" bestFit="1" customWidth="1"/>
    <col min="16" max="16" width="17.28515625" bestFit="1" customWidth="1"/>
    <col min="17" max="17" width="16.85546875" bestFit="1" customWidth="1"/>
    <col min="18" max="18" width="17.28515625" bestFit="1" customWidth="1"/>
    <col min="19" max="19" width="16.85546875" bestFit="1" customWidth="1"/>
    <col min="20" max="21" width="17.28515625" bestFit="1" customWidth="1"/>
    <col min="22" max="22" width="16.85546875" bestFit="1" customWidth="1"/>
    <col min="23" max="24" width="17.28515625" bestFit="1" customWidth="1"/>
    <col min="25" max="25" width="16.42578125" bestFit="1" customWidth="1"/>
    <col min="26" max="27" width="16.85546875" bestFit="1" customWidth="1"/>
    <col min="28" max="30" width="17.28515625" bestFit="1" customWidth="1"/>
    <col min="31" max="31" width="16.85546875" bestFit="1" customWidth="1"/>
    <col min="32" max="34" width="17.28515625" bestFit="1" customWidth="1"/>
    <col min="35" max="37" width="16.85546875" bestFit="1" customWidth="1"/>
    <col min="38" max="38" width="16.42578125" bestFit="1" customWidth="1"/>
    <col min="39" max="39" width="17.28515625" bestFit="1" customWidth="1"/>
    <col min="40" max="40" width="16.85546875" bestFit="1" customWidth="1"/>
    <col min="41" max="41" width="17.28515625" bestFit="1" customWidth="1"/>
    <col min="42" max="44" width="16.85546875" bestFit="1" customWidth="1"/>
    <col min="45" max="46" width="17.28515625" bestFit="1" customWidth="1"/>
    <col min="47" max="49" width="16.85546875" bestFit="1" customWidth="1"/>
    <col min="50" max="50" width="16.42578125" bestFit="1" customWidth="1"/>
    <col min="51" max="53" width="16.85546875" bestFit="1" customWidth="1"/>
    <col min="54" max="58" width="17.28515625" bestFit="1" customWidth="1"/>
    <col min="59" max="60" width="16.85546875" bestFit="1" customWidth="1"/>
    <col min="61" max="63" width="17.28515625" bestFit="1" customWidth="1"/>
    <col min="64" max="64" width="16.85546875" bestFit="1" customWidth="1"/>
    <col min="65" max="81" width="17.28515625" bestFit="1" customWidth="1"/>
  </cols>
  <sheetData>
    <row r="1" spans="1:81" ht="19.5">
      <c r="B1" s="76" t="e">
        <f ca="1">RIGHT(CELL("filename",A1),LEN(CELL("filename",A1))-FIND("]",CELL("filename",A1)))</f>
        <v>#VALUE!</v>
      </c>
    </row>
    <row r="2" spans="1:81" s="30" customFormat="1">
      <c r="A2" s="62"/>
      <c r="B2" s="57" t="s">
        <v>218</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59" customFormat="1">
      <c r="A3" s="87"/>
      <c r="B3" s="20" t="s">
        <v>284</v>
      </c>
      <c r="C3" s="6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row>
    <row r="4" spans="1:81" s="87" customFormat="1">
      <c r="B4" s="26"/>
      <c r="C4" s="6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row>
    <row r="5" spans="1:81" s="87" customFormat="1">
      <c r="B5" s="26"/>
      <c r="C5" s="2" t="s">
        <v>285</v>
      </c>
      <c r="D5" s="26"/>
      <c r="E5" s="26"/>
      <c r="F5" s="26"/>
      <c r="G5" s="26"/>
      <c r="H5" s="26"/>
      <c r="I5" s="26"/>
      <c r="J5" s="26"/>
      <c r="K5" s="26"/>
      <c r="L5" s="26"/>
      <c r="M5" s="26"/>
      <c r="N5" s="26"/>
      <c r="O5" s="26"/>
      <c r="P5" s="26"/>
      <c r="Q5" s="26"/>
      <c r="R5" s="26"/>
      <c r="S5" s="26"/>
      <c r="T5" s="26"/>
      <c r="U5" s="26"/>
      <c r="V5" s="26"/>
      <c r="W5" s="26"/>
      <c r="X5" s="26"/>
      <c r="Y5" s="26"/>
      <c r="Z5" s="26"/>
      <c r="AA5" s="1"/>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row>
    <row r="6" spans="1:81" s="2" customFormat="1" ht="12" customHeight="1">
      <c r="A6" s="227" t="s">
        <v>286</v>
      </c>
      <c r="B6" s="26"/>
      <c r="C6" s="91" t="s">
        <v>287</v>
      </c>
      <c r="D6" s="4">
        <f>SUM('Mains Services Depreciation'!S8:S18)</f>
        <v>1668589581.1559682</v>
      </c>
      <c r="E6" s="4">
        <f>D9</f>
        <v>1698743506.2296627</v>
      </c>
      <c r="F6" s="4">
        <f t="shared" ref="F6:BQ6" si="0">E9</f>
        <v>1719332187.5322545</v>
      </c>
      <c r="G6" s="4">
        <f t="shared" si="0"/>
        <v>1715997923.0135677</v>
      </c>
      <c r="H6" s="4">
        <f t="shared" si="0"/>
        <v>1706444228.862962</v>
      </c>
      <c r="I6" s="4">
        <f t="shared" si="0"/>
        <v>1697713752.040642</v>
      </c>
      <c r="J6" s="4">
        <f t="shared" si="0"/>
        <v>1677229843.6138606</v>
      </c>
      <c r="K6" s="4">
        <f t="shared" si="0"/>
        <v>1656621618.0377424</v>
      </c>
      <c r="L6" s="4">
        <f t="shared" si="0"/>
        <v>1634903649.6708801</v>
      </c>
      <c r="M6" s="4">
        <f t="shared" si="0"/>
        <v>1613692874.960315</v>
      </c>
      <c r="N6" s="4">
        <f t="shared" si="0"/>
        <v>1575213627.5539274</v>
      </c>
      <c r="O6" s="4">
        <f t="shared" si="0"/>
        <v>1536571087.6496284</v>
      </c>
      <c r="P6" s="4">
        <f t="shared" si="0"/>
        <v>1497808616.6214714</v>
      </c>
      <c r="Q6" s="4">
        <f t="shared" si="0"/>
        <v>1458927047.0557199</v>
      </c>
      <c r="R6" s="4">
        <f t="shared" si="0"/>
        <v>1419933594.4206421</v>
      </c>
      <c r="S6" s="4">
        <f t="shared" si="0"/>
        <v>1380818865.257525</v>
      </c>
      <c r="T6" s="4">
        <f t="shared" si="0"/>
        <v>1341583096.4295979</v>
      </c>
      <c r="U6" s="4">
        <f t="shared" si="0"/>
        <v>1302222394.8463538</v>
      </c>
      <c r="V6" s="4">
        <f t="shared" si="0"/>
        <v>1262724205.2774389</v>
      </c>
      <c r="W6" s="4">
        <f t="shared" si="0"/>
        <v>1223071008.4999914</v>
      </c>
      <c r="X6" s="4">
        <f t="shared" si="0"/>
        <v>1183255959.0415151</v>
      </c>
      <c r="Y6" s="4">
        <f t="shared" si="0"/>
        <v>1143276439.3944142</v>
      </c>
      <c r="Z6" s="4">
        <f t="shared" si="0"/>
        <v>1103106331.950841</v>
      </c>
      <c r="AA6" s="4">
        <f t="shared" si="0"/>
        <v>1062740320.7010443</v>
      </c>
      <c r="AB6" s="4">
        <f t="shared" si="0"/>
        <v>1022177256.0323631</v>
      </c>
      <c r="AC6" s="4">
        <f t="shared" si="0"/>
        <v>981404912.50604939</v>
      </c>
      <c r="AD6" s="4">
        <f t="shared" si="0"/>
        <v>940412112.69752514</v>
      </c>
      <c r="AE6" s="4">
        <f t="shared" si="0"/>
        <v>899182670.90093172</v>
      </c>
      <c r="AF6" s="4">
        <f t="shared" si="0"/>
        <v>857703558.0370158</v>
      </c>
      <c r="AG6" s="4">
        <f t="shared" si="0"/>
        <v>815965101.45062649</v>
      </c>
      <c r="AH6" s="4">
        <f t="shared" si="0"/>
        <v>773962207.08375514</v>
      </c>
      <c r="AI6" s="4">
        <f t="shared" si="0"/>
        <v>731709194.31445313</v>
      </c>
      <c r="AJ6" s="4">
        <f t="shared" si="0"/>
        <v>689216573.58483028</v>
      </c>
      <c r="AK6" s="4">
        <f t="shared" si="0"/>
        <v>646499583.97193885</v>
      </c>
      <c r="AL6" s="4">
        <f t="shared" si="0"/>
        <v>603572949.39190245</v>
      </c>
      <c r="AM6" s="4">
        <f t="shared" si="0"/>
        <v>560450222.47402108</v>
      </c>
      <c r="AN6" s="4">
        <f t="shared" si="0"/>
        <v>517144134.00833648</v>
      </c>
      <c r="AO6" s="4">
        <f t="shared" si="0"/>
        <v>473666375.69700223</v>
      </c>
      <c r="AP6" s="4">
        <f t="shared" si="0"/>
        <v>430027898.66911381</v>
      </c>
      <c r="AQ6" s="4">
        <f t="shared" si="0"/>
        <v>386238780.15253854</v>
      </c>
      <c r="AR6" s="4">
        <f t="shared" si="0"/>
        <v>342308464.20168692</v>
      </c>
      <c r="AS6" s="4">
        <f t="shared" si="0"/>
        <v>298245590.02718472</v>
      </c>
      <c r="AT6" s="4">
        <f t="shared" si="0"/>
        <v>254058225.5876177</v>
      </c>
      <c r="AU6" s="4">
        <f t="shared" si="0"/>
        <v>209753895.68301654</v>
      </c>
      <c r="AV6" s="4">
        <f t="shared" si="0"/>
        <v>204143902.70748672</v>
      </c>
      <c r="AW6" s="4">
        <f t="shared" si="0"/>
        <v>198430380.10431573</v>
      </c>
      <c r="AX6" s="4">
        <f t="shared" si="0"/>
        <v>192619273.75377214</v>
      </c>
      <c r="AY6" s="4">
        <f t="shared" si="0"/>
        <v>186716163.7158111</v>
      </c>
      <c r="AZ6" s="4">
        <f t="shared" si="0"/>
        <v>180726197.44230381</v>
      </c>
      <c r="BA6" s="4">
        <f t="shared" si="0"/>
        <v>174654194.81470886</v>
      </c>
      <c r="BB6" s="4">
        <f t="shared" si="0"/>
        <v>168504568.59711698</v>
      </c>
      <c r="BC6" s="4">
        <f t="shared" si="0"/>
        <v>162281325.76235774</v>
      </c>
      <c r="BD6" s="4">
        <f t="shared" si="0"/>
        <v>155988269.59437588</v>
      </c>
      <c r="BE6" s="4">
        <f t="shared" si="0"/>
        <v>149629033.34276539</v>
      </c>
      <c r="BF6" s="4">
        <f t="shared" si="0"/>
        <v>143275679.39709324</v>
      </c>
      <c r="BG6" s="4">
        <f t="shared" si="0"/>
        <v>136890463.7957111</v>
      </c>
      <c r="BH6" s="4">
        <f t="shared" si="0"/>
        <v>130473446.51869139</v>
      </c>
      <c r="BI6" s="4">
        <f t="shared" si="0"/>
        <v>124024711.77395071</v>
      </c>
      <c r="BJ6" s="4">
        <f t="shared" si="0"/>
        <v>117544318.82062158</v>
      </c>
      <c r="BK6" s="4">
        <f t="shared" si="0"/>
        <v>111032338.9867674</v>
      </c>
      <c r="BL6" s="4">
        <f t="shared" si="0"/>
        <v>104488867.56884712</v>
      </c>
      <c r="BM6" s="4">
        <f t="shared" si="0"/>
        <v>97913998.981420159</v>
      </c>
      <c r="BN6" s="4">
        <f t="shared" si="0"/>
        <v>92457099.774375618</v>
      </c>
      <c r="BO6" s="4">
        <f t="shared" si="0"/>
        <v>87978016.204807594</v>
      </c>
      <c r="BP6" s="4">
        <f t="shared" si="0"/>
        <v>84094918.641241297</v>
      </c>
      <c r="BQ6" s="4">
        <f t="shared" si="0"/>
        <v>80714682.042791337</v>
      </c>
      <c r="BR6" s="4">
        <f t="shared" ref="BR6:CC6" si="1">BQ9</f>
        <v>77859992.291774258</v>
      </c>
      <c r="BS6" s="4">
        <f t="shared" si="1"/>
        <v>75344296.790853888</v>
      </c>
      <c r="BT6" s="4">
        <f t="shared" si="1"/>
        <v>73171767.646694914</v>
      </c>
      <c r="BU6" s="4">
        <f t="shared" si="1"/>
        <v>71330214.75733006</v>
      </c>
      <c r="BV6" s="4">
        <f t="shared" si="1"/>
        <v>69834192.137418345</v>
      </c>
      <c r="BW6" s="4">
        <f t="shared" si="1"/>
        <v>68402233.616837665</v>
      </c>
      <c r="BX6" s="4">
        <f t="shared" si="1"/>
        <v>67033278.785875298</v>
      </c>
      <c r="BY6" s="4">
        <f t="shared" si="1"/>
        <v>65726927.589811943</v>
      </c>
      <c r="BZ6" s="4">
        <f t="shared" si="1"/>
        <v>64482841.469185449</v>
      </c>
      <c r="CA6" s="4">
        <f t="shared" si="1"/>
        <v>63300751.363368452</v>
      </c>
      <c r="CB6" s="4">
        <f t="shared" si="1"/>
        <v>62180238.43775142</v>
      </c>
      <c r="CC6" s="4">
        <f t="shared" si="1"/>
        <v>61120879.465221643</v>
      </c>
    </row>
    <row r="7" spans="1:81">
      <c r="A7" s="227" t="s">
        <v>288</v>
      </c>
      <c r="B7" s="26"/>
      <c r="C7" s="91" t="s">
        <v>289</v>
      </c>
      <c r="D7" s="1">
        <f>'Capex-Other Depreciation'!C9</f>
        <v>68958415.442622721</v>
      </c>
      <c r="E7" s="1">
        <f>'Capex-Other Depreciation'!D9</f>
        <v>60542478.106027067</v>
      </c>
      <c r="F7" s="1">
        <f>'Capex-Other Depreciation'!E9</f>
        <v>37628572.568209119</v>
      </c>
      <c r="G7" s="1">
        <f>'Capex-Other Depreciation'!F9</f>
        <v>32036283.566464297</v>
      </c>
      <c r="H7" s="1">
        <f>'Capex-Other Depreciation'!G9</f>
        <v>33393436.370522827</v>
      </c>
      <c r="I7" s="1">
        <f>'Capex-Other Depreciation'!H9</f>
        <v>22196559.468577366</v>
      </c>
      <c r="J7" s="1">
        <f>'Capex-Other Depreciation'!I9</f>
        <v>22442180.709003408</v>
      </c>
      <c r="K7" s="1">
        <f>'Capex-Other Depreciation'!J9</f>
        <v>21706469.995363057</v>
      </c>
      <c r="L7" s="1">
        <f>'Capex-Other Depreciation'!K9</f>
        <v>22575433.883537143</v>
      </c>
      <c r="M7" s="1">
        <f>'Capex-Other Depreciation'!L9</f>
        <v>5683214.1510611968</v>
      </c>
      <c r="N7" s="1">
        <f>'Capex-Other Depreciation'!M9</f>
        <v>5614637.6209556498</v>
      </c>
      <c r="O7" s="1">
        <f>'Capex-Other Depreciation'!N9</f>
        <v>5588279.5227356944</v>
      </c>
      <c r="P7" s="1">
        <f>'Capex-Other Depreciation'!O9</f>
        <v>5562314.7091423348</v>
      </c>
      <c r="Q7" s="1">
        <f>'Capex-Other Depreciation'!P9</f>
        <v>5543132.616924989</v>
      </c>
      <c r="R7" s="1">
        <f>'Capex-Other Depreciation'!Q9</f>
        <v>5514237.3644577004</v>
      </c>
      <c r="S7" s="1">
        <f>'Capex-Other Depreciation'!R9</f>
        <v>5485097.3876789678</v>
      </c>
      <c r="T7" s="1">
        <f>'Capex-Other Depreciation'!S9</f>
        <v>5451578.6541139446</v>
      </c>
      <c r="U7" s="1">
        <f>'Capex-Other Depreciation'!T9</f>
        <v>5404946.0446365345</v>
      </c>
      <c r="V7" s="1">
        <f>'Capex-Other Depreciation'!U9</f>
        <v>5340017.0021392349</v>
      </c>
      <c r="W7" s="1">
        <f>'Capex-Other Depreciation'!V9</f>
        <v>5267160.3364385171</v>
      </c>
      <c r="X7" s="1">
        <f>'Capex-Other Depreciation'!W9</f>
        <v>5190471.8853802392</v>
      </c>
      <c r="Y7" s="1">
        <f>'Capex-Other Depreciation'!X9</f>
        <v>5086387.6856237687</v>
      </c>
      <c r="Z7" s="1">
        <f>'Capex-Other Depreciation'!Y9</f>
        <v>4975252.7394542759</v>
      </c>
      <c r="AA7" s="1">
        <f>'Capex-Other Depreciation'!Z9</f>
        <v>4861115.9315209324</v>
      </c>
      <c r="AB7" s="1">
        <f>'Capex-Other Depreciation'!AA9</f>
        <v>4732851.4047081256</v>
      </c>
      <c r="AC7" s="1">
        <f>'Capex-Other Depreciation'!AB9</f>
        <v>4591271.7112040184</v>
      </c>
      <c r="AD7" s="1">
        <f>'Capex-Other Depreciation'!AC9</f>
        <v>4431146.6502832947</v>
      </c>
      <c r="AE7" s="1">
        <f>'Capex-Other Depreciation'!AD9</f>
        <v>4255323.7590943063</v>
      </c>
      <c r="AF7" s="1">
        <f>'Capex-Other Depreciation'!AE9</f>
        <v>4066897.8312352011</v>
      </c>
      <c r="AG7" s="1">
        <f>'Capex-Other Depreciation'!AF9</f>
        <v>3870237.4132367508</v>
      </c>
      <c r="AH7" s="1">
        <f>'Capex-Other Depreciation'!AG9</f>
        <v>3684618.6996568991</v>
      </c>
      <c r="AI7" s="1">
        <f>'Capex-Other Depreciation'!AH9</f>
        <v>3506416.7829609229</v>
      </c>
      <c r="AJ7" s="1">
        <f>'Capex-Other Depreciation'!AI9</f>
        <v>3340483.9113725019</v>
      </c>
      <c r="AK7" s="1">
        <f>'Capex-Other Depreciation'!AJ9</f>
        <v>3186509.4080485241</v>
      </c>
      <c r="AL7" s="1">
        <f>'Capex-Other Depreciation'!AK9</f>
        <v>3043521.2923028679</v>
      </c>
      <c r="AM7" s="1">
        <f>'Capex-Other Depreciation'!AL9</f>
        <v>2910880.8313369765</v>
      </c>
      <c r="AN7" s="1">
        <f>'Capex-Other Depreciation'!AM9</f>
        <v>2787721.3981756009</v>
      </c>
      <c r="AO7" s="1">
        <f>'Capex-Other Depreciation'!AN9</f>
        <v>2673460.4368907688</v>
      </c>
      <c r="AP7" s="1">
        <f>'Capex-Other Depreciation'!AO9</f>
        <v>2567372.3541189865</v>
      </c>
      <c r="AQ7" s="1">
        <f>'Capex-Other Depreciation'!AP9</f>
        <v>2468960.1910452927</v>
      </c>
      <c r="AR7" s="1">
        <f>'Capex-Other Depreciation'!AQ9</f>
        <v>2377547.035879836</v>
      </c>
      <c r="AS7" s="1">
        <f>'Capex-Other Depreciation'!AR9</f>
        <v>2292678.2867144737</v>
      </c>
      <c r="AT7" s="1">
        <f>'Capex-Other Depreciation'!AS9</f>
        <v>2213919.8584274929</v>
      </c>
      <c r="AU7" s="1">
        <f>'Capex-Other Depreciation'!AT9</f>
        <v>2140827.6738048634</v>
      </c>
      <c r="AV7" s="1">
        <f>'Capex-Other Depreciation'!AU9</f>
        <v>2072978.1197955161</v>
      </c>
      <c r="AW7" s="1">
        <f>'Capex-Other Depreciation'!AV9</f>
        <v>2009943.6201546779</v>
      </c>
      <c r="AX7" s="1">
        <f>'Capex-Other Depreciation'!AW9</f>
        <v>1951438.6054749954</v>
      </c>
      <c r="AY7" s="1">
        <f>'Capex-Other Depreciation'!AX9</f>
        <v>1897105.9590885744</v>
      </c>
      <c r="AZ7" s="1">
        <f>'Capex-Other Depreciation'!AY9</f>
        <v>1846687.6500542986</v>
      </c>
      <c r="BA7" s="1">
        <f>'Capex-Other Depreciation'!AZ9</f>
        <v>1799841.7999602491</v>
      </c>
      <c r="BB7" s="1">
        <f>'Capex-Other Depreciation'!BA9</f>
        <v>1756222.1585275978</v>
      </c>
      <c r="BC7" s="1">
        <f>'Capex-Other Depreciation'!BB9</f>
        <v>1715678.8070157995</v>
      </c>
      <c r="BD7" s="1">
        <f>'Capex-Other Depreciation'!BC9</f>
        <v>1678092.9825728424</v>
      </c>
      <c r="BE7" s="1">
        <f>'Capex-Other Depreciation'!BD9</f>
        <v>1711943.1172895555</v>
      </c>
      <c r="BF7" s="1">
        <f>'Capex-Other Depreciation'!BE9</f>
        <v>1708613.4592698689</v>
      </c>
      <c r="BG7" s="1">
        <f>'Capex-Other Depreciation'!BF9</f>
        <v>1705288.2870223497</v>
      </c>
      <c r="BH7" s="1">
        <f>'Capex-Other Depreciation'!BG9</f>
        <v>1701991.9031539997</v>
      </c>
      <c r="BI7" s="1">
        <f>'Capex-Other Depreciation'!BH9</f>
        <v>1698699.8386870597</v>
      </c>
      <c r="BJ7" s="1">
        <f>'Capex-Other Depreciation'!BI9</f>
        <v>1695424.2345424551</v>
      </c>
      <c r="BK7" s="1">
        <f>'Capex-Other Depreciation'!BJ9</f>
        <v>1692189.3334544341</v>
      </c>
      <c r="BL7" s="1">
        <f>'Capex-Other Depreciation'!BK9</f>
        <v>1688994.931907715</v>
      </c>
      <c r="BM7" s="1">
        <f>'Capex-Other Depreciation'!BL9</f>
        <v>1685810.4211097644</v>
      </c>
      <c r="BN7" s="1">
        <f>'Capex-Other Depreciation'!BM9</f>
        <v>1682684.4016785598</v>
      </c>
      <c r="BO7" s="1">
        <f>'Capex-Other Depreciation'!BN9</f>
        <v>1679574.0123445117</v>
      </c>
      <c r="BP7" s="1">
        <f>'Capex-Other Depreciation'!BO9</f>
        <v>1676491.3374750647</v>
      </c>
      <c r="BQ7" s="1">
        <f>'Capex-Other Depreciation'!BP9</f>
        <v>1673424.0759799643</v>
      </c>
      <c r="BR7" s="1">
        <f>'Capex-Other Depreciation'!BQ9</f>
        <v>1670366.0695333746</v>
      </c>
      <c r="BS7" s="1">
        <f>'Capex-Other Depreciation'!BR9</f>
        <v>1667335.5156369484</v>
      </c>
      <c r="BT7" s="1">
        <f>'Capex-Other Depreciation'!BS9</f>
        <v>1664326.1957689694</v>
      </c>
      <c r="BU7" s="1">
        <f>'Capex-Other Depreciation'!BT9</f>
        <v>1661338.0037592957</v>
      </c>
      <c r="BV7" s="1">
        <f>'Capex-Other Depreciation'!BU9</f>
        <v>1658370.8339686356</v>
      </c>
      <c r="BW7" s="1">
        <f>'Capex-Other Depreciation'!BV9</f>
        <v>1655436.7438038248</v>
      </c>
      <c r="BX7" s="1">
        <f>'Capex-Other Depreciation'!BW9</f>
        <v>1652492.999053977</v>
      </c>
      <c r="BY7" s="1">
        <f>'Capex-Other Depreciation'!BX9</f>
        <v>1649594.3793227044</v>
      </c>
      <c r="BZ7" s="1">
        <f>'Capex-Other Depreciation'!BY9</f>
        <v>1646698.0901721581</v>
      </c>
      <c r="CA7" s="1">
        <f>'Capex-Other Depreciation'!BZ9</f>
        <v>1643816.2824673643</v>
      </c>
      <c r="CB7" s="1">
        <f>'Capex-Other Depreciation'!CA9</f>
        <v>1640948.8838010945</v>
      </c>
      <c r="CC7" s="1">
        <f>'Capex-Other Depreciation'!CB9</f>
        <v>1638107.9846460866</v>
      </c>
    </row>
    <row r="8" spans="1:81" s="2" customFormat="1">
      <c r="B8" s="26"/>
      <c r="C8" s="91" t="s">
        <v>290</v>
      </c>
      <c r="D8" s="1">
        <f>('Mains Services Depreciation'!T190+'Mains Services Depreciation'!T283)</f>
        <v>38804490.368928246</v>
      </c>
      <c r="E8" s="1">
        <f>('Mains Services Depreciation'!U190+'Mains Services Depreciation'!U283)</f>
        <v>39953796.803435355</v>
      </c>
      <c r="F8" s="1">
        <f>('Mains Services Depreciation'!V190+'Mains Services Depreciation'!V283)</f>
        <v>40962837.086895868</v>
      </c>
      <c r="G8" s="1">
        <f>('Mains Services Depreciation'!W190+'Mains Services Depreciation'!W283)</f>
        <v>41589977.717069842</v>
      </c>
      <c r="H8" s="1">
        <f>('Mains Services Depreciation'!X190+'Mains Services Depreciation'!X283)</f>
        <v>42123913.192842737</v>
      </c>
      <c r="I8" s="1">
        <f>('Mains Services Depreciation'!Y190+'Mains Services Depreciation'!Y283)</f>
        <v>42680467.895358719</v>
      </c>
      <c r="J8" s="1">
        <f>('Mains Services Depreciation'!Z190+'Mains Services Depreciation'!Z283)</f>
        <v>43050406.285121568</v>
      </c>
      <c r="K8" s="1">
        <f>('Mains Services Depreciation'!AA190+'Mains Services Depreciation'!AA283)</f>
        <v>43424438.362225257</v>
      </c>
      <c r="L8" s="1">
        <f>('Mains Services Depreciation'!AB190+'Mains Services Depreciation'!AB283)</f>
        <v>43786208.594102032</v>
      </c>
      <c r="M8" s="1">
        <f>('Mains Services Depreciation'!AC190+'Mains Services Depreciation'!AC283)</f>
        <v>44162461.557448827</v>
      </c>
      <c r="N8" s="1">
        <f>('Mains Services Depreciation'!AD190+'Mains Services Depreciation'!AD283)</f>
        <v>44257177.525254749</v>
      </c>
      <c r="O8" s="1">
        <f>('Mains Services Depreciation'!AE190+'Mains Services Depreciation'!AE283)</f>
        <v>44350750.550892688</v>
      </c>
      <c r="P8" s="1">
        <f>('Mains Services Depreciation'!AF190+'Mains Services Depreciation'!AF283)</f>
        <v>44443884.274894059</v>
      </c>
      <c r="Q8" s="1">
        <f>('Mains Services Depreciation'!AG190+'Mains Services Depreciation'!AG283)</f>
        <v>44536585.252002627</v>
      </c>
      <c r="R8" s="1">
        <f>('Mains Services Depreciation'!AH190+'Mains Services Depreciation'!AH283)</f>
        <v>44628966.527574681</v>
      </c>
      <c r="S8" s="1">
        <f>('Mains Services Depreciation'!AI190+'Mains Services Depreciation'!AI283)</f>
        <v>44720866.215606019</v>
      </c>
      <c r="T8" s="1">
        <f>('Mains Services Depreciation'!AJ190+'Mains Services Depreciation'!AJ283)</f>
        <v>44812280.237358153</v>
      </c>
      <c r="U8" s="1">
        <f>('Mains Services Depreciation'!AK190+'Mains Services Depreciation'!AK283)</f>
        <v>44903135.613551296</v>
      </c>
      <c r="V8" s="1">
        <f>('Mains Services Depreciation'!AL190+'Mains Services Depreciation'!AL283)</f>
        <v>44993213.779586911</v>
      </c>
      <c r="W8" s="1">
        <f>('Mains Services Depreciation'!AM190+'Mains Services Depreciation'!AM283)</f>
        <v>45082209.794914648</v>
      </c>
      <c r="X8" s="1">
        <f>('Mains Services Depreciation'!AN190+'Mains Services Depreciation'!AN283)</f>
        <v>45169991.532481141</v>
      </c>
      <c r="Y8" s="1">
        <f>('Mains Services Depreciation'!AO190+'Mains Services Depreciation'!AO283)</f>
        <v>45256495.129197083</v>
      </c>
      <c r="Z8" s="1">
        <f>('Mains Services Depreciation'!AP190+'Mains Services Depreciation'!AP283)</f>
        <v>45341263.989250883</v>
      </c>
      <c r="AA8" s="1">
        <f>('Mains Services Depreciation'!AQ190+'Mains Services Depreciation'!AQ283)</f>
        <v>45424180.60020224</v>
      </c>
      <c r="AB8" s="1">
        <f>('Mains Services Depreciation'!AR190+'Mains Services Depreciation'!AR283)</f>
        <v>45505194.931021824</v>
      </c>
      <c r="AC8" s="1">
        <f>('Mains Services Depreciation'!AS190+'Mains Services Depreciation'!AS283)</f>
        <v>45584071.519728281</v>
      </c>
      <c r="AD8" s="1">
        <f>('Mains Services Depreciation'!AT190+'Mains Services Depreciation'!AT283)</f>
        <v>45660588.446876757</v>
      </c>
      <c r="AE8" s="1">
        <f>('Mains Services Depreciation'!AU190+'Mains Services Depreciation'!AU283)</f>
        <v>45734436.62301033</v>
      </c>
      <c r="AF8" s="1">
        <f>('Mains Services Depreciation'!AV190+'Mains Services Depreciation'!AV283)</f>
        <v>45805354.417624496</v>
      </c>
      <c r="AG8" s="1">
        <f>('Mains Services Depreciation'!AW190+'Mains Services Depreciation'!AW283)</f>
        <v>45873131.780108117</v>
      </c>
      <c r="AH8" s="1">
        <f>('Mains Services Depreciation'!AX190+'Mains Services Depreciation'!AX283)</f>
        <v>45937631.46895884</v>
      </c>
      <c r="AI8" s="1">
        <f>('Mains Services Depreciation'!AY190+'Mains Services Depreciation'!AY283)</f>
        <v>45999037.512583673</v>
      </c>
      <c r="AJ8" s="1">
        <f>('Mains Services Depreciation'!AZ190+'Mains Services Depreciation'!AZ283)</f>
        <v>46057473.524263993</v>
      </c>
      <c r="AK8" s="1">
        <f>('Mains Services Depreciation'!BA190+'Mains Services Depreciation'!BA283)</f>
        <v>46113143.988084935</v>
      </c>
      <c r="AL8" s="1">
        <f>('Mains Services Depreciation'!BB190+'Mains Services Depreciation'!BB283)</f>
        <v>46166248.210184254</v>
      </c>
      <c r="AM8" s="1">
        <f>('Mains Services Depreciation'!BC190+'Mains Services Depreciation'!BC283)</f>
        <v>46216969.297021553</v>
      </c>
      <c r="AN8" s="1">
        <f>('Mains Services Depreciation'!BD190+'Mains Services Depreciation'!BD283)</f>
        <v>46265479.709509842</v>
      </c>
      <c r="AO8" s="1">
        <f>('Mains Services Depreciation'!BE190+'Mains Services Depreciation'!BE283)</f>
        <v>46311937.464779213</v>
      </c>
      <c r="AP8" s="1">
        <f>('Mains Services Depreciation'!BF190+'Mains Services Depreciation'!BF283)</f>
        <v>46356490.87069428</v>
      </c>
      <c r="AQ8" s="1">
        <f>('Mains Services Depreciation'!BG190+'Mains Services Depreciation'!BG283)</f>
        <v>46399276.141896889</v>
      </c>
      <c r="AR8" s="1">
        <f>('Mains Services Depreciation'!BH190+'Mains Services Depreciation'!BH283)</f>
        <v>46440421.210382022</v>
      </c>
      <c r="AS8" s="1">
        <f>('Mains Services Depreciation'!BI190+'Mains Services Depreciation'!BI283)</f>
        <v>46480042.726281509</v>
      </c>
      <c r="AT8" s="1">
        <f>('Mains Services Depreciation'!BJ190+'Mains Services Depreciation'!BJ283)</f>
        <v>46518249.763028659</v>
      </c>
      <c r="AU8" s="1">
        <f>('Mains Services Depreciation'!BK190+'Mains Services Depreciation'!BK283)</f>
        <v>7750820.6493346598</v>
      </c>
      <c r="AV8" s="1">
        <f>('Mains Services Depreciation'!BL190+'Mains Services Depreciation'!BL283)</f>
        <v>7786500.7229665201</v>
      </c>
      <c r="AW8" s="1">
        <f>('Mains Services Depreciation'!BM190+'Mains Services Depreciation'!BM283)</f>
        <v>7821049.9706982654</v>
      </c>
      <c r="AX8" s="1">
        <f>('Mains Services Depreciation'!BN190+'Mains Services Depreciation'!BN283)</f>
        <v>7854548.6434360333</v>
      </c>
      <c r="AY8" s="1">
        <f>('Mains Services Depreciation'!BO190+'Mains Services Depreciation'!BO283)</f>
        <v>7887072.2325958479</v>
      </c>
      <c r="AZ8" s="1">
        <f>('Mains Services Depreciation'!BP190+'Mains Services Depreciation'!BP283)</f>
        <v>7918690.2776492592</v>
      </c>
      <c r="BA8" s="1">
        <f>('Mains Services Depreciation'!BQ190+'Mains Services Depreciation'!BQ283)</f>
        <v>7949468.0175521374</v>
      </c>
      <c r="BB8" s="1">
        <f>('Mains Services Depreciation'!BR190+'Mains Services Depreciation'!BR283)</f>
        <v>7979464.993286822</v>
      </c>
      <c r="BC8" s="1">
        <f>('Mains Services Depreciation'!BS190+'Mains Services Depreciation'!BS283)</f>
        <v>8008734.9749976667</v>
      </c>
      <c r="BD8" s="1">
        <f>('Mains Services Depreciation'!BT190+'Mains Services Depreciation'!BT283)</f>
        <v>8037329.2341833543</v>
      </c>
      <c r="BE8" s="1">
        <f>('Mains Services Depreciation'!BU190+'Mains Services Depreciation'!BU283)</f>
        <v>8065297.0629616957</v>
      </c>
      <c r="BF8" s="1">
        <f>('Mains Services Depreciation'!BV190+'Mains Services Depreciation'!BV283)</f>
        <v>8093829.0606520232</v>
      </c>
      <c r="BG8" s="1">
        <f>('Mains Services Depreciation'!BW190+'Mains Services Depreciation'!BW283)</f>
        <v>8122305.5640420606</v>
      </c>
      <c r="BH8" s="1">
        <f>('Mains Services Depreciation'!BX190+'Mains Services Depreciation'!BX283)</f>
        <v>8150726.6478946786</v>
      </c>
      <c r="BI8" s="1">
        <f>('Mains Services Depreciation'!BY190+'Mains Services Depreciation'!BY283)</f>
        <v>8179092.7920161961</v>
      </c>
      <c r="BJ8" s="1">
        <f>('Mains Services Depreciation'!BZ190+'Mains Services Depreciation'!BZ283)</f>
        <v>8207404.0683966363</v>
      </c>
      <c r="BK8" s="1">
        <f>('Mains Services Depreciation'!CA190+'Mains Services Depreciation'!CA283)</f>
        <v>8235660.7513747048</v>
      </c>
      <c r="BL8" s="1">
        <f>('Mains Services Depreciation'!CB190+'Mains Services Depreciation'!CB283)</f>
        <v>8263863.5193346795</v>
      </c>
      <c r="BM8" s="1">
        <f>('Mains Services Depreciation'!CC190+'Mains Services Depreciation'!CC283)</f>
        <v>7142709.6281543132</v>
      </c>
      <c r="BN8" s="1">
        <f>('Mains Services Depreciation'!CD190+'Mains Services Depreciation'!CD283)</f>
        <v>6161767.9712465825</v>
      </c>
      <c r="BO8" s="1">
        <f>('Mains Services Depreciation'!CE190+'Mains Services Depreciation'!CE283)</f>
        <v>5562671.5759108067</v>
      </c>
      <c r="BP8" s="1">
        <f>('Mains Services Depreciation'!CF190+'Mains Services Depreciation'!CF283)</f>
        <v>5056727.9359250274</v>
      </c>
      <c r="BQ8" s="1">
        <f>('Mains Services Depreciation'!CG190+'Mains Services Depreciation'!CG283)</f>
        <v>4528113.8269970426</v>
      </c>
      <c r="BR8" s="1">
        <f>('Mains Services Depreciation'!CH190+'Mains Services Depreciation'!CH283)</f>
        <v>4186061.5704537528</v>
      </c>
      <c r="BS8" s="1">
        <f>('Mains Services Depreciation'!CI190+'Mains Services Depreciation'!CI283)</f>
        <v>3839864.6597959194</v>
      </c>
      <c r="BT8" s="1">
        <f>('Mains Services Depreciation'!CJ190+'Mains Services Depreciation'!CJ283)</f>
        <v>3505879.085133818</v>
      </c>
      <c r="BU8" s="1">
        <f>('Mains Services Depreciation'!CK190+'Mains Services Depreciation'!CK283)</f>
        <v>3157360.6236710143</v>
      </c>
      <c r="BV8" s="1">
        <f>('Mains Services Depreciation'!CL190+'Mains Services Depreciation'!CL283)</f>
        <v>3090329.3545493158</v>
      </c>
      <c r="BW8" s="1">
        <f>('Mains Services Depreciation'!CM190+'Mains Services Depreciation'!CM283)</f>
        <v>3024391.5747661991</v>
      </c>
      <c r="BX8" s="1">
        <f>('Mains Services Depreciation'!CN190+'Mains Services Depreciation'!CN283)</f>
        <v>2958844.1951173344</v>
      </c>
      <c r="BY8" s="1">
        <f>('Mains Services Depreciation'!CO190+'Mains Services Depreciation'!CO283)</f>
        <v>2893680.4999491945</v>
      </c>
      <c r="BZ8" s="1">
        <f>('Mains Services Depreciation'!CP190+'Mains Services Depreciation'!CP283)</f>
        <v>2828788.1959891561</v>
      </c>
      <c r="CA8" s="1">
        <f>('Mains Services Depreciation'!CQ190+'Mains Services Depreciation'!CQ283)</f>
        <v>2764329.208084397</v>
      </c>
      <c r="CB8" s="1">
        <f>('Mains Services Depreciation'!CR190+'Mains Services Depreciation'!CR283)</f>
        <v>2700307.8563308702</v>
      </c>
      <c r="CC8" s="1">
        <f>('Mains Services Depreciation'!CS190+'Mains Services Depreciation'!CS283)</f>
        <v>2636797.3601589897</v>
      </c>
    </row>
    <row r="9" spans="1:81" s="2" customFormat="1">
      <c r="B9" s="26"/>
      <c r="C9" s="91" t="s">
        <v>291</v>
      </c>
      <c r="D9" s="4">
        <f>D6+D7-D8</f>
        <v>1698743506.2296627</v>
      </c>
      <c r="E9" s="4">
        <f>E6+E7-E8</f>
        <v>1719332187.5322545</v>
      </c>
      <c r="F9" s="4">
        <f t="shared" ref="F9:BQ9" si="2">F6+F7-F8</f>
        <v>1715997923.0135677</v>
      </c>
      <c r="G9" s="4">
        <f t="shared" si="2"/>
        <v>1706444228.862962</v>
      </c>
      <c r="H9" s="4">
        <f t="shared" si="2"/>
        <v>1697713752.040642</v>
      </c>
      <c r="I9" s="4">
        <f t="shared" si="2"/>
        <v>1677229843.6138606</v>
      </c>
      <c r="J9" s="4">
        <f t="shared" si="2"/>
        <v>1656621618.0377424</v>
      </c>
      <c r="K9" s="4">
        <f t="shared" si="2"/>
        <v>1634903649.6708801</v>
      </c>
      <c r="L9" s="4">
        <f t="shared" si="2"/>
        <v>1613692874.960315</v>
      </c>
      <c r="M9" s="4">
        <f t="shared" si="2"/>
        <v>1575213627.5539274</v>
      </c>
      <c r="N9" s="4">
        <f t="shared" si="2"/>
        <v>1536571087.6496284</v>
      </c>
      <c r="O9" s="4">
        <f t="shared" si="2"/>
        <v>1497808616.6214714</v>
      </c>
      <c r="P9" s="4">
        <f t="shared" si="2"/>
        <v>1458927047.0557199</v>
      </c>
      <c r="Q9" s="4">
        <f t="shared" si="2"/>
        <v>1419933594.4206421</v>
      </c>
      <c r="R9" s="4">
        <f t="shared" si="2"/>
        <v>1380818865.257525</v>
      </c>
      <c r="S9" s="4">
        <f t="shared" si="2"/>
        <v>1341583096.4295979</v>
      </c>
      <c r="T9" s="4">
        <f t="shared" si="2"/>
        <v>1302222394.8463538</v>
      </c>
      <c r="U9" s="4">
        <f t="shared" si="2"/>
        <v>1262724205.2774389</v>
      </c>
      <c r="V9" s="4">
        <f t="shared" si="2"/>
        <v>1223071008.4999914</v>
      </c>
      <c r="W9" s="4">
        <f t="shared" si="2"/>
        <v>1183255959.0415151</v>
      </c>
      <c r="X9" s="4">
        <f t="shared" si="2"/>
        <v>1143276439.3944142</v>
      </c>
      <c r="Y9" s="4">
        <f t="shared" si="2"/>
        <v>1103106331.950841</v>
      </c>
      <c r="Z9" s="4">
        <f t="shared" si="2"/>
        <v>1062740320.7010443</v>
      </c>
      <c r="AA9" s="4">
        <f t="shared" si="2"/>
        <v>1022177256.0323631</v>
      </c>
      <c r="AB9" s="4">
        <f t="shared" si="2"/>
        <v>981404912.50604939</v>
      </c>
      <c r="AC9" s="4">
        <f t="shared" si="2"/>
        <v>940412112.69752514</v>
      </c>
      <c r="AD9" s="4">
        <f t="shared" si="2"/>
        <v>899182670.90093172</v>
      </c>
      <c r="AE9" s="4">
        <f t="shared" si="2"/>
        <v>857703558.0370158</v>
      </c>
      <c r="AF9" s="4">
        <f t="shared" si="2"/>
        <v>815965101.45062649</v>
      </c>
      <c r="AG9" s="4">
        <f t="shared" si="2"/>
        <v>773962207.08375514</v>
      </c>
      <c r="AH9" s="4">
        <f t="shared" si="2"/>
        <v>731709194.31445313</v>
      </c>
      <c r="AI9" s="4">
        <f t="shared" si="2"/>
        <v>689216573.58483028</v>
      </c>
      <c r="AJ9" s="4">
        <f t="shared" si="2"/>
        <v>646499583.97193885</v>
      </c>
      <c r="AK9" s="4">
        <f t="shared" si="2"/>
        <v>603572949.39190245</v>
      </c>
      <c r="AL9" s="4">
        <f t="shared" si="2"/>
        <v>560450222.47402108</v>
      </c>
      <c r="AM9" s="4">
        <f t="shared" si="2"/>
        <v>517144134.00833648</v>
      </c>
      <c r="AN9" s="4">
        <f t="shared" si="2"/>
        <v>473666375.69700223</v>
      </c>
      <c r="AO9" s="4">
        <f t="shared" si="2"/>
        <v>430027898.66911381</v>
      </c>
      <c r="AP9" s="4">
        <f t="shared" si="2"/>
        <v>386238780.15253854</v>
      </c>
      <c r="AQ9" s="4">
        <f t="shared" si="2"/>
        <v>342308464.20168692</v>
      </c>
      <c r="AR9" s="4">
        <f t="shared" si="2"/>
        <v>298245590.02718472</v>
      </c>
      <c r="AS9" s="4">
        <f t="shared" si="2"/>
        <v>254058225.5876177</v>
      </c>
      <c r="AT9" s="4">
        <f t="shared" si="2"/>
        <v>209753895.68301654</v>
      </c>
      <c r="AU9" s="4">
        <f t="shared" si="2"/>
        <v>204143902.70748672</v>
      </c>
      <c r="AV9" s="4">
        <f t="shared" si="2"/>
        <v>198430380.10431573</v>
      </c>
      <c r="AW9" s="4">
        <f t="shared" si="2"/>
        <v>192619273.75377214</v>
      </c>
      <c r="AX9" s="4">
        <f t="shared" si="2"/>
        <v>186716163.7158111</v>
      </c>
      <c r="AY9" s="4">
        <f t="shared" si="2"/>
        <v>180726197.44230381</v>
      </c>
      <c r="AZ9" s="4">
        <f t="shared" si="2"/>
        <v>174654194.81470886</v>
      </c>
      <c r="BA9" s="4">
        <f t="shared" si="2"/>
        <v>168504568.59711698</v>
      </c>
      <c r="BB9" s="4">
        <f t="shared" si="2"/>
        <v>162281325.76235774</v>
      </c>
      <c r="BC9" s="4">
        <f t="shared" si="2"/>
        <v>155988269.59437588</v>
      </c>
      <c r="BD9" s="4">
        <f t="shared" si="2"/>
        <v>149629033.34276539</v>
      </c>
      <c r="BE9" s="4">
        <f t="shared" si="2"/>
        <v>143275679.39709324</v>
      </c>
      <c r="BF9" s="4">
        <f t="shared" si="2"/>
        <v>136890463.7957111</v>
      </c>
      <c r="BG9" s="4">
        <f t="shared" si="2"/>
        <v>130473446.51869139</v>
      </c>
      <c r="BH9" s="4">
        <f t="shared" si="2"/>
        <v>124024711.77395071</v>
      </c>
      <c r="BI9" s="4">
        <f t="shared" si="2"/>
        <v>117544318.82062158</v>
      </c>
      <c r="BJ9" s="4">
        <f t="shared" si="2"/>
        <v>111032338.9867674</v>
      </c>
      <c r="BK9" s="4">
        <f t="shared" si="2"/>
        <v>104488867.56884712</v>
      </c>
      <c r="BL9" s="4">
        <f t="shared" si="2"/>
        <v>97913998.981420159</v>
      </c>
      <c r="BM9" s="4">
        <f t="shared" si="2"/>
        <v>92457099.774375618</v>
      </c>
      <c r="BN9" s="4">
        <f t="shared" si="2"/>
        <v>87978016.204807594</v>
      </c>
      <c r="BO9" s="4">
        <f t="shared" si="2"/>
        <v>84094918.641241297</v>
      </c>
      <c r="BP9" s="4">
        <f t="shared" si="2"/>
        <v>80714682.042791337</v>
      </c>
      <c r="BQ9" s="4">
        <f t="shared" si="2"/>
        <v>77859992.291774258</v>
      </c>
      <c r="BR9" s="4">
        <f t="shared" ref="BR9:CC9" si="3">BR6+BR7-BR8</f>
        <v>75344296.790853888</v>
      </c>
      <c r="BS9" s="4">
        <f t="shared" si="3"/>
        <v>73171767.646694914</v>
      </c>
      <c r="BT9" s="4">
        <f t="shared" si="3"/>
        <v>71330214.75733006</v>
      </c>
      <c r="BU9" s="4">
        <f t="shared" si="3"/>
        <v>69834192.137418345</v>
      </c>
      <c r="BV9" s="4">
        <f t="shared" si="3"/>
        <v>68402233.616837665</v>
      </c>
      <c r="BW9" s="4">
        <f t="shared" si="3"/>
        <v>67033278.785875298</v>
      </c>
      <c r="BX9" s="4">
        <f t="shared" si="3"/>
        <v>65726927.589811943</v>
      </c>
      <c r="BY9" s="4">
        <f t="shared" si="3"/>
        <v>64482841.469185449</v>
      </c>
      <c r="BZ9" s="4">
        <f t="shared" si="3"/>
        <v>63300751.363368452</v>
      </c>
      <c r="CA9" s="4">
        <f t="shared" si="3"/>
        <v>62180238.43775142</v>
      </c>
      <c r="CB9" s="4">
        <f t="shared" si="3"/>
        <v>61120879.465221643</v>
      </c>
      <c r="CC9" s="4">
        <f t="shared" si="3"/>
        <v>60122190.089708745</v>
      </c>
    </row>
    <row r="10" spans="1:81">
      <c r="B10" s="2"/>
      <c r="C10" s="4">
        <f>SUM(D10:CC10)</f>
        <v>209753895.68301654</v>
      </c>
      <c r="D10" s="4">
        <f>IF('ACIL Input-Out Interface'!$C$26=D2,D9,0)</f>
        <v>0</v>
      </c>
      <c r="E10" s="4">
        <f>IF('ACIL Input-Out Interface'!$C$26=E2,E9,0)</f>
        <v>0</v>
      </c>
      <c r="F10" s="4">
        <f>IF('ACIL Input-Out Interface'!$C$26=F2,F9,0)</f>
        <v>0</v>
      </c>
      <c r="G10" s="4">
        <f>IF('ACIL Input-Out Interface'!$C$26=G2,G9,0)</f>
        <v>0</v>
      </c>
      <c r="H10" s="4">
        <f>IF('ACIL Input-Out Interface'!$C$26=H2,H9,0)</f>
        <v>0</v>
      </c>
      <c r="I10" s="4">
        <f>IF('ACIL Input-Out Interface'!$C$26=I2,I9,0)</f>
        <v>0</v>
      </c>
      <c r="J10" s="4">
        <f>IF('ACIL Input-Out Interface'!$C$26=J2,J9,0)</f>
        <v>0</v>
      </c>
      <c r="K10" s="4">
        <f>IF('ACIL Input-Out Interface'!$C$26=K2,K9,0)</f>
        <v>0</v>
      </c>
      <c r="L10" s="4">
        <f>IF('ACIL Input-Out Interface'!$C$26=L2,L9,0)</f>
        <v>0</v>
      </c>
      <c r="M10" s="4">
        <f>IF('ACIL Input-Out Interface'!$C$26=M2,M9,0)</f>
        <v>0</v>
      </c>
      <c r="N10" s="4">
        <f>IF('ACIL Input-Out Interface'!$C$26=N2,N9,0)</f>
        <v>0</v>
      </c>
      <c r="O10" s="4">
        <f>IF('ACIL Input-Out Interface'!$C$26=O2,O9,0)</f>
        <v>0</v>
      </c>
      <c r="P10" s="4">
        <f>IF('ACIL Input-Out Interface'!$C$26=P2,P9,0)</f>
        <v>0</v>
      </c>
      <c r="Q10" s="4">
        <f>IF('ACIL Input-Out Interface'!$C$26=Q2,Q9,0)</f>
        <v>0</v>
      </c>
      <c r="R10" s="4">
        <f>IF('ACIL Input-Out Interface'!$C$26=R2,R9,0)</f>
        <v>0</v>
      </c>
      <c r="S10" s="4">
        <f>IF('ACIL Input-Out Interface'!$C$26=S2,S9,0)</f>
        <v>0</v>
      </c>
      <c r="T10" s="4">
        <f>IF('ACIL Input-Out Interface'!$C$26=T2,T9,0)</f>
        <v>0</v>
      </c>
      <c r="U10" s="4">
        <f>IF('ACIL Input-Out Interface'!$C$26=U2,U9,0)</f>
        <v>0</v>
      </c>
      <c r="V10" s="4">
        <f>IF('ACIL Input-Out Interface'!$C$26=V2,V9,0)</f>
        <v>0</v>
      </c>
      <c r="W10" s="4">
        <f>IF('ACIL Input-Out Interface'!$C$26=W2,W9,0)</f>
        <v>0</v>
      </c>
      <c r="X10" s="4">
        <f>IF('ACIL Input-Out Interface'!$C$26=X2,X9,0)</f>
        <v>0</v>
      </c>
      <c r="Y10" s="4">
        <f>IF('ACIL Input-Out Interface'!$C$26=Y2,Y9,0)</f>
        <v>0</v>
      </c>
      <c r="Z10" s="4">
        <f>IF('ACIL Input-Out Interface'!$C$26=Z2,Z9,0)</f>
        <v>0</v>
      </c>
      <c r="AA10" s="4">
        <f>IF('ACIL Input-Out Interface'!$C$26=AA2,AA9,0)</f>
        <v>0</v>
      </c>
      <c r="AB10" s="4">
        <f>IF('ACIL Input-Out Interface'!$C$26=AB2,AB9,0)</f>
        <v>0</v>
      </c>
      <c r="AC10" s="4">
        <f>IF('ACIL Input-Out Interface'!$C$26=AC2,AC9,0)</f>
        <v>0</v>
      </c>
      <c r="AD10" s="4">
        <f>IF('ACIL Input-Out Interface'!$C$26=AD2,AD9,0)</f>
        <v>0</v>
      </c>
      <c r="AE10" s="4">
        <f>IF('ACIL Input-Out Interface'!$C$26=AE2,AE9,0)</f>
        <v>0</v>
      </c>
      <c r="AF10" s="4">
        <f>IF('ACIL Input-Out Interface'!$C$26=AF2,AF9,0)</f>
        <v>0</v>
      </c>
      <c r="AG10" s="4">
        <f>IF('ACIL Input-Out Interface'!$C$26=AG2,AG9,0)</f>
        <v>0</v>
      </c>
      <c r="AH10" s="4">
        <f>IF('ACIL Input-Out Interface'!$C$26=AH2,AH9,0)</f>
        <v>0</v>
      </c>
      <c r="AI10" s="4">
        <f>IF('ACIL Input-Out Interface'!$C$26=AI2,AI9,0)</f>
        <v>0</v>
      </c>
      <c r="AJ10" s="4">
        <f>IF('ACIL Input-Out Interface'!$C$26=AJ2,AJ9,0)</f>
        <v>0</v>
      </c>
      <c r="AK10" s="4">
        <f>IF('ACIL Input-Out Interface'!$C$26=AK2,AK9,0)</f>
        <v>0</v>
      </c>
      <c r="AL10" s="4">
        <f>IF('ACIL Input-Out Interface'!$C$26=AL2,AL9,0)</f>
        <v>0</v>
      </c>
      <c r="AM10" s="4">
        <f>IF('ACIL Input-Out Interface'!$C$26=AM2,AM9,0)</f>
        <v>0</v>
      </c>
      <c r="AN10" s="4">
        <f>IF('ACIL Input-Out Interface'!$C$26=AN2,AN9,0)</f>
        <v>0</v>
      </c>
      <c r="AO10" s="4">
        <f>IF('ACIL Input-Out Interface'!$C$26=AO2,AO9,0)</f>
        <v>0</v>
      </c>
      <c r="AP10" s="4">
        <f>IF('ACIL Input-Out Interface'!$C$26=AP2,AP9,0)</f>
        <v>0</v>
      </c>
      <c r="AQ10" s="4">
        <f>IF('ACIL Input-Out Interface'!$C$26=AQ2,AQ9,0)</f>
        <v>0</v>
      </c>
      <c r="AR10" s="4">
        <f>IF('ACIL Input-Out Interface'!$C$26=AR2,AR9,0)</f>
        <v>0</v>
      </c>
      <c r="AS10" s="4">
        <f>IF('ACIL Input-Out Interface'!$C$26=AS2,AS9,0)</f>
        <v>0</v>
      </c>
      <c r="AT10" s="4">
        <f>IF('ACIL Input-Out Interface'!$C$26=AT2,AT9,0)</f>
        <v>209753895.68301654</v>
      </c>
      <c r="AU10" s="4">
        <f>IF('ACIL Input-Out Interface'!$C$26=AU2,AU9,0)</f>
        <v>0</v>
      </c>
      <c r="AV10" s="4">
        <f>IF('ACIL Input-Out Interface'!$C$26=AV2,AV9,0)</f>
        <v>0</v>
      </c>
      <c r="AW10" s="4">
        <f>IF('ACIL Input-Out Interface'!$C$26=AW2,AW9,0)</f>
        <v>0</v>
      </c>
      <c r="AX10" s="4">
        <f>IF('ACIL Input-Out Interface'!$C$26=AX2,AX9,0)</f>
        <v>0</v>
      </c>
      <c r="AY10" s="4">
        <f>IF('ACIL Input-Out Interface'!$C$26=AY2,AY9,0)</f>
        <v>0</v>
      </c>
      <c r="AZ10" s="4">
        <f>IF('ACIL Input-Out Interface'!$C$26=AZ2,AZ9,0)</f>
        <v>0</v>
      </c>
      <c r="BA10" s="4">
        <f>IF('ACIL Input-Out Interface'!$C$26=BA2,BA9,0)</f>
        <v>0</v>
      </c>
      <c r="BB10" s="4">
        <f>IF('ACIL Input-Out Interface'!$C$26=BB2,BB9,0)</f>
        <v>0</v>
      </c>
      <c r="BC10" s="4">
        <f>IF('ACIL Input-Out Interface'!$C$26=BC2,BC9,0)</f>
        <v>0</v>
      </c>
      <c r="BD10" s="4">
        <f>IF('ACIL Input-Out Interface'!$C$26=BD2,BD9,0)</f>
        <v>0</v>
      </c>
      <c r="BE10" s="4">
        <f>IF('ACIL Input-Out Interface'!$C$26=BE2,BE9,0)</f>
        <v>0</v>
      </c>
      <c r="BF10" s="4">
        <f>IF('ACIL Input-Out Interface'!$C$26=BF2,BF9,0)</f>
        <v>0</v>
      </c>
      <c r="BG10" s="4">
        <f>IF('ACIL Input-Out Interface'!$C$26=BG2,BG9,0)</f>
        <v>0</v>
      </c>
      <c r="BH10" s="4">
        <f>IF('ACIL Input-Out Interface'!$C$26=BH2,BH9,0)</f>
        <v>0</v>
      </c>
      <c r="BI10" s="4">
        <f>IF('ACIL Input-Out Interface'!$C$26=BI2,BI9,0)</f>
        <v>0</v>
      </c>
      <c r="BJ10" s="4">
        <f>IF('ACIL Input-Out Interface'!$C$26=BJ2,BJ9,0)</f>
        <v>0</v>
      </c>
      <c r="BK10" s="4">
        <f>IF('ACIL Input-Out Interface'!$C$26=BK2,BK9,0)</f>
        <v>0</v>
      </c>
      <c r="BL10" s="4">
        <f>IF('ACIL Input-Out Interface'!$C$26=BL2,BL9,0)</f>
        <v>0</v>
      </c>
      <c r="BM10" s="4">
        <f>IF('ACIL Input-Out Interface'!$C$26=BM2,BM9,0)</f>
        <v>0</v>
      </c>
      <c r="BN10" s="4">
        <f>IF('ACIL Input-Out Interface'!$C$26=BN2,BN9,0)</f>
        <v>0</v>
      </c>
      <c r="BO10" s="4">
        <f>IF('ACIL Input-Out Interface'!$C$26=BO2,BO9,0)</f>
        <v>0</v>
      </c>
      <c r="BP10" s="4">
        <f>IF('ACIL Input-Out Interface'!$C$26=BP2,BP9,0)</f>
        <v>0</v>
      </c>
      <c r="BQ10" s="4">
        <f>IF('ACIL Input-Out Interface'!$C$26=BQ2,BQ9,0)</f>
        <v>0</v>
      </c>
      <c r="BR10" s="4">
        <f>IF('ACIL Input-Out Interface'!$C$26=BR2,BR9,0)</f>
        <v>0</v>
      </c>
      <c r="BS10" s="4">
        <f>IF('ACIL Input-Out Interface'!$C$26=BS2,BS9,0)</f>
        <v>0</v>
      </c>
      <c r="BT10" s="4">
        <f>IF('ACIL Input-Out Interface'!$C$26=BT2,BT9,0)</f>
        <v>0</v>
      </c>
      <c r="BU10" s="4">
        <f>IF('ACIL Input-Out Interface'!$C$26=BU2,BU9,0)</f>
        <v>0</v>
      </c>
      <c r="BV10" s="4">
        <f>IF('ACIL Input-Out Interface'!$C$26=BV2,BV9,0)</f>
        <v>0</v>
      </c>
      <c r="BW10" s="4">
        <f>IF('ACIL Input-Out Interface'!$C$26=BW2,BW9,0)</f>
        <v>0</v>
      </c>
      <c r="BX10" s="4">
        <f>IF('ACIL Input-Out Interface'!$C$26=BX2,BX9,0)</f>
        <v>0</v>
      </c>
      <c r="BY10" s="4">
        <f>IF('ACIL Input-Out Interface'!$C$26=BY2,BY9,0)</f>
        <v>0</v>
      </c>
      <c r="BZ10" s="4">
        <f>IF('ACIL Input-Out Interface'!$C$26=BZ2,BZ9,0)</f>
        <v>0</v>
      </c>
      <c r="CA10" s="4">
        <f>IF('ACIL Input-Out Interface'!$C$26=CA2,CA9,0)</f>
        <v>0</v>
      </c>
      <c r="CB10" s="4">
        <f>IF('ACIL Input-Out Interface'!$C$26=CB2,CB9,0)</f>
        <v>0</v>
      </c>
      <c r="CC10" s="4">
        <f>IF('ACIL Input-Out Interface'!$C$26=CC2,CC9,0)</f>
        <v>0</v>
      </c>
    </row>
    <row r="11" spans="1:81">
      <c r="B11" s="2"/>
      <c r="C11" s="2" t="s">
        <v>292</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1:81">
      <c r="B12" s="2"/>
      <c r="C12" s="3" t="s">
        <v>293</v>
      </c>
      <c r="D12" s="4">
        <f>'Capex-Other Depreciation'!C50</f>
        <v>148765863.15662089</v>
      </c>
      <c r="E12" s="4">
        <f>D15</f>
        <v>171534355.28918105</v>
      </c>
      <c r="F12" s="4">
        <f>E15</f>
        <v>186629755.05055809</v>
      </c>
      <c r="G12" s="4">
        <f t="shared" ref="G12:BR12" si="4">F15</f>
        <v>205317910.2924318</v>
      </c>
      <c r="H12" s="4">
        <f t="shared" si="4"/>
        <v>217657495.68238944</v>
      </c>
      <c r="I12" s="4">
        <f t="shared" si="4"/>
        <v>230205841.74025178</v>
      </c>
      <c r="J12" s="4">
        <f t="shared" si="4"/>
        <v>209663774.33414117</v>
      </c>
      <c r="K12" s="4">
        <f t="shared" si="4"/>
        <v>191559271.77559015</v>
      </c>
      <c r="L12" s="4">
        <f t="shared" si="4"/>
        <v>175150692.6185213</v>
      </c>
      <c r="M12" s="4">
        <f t="shared" si="4"/>
        <v>160380861.12072366</v>
      </c>
      <c r="N12" s="4">
        <f t="shared" si="4"/>
        <v>148844894.64815104</v>
      </c>
      <c r="O12" s="4">
        <f t="shared" si="4"/>
        <v>141196148.50784248</v>
      </c>
      <c r="P12" s="4">
        <f t="shared" si="4"/>
        <v>133395742.49863769</v>
      </c>
      <c r="Q12" s="4">
        <f t="shared" si="4"/>
        <v>125151631.24906299</v>
      </c>
      <c r="R12" s="4">
        <f t="shared" si="4"/>
        <v>116455347.54303789</v>
      </c>
      <c r="S12" s="4">
        <f t="shared" si="4"/>
        <v>107202582.32196394</v>
      </c>
      <c r="T12" s="4">
        <f t="shared" si="4"/>
        <v>99087865.737638488</v>
      </c>
      <c r="U12" s="4">
        <f t="shared" si="4"/>
        <v>92652547.197566047</v>
      </c>
      <c r="V12" s="4">
        <f t="shared" si="4"/>
        <v>87827890.161240086</v>
      </c>
      <c r="W12" s="4">
        <f t="shared" si="4"/>
        <v>85098204.053323984</v>
      </c>
      <c r="X12" s="4">
        <f t="shared" si="4"/>
        <v>83550272.693461955</v>
      </c>
      <c r="Y12" s="4">
        <f t="shared" si="4"/>
        <v>83403872.760276839</v>
      </c>
      <c r="Z12" s="4">
        <f t="shared" si="4"/>
        <v>83054969.227760494</v>
      </c>
      <c r="AA12" s="4">
        <f t="shared" si="4"/>
        <v>82537144.21138142</v>
      </c>
      <c r="AB12" s="4">
        <f t="shared" si="4"/>
        <v>81883425.468976259</v>
      </c>
      <c r="AC12" s="4">
        <f t="shared" si="4"/>
        <v>81126303.111643136</v>
      </c>
      <c r="AD12" s="4">
        <f t="shared" si="4"/>
        <v>80297745.925382212</v>
      </c>
      <c r="AE12" s="4">
        <f t="shared" si="4"/>
        <v>79429217.313499883</v>
      </c>
      <c r="AF12" s="4">
        <f t="shared" si="4"/>
        <v>78551690.869545743</v>
      </c>
      <c r="AG12" s="4">
        <f t="shared" si="4"/>
        <v>77695665.590309739</v>
      </c>
      <c r="AH12" s="4">
        <f t="shared" si="4"/>
        <v>76860603.946673885</v>
      </c>
      <c r="AI12" s="4">
        <f t="shared" si="4"/>
        <v>76045981.847748205</v>
      </c>
      <c r="AJ12" s="4">
        <f t="shared" si="4"/>
        <v>75251288.304914936</v>
      </c>
      <c r="AK12" s="4">
        <f t="shared" si="4"/>
        <v>74476025.104271755</v>
      </c>
      <c r="AL12" s="4">
        <f t="shared" si="4"/>
        <v>73719706.487263918</v>
      </c>
      <c r="AM12" s="4">
        <f t="shared" si="4"/>
        <v>72981858.839300543</v>
      </c>
      <c r="AN12" s="4">
        <f t="shared" si="4"/>
        <v>72262020.386155516</v>
      </c>
      <c r="AO12" s="4">
        <f t="shared" si="4"/>
        <v>71559740.897958398</v>
      </c>
      <c r="AP12" s="4">
        <f t="shared" si="4"/>
        <v>70874581.400585473</v>
      </c>
      <c r="AQ12" s="4">
        <f t="shared" si="4"/>
        <v>70206113.894266129</v>
      </c>
      <c r="AR12" s="4">
        <f t="shared" si="4"/>
        <v>69553921.07922405</v>
      </c>
      <c r="AS12" s="4">
        <f t="shared" si="4"/>
        <v>68908272.162550986</v>
      </c>
      <c r="AT12" s="4">
        <f t="shared" si="4"/>
        <v>68268770.448647052</v>
      </c>
      <c r="AU12" s="4">
        <f t="shared" si="4"/>
        <v>67644353.084928662</v>
      </c>
      <c r="AV12" s="4">
        <f t="shared" si="4"/>
        <v>67034642.962641194</v>
      </c>
      <c r="AW12" s="4">
        <f t="shared" si="4"/>
        <v>66439272.400748864</v>
      </c>
      <c r="AX12" s="4">
        <f t="shared" si="4"/>
        <v>65857882.91024179</v>
      </c>
      <c r="AY12" s="4">
        <f t="shared" si="4"/>
        <v>65290124.964335345</v>
      </c>
      <c r="AZ12" s="4">
        <f t="shared" si="4"/>
        <v>64735657.774414524</v>
      </c>
      <c r="BA12" s="4">
        <f t="shared" si="4"/>
        <v>64194149.071579665</v>
      </c>
      <c r="BB12" s="4">
        <f t="shared" si="4"/>
        <v>63665274.893653646</v>
      </c>
      <c r="BC12" s="4">
        <f t="shared" si="4"/>
        <v>63148719.377513714</v>
      </c>
      <c r="BD12" s="4">
        <f t="shared" si="4"/>
        <v>62651671.773066238</v>
      </c>
      <c r="BE12" s="4">
        <f t="shared" si="4"/>
        <v>62177494.673796445</v>
      </c>
      <c r="BF12" s="4">
        <f t="shared" si="4"/>
        <v>61723402.705642924</v>
      </c>
      <c r="BG12" s="4">
        <f t="shared" si="4"/>
        <v>61289245.911735483</v>
      </c>
      <c r="BH12" s="4">
        <f t="shared" si="4"/>
        <v>60865943.037675731</v>
      </c>
      <c r="BI12" s="4">
        <f t="shared" si="4"/>
        <v>60453222.735467471</v>
      </c>
      <c r="BJ12" s="4">
        <f t="shared" si="4"/>
        <v>60050820.440814421</v>
      </c>
      <c r="BK12" s="4">
        <f t="shared" si="4"/>
        <v>59658478.203527689</v>
      </c>
      <c r="BL12" s="4">
        <f t="shared" si="4"/>
        <v>59275944.522173129</v>
      </c>
      <c r="BM12" s="4">
        <f t="shared" si="4"/>
        <v>58902974.182852432</v>
      </c>
      <c r="BN12" s="4">
        <f t="shared" si="4"/>
        <v>58539328.10201475</v>
      </c>
      <c r="BO12" s="4">
        <f t="shared" si="4"/>
        <v>58184773.173198007</v>
      </c>
      <c r="BP12" s="4">
        <f t="shared" si="4"/>
        <v>57839082.117601685</v>
      </c>
      <c r="BQ12" s="4">
        <f t="shared" si="4"/>
        <v>57502033.338395283</v>
      </c>
      <c r="BR12" s="4">
        <f t="shared" si="4"/>
        <v>57173410.778669029</v>
      </c>
      <c r="BS12" s="4">
        <f t="shared" ref="BS12:CC12" si="5">BR15</f>
        <v>56853003.782935932</v>
      </c>
      <c r="BT12" s="4">
        <f t="shared" si="5"/>
        <v>56540606.96209617</v>
      </c>
      <c r="BU12" s="4">
        <f t="shared" si="5"/>
        <v>56236020.061777398</v>
      </c>
      <c r="BV12" s="4">
        <f t="shared" si="5"/>
        <v>55939047.83396659</v>
      </c>
      <c r="BW12" s="4">
        <f t="shared" si="5"/>
        <v>55649499.911851063</v>
      </c>
      <c r="BX12" s="4">
        <f t="shared" si="5"/>
        <v>55367190.687788419</v>
      </c>
      <c r="BY12" s="4">
        <f t="shared" si="5"/>
        <v>55091939.19432734</v>
      </c>
      <c r="BZ12" s="4">
        <f t="shared" si="5"/>
        <v>54823568.988202788</v>
      </c>
      <c r="CA12" s="4">
        <f t="shared" si="5"/>
        <v>54561908.037231348</v>
      </c>
      <c r="CB12" s="4">
        <f t="shared" si="5"/>
        <v>54306788.610034198</v>
      </c>
      <c r="CC12" s="4">
        <f t="shared" si="5"/>
        <v>54058047.168516979</v>
      </c>
    </row>
    <row r="13" spans="1:81">
      <c r="B13" s="2"/>
      <c r="C13" s="3" t="s">
        <v>289</v>
      </c>
      <c r="D13" s="3">
        <f>'Capex-Other Depreciation'!C51</f>
        <v>40470435.005591713</v>
      </c>
      <c r="E13" s="3">
        <f>'Capex-Other Depreciation'!D51</f>
        <v>36188229.555848427</v>
      </c>
      <c r="F13" s="3">
        <f>'Capex-Other Depreciation'!E51</f>
        <v>43406300.634194925</v>
      </c>
      <c r="G13" s="3">
        <f>'Capex-Other Depreciation'!F51</f>
        <v>41057550.383087993</v>
      </c>
      <c r="H13" s="3">
        <f>'Capex-Other Depreciation'!G51</f>
        <v>45026034.268729143</v>
      </c>
      <c r="I13" s="3">
        <f>'Capex-Other Depreciation'!H51</f>
        <v>15780001.842885138</v>
      </c>
      <c r="J13" s="3">
        <f>'Capex-Other Depreciation'!I51</f>
        <v>15849087.5994153</v>
      </c>
      <c r="K13" s="3">
        <f>'Capex-Other Depreciation'!J51</f>
        <v>15918864.213510761</v>
      </c>
      <c r="L13" s="3">
        <f>'Capex-Other Depreciation'!K51</f>
        <v>15989338.59374718</v>
      </c>
      <c r="M13" s="3">
        <f>'Capex-Other Depreciation'!L51</f>
        <v>16060517.717785958</v>
      </c>
      <c r="N13" s="3">
        <f>'Capex-Other Depreciation'!M51</f>
        <v>16132408.633065129</v>
      </c>
      <c r="O13" s="3">
        <f>'Capex-Other Depreciation'!N51</f>
        <v>16205018.45749709</v>
      </c>
      <c r="P13" s="3">
        <f>'Capex-Other Depreciation'!O51</f>
        <v>16278354.38017337</v>
      </c>
      <c r="Q13" s="3">
        <f>'Capex-Other Depreciation'!P51</f>
        <v>16352423.662076412</v>
      </c>
      <c r="R13" s="3">
        <f>'Capex-Other Depreciation'!Q51</f>
        <v>16427233.636798484</v>
      </c>
      <c r="S13" s="3">
        <f>'Capex-Other Depreciation'!R51</f>
        <v>16502791.711267781</v>
      </c>
      <c r="T13" s="3">
        <f>'Capex-Other Depreciation'!S51</f>
        <v>16579105.366481768</v>
      </c>
      <c r="U13" s="3">
        <f>'Capex-Other Depreciation'!T51</f>
        <v>16656182.158247894</v>
      </c>
      <c r="V13" s="3">
        <f>'Capex-Other Depreciation'!U51</f>
        <v>16734029.71793168</v>
      </c>
      <c r="W13" s="3">
        <f>'Capex-Other Depreciation'!V51</f>
        <v>16537464.629730117</v>
      </c>
      <c r="X13" s="3">
        <f>'Capex-Other Depreciation'!W51</f>
        <v>16345813.668733589</v>
      </c>
      <c r="Y13" s="3">
        <f>'Capex-Other Depreciation'!X51</f>
        <v>16158953.981761977</v>
      </c>
      <c r="Z13" s="3">
        <f>'Capex-Other Depreciation'!Y51</f>
        <v>15976765.786964655</v>
      </c>
      <c r="AA13" s="3">
        <f>'Capex-Other Depreciation'!Z51</f>
        <v>15799132.297037264</v>
      </c>
      <c r="AB13" s="3">
        <f>'Capex-Other Depreciation'!AA51</f>
        <v>15625939.644358059</v>
      </c>
      <c r="AC13" s="3">
        <f>'Capex-Other Depreciation'!AB51</f>
        <v>15457076.807995837</v>
      </c>
      <c r="AD13" s="3">
        <f>'Capex-Other Depreciation'!AC51</f>
        <v>15292435.542542668</v>
      </c>
      <c r="AE13" s="3">
        <f>'Capex-Other Depreciation'!AD51</f>
        <v>15131910.308725826</v>
      </c>
      <c r="AF13" s="3">
        <f>'Capex-Other Depreciation'!AE51</f>
        <v>14975398.205754409</v>
      </c>
      <c r="AG13" s="3">
        <f>'Capex-Other Depreciation'!AF51</f>
        <v>14822798.905357275</v>
      </c>
      <c r="AH13" s="3">
        <f>'Capex-Other Depreciation'!AG51</f>
        <v>14674014.587470071</v>
      </c>
      <c r="AI13" s="3">
        <f>'Capex-Other Depreciation'!AH51</f>
        <v>14528949.877530048</v>
      </c>
      <c r="AJ13" s="3">
        <f>'Capex-Other Depreciation'!AI51</f>
        <v>14387511.785338523</v>
      </c>
      <c r="AK13" s="3">
        <f>'Capex-Other Depreciation'!AJ51</f>
        <v>14249609.645451786</v>
      </c>
      <c r="AL13" s="3">
        <f>'Capex-Other Depreciation'!AK51</f>
        <v>14115155.059062218</v>
      </c>
      <c r="AM13" s="3">
        <f>'Capex-Other Depreciation'!AL51</f>
        <v>13984061.837332388</v>
      </c>
      <c r="AN13" s="3">
        <f>'Capex-Other Depreciation'!AM51</f>
        <v>13856245.946145806</v>
      </c>
      <c r="AO13" s="3">
        <f>'Capex-Other Depreciation'!AN51</f>
        <v>13731625.452238888</v>
      </c>
      <c r="AP13" s="3">
        <f>'Capex-Other Depreciation'!AO51</f>
        <v>13610120.470679644</v>
      </c>
      <c r="AQ13" s="3">
        <f>'Capex-Other Depreciation'!AP51</f>
        <v>13491653.113659378</v>
      </c>
      <c r="AR13" s="3">
        <f>'Capex-Other Depreciation'!AQ51</f>
        <v>13376147.440564621</v>
      </c>
      <c r="AS13" s="3">
        <f>'Capex-Other Depreciation'!AR51</f>
        <v>13263529.409297232</v>
      </c>
      <c r="AT13" s="3">
        <f>'Capex-Other Depreciation'!AS51</f>
        <v>13153726.82881153</v>
      </c>
      <c r="AU13" s="3">
        <f>'Capex-Other Depreciation'!AT51</f>
        <v>13046669.312837968</v>
      </c>
      <c r="AV13" s="3">
        <f>'Capex-Other Depreciation'!AU51</f>
        <v>12942288.234763745</v>
      </c>
      <c r="AW13" s="3">
        <f>'Capex-Other Depreciation'!AV51</f>
        <v>12840516.683641378</v>
      </c>
      <c r="AX13" s="3">
        <f>'Capex-Other Depreciation'!AW51</f>
        <v>12741289.421297073</v>
      </c>
      <c r="AY13" s="3">
        <f>'Capex-Other Depreciation'!AX51</f>
        <v>12644542.840511372</v>
      </c>
      <c r="AZ13" s="3">
        <f>'Capex-Other Depreciation'!AY51</f>
        <v>12550214.924245317</v>
      </c>
      <c r="BA13" s="3">
        <f>'Capex-Other Depreciation'!AZ51</f>
        <v>12458245.205885909</v>
      </c>
      <c r="BB13" s="3">
        <f>'Capex-Other Depreciation'!BA51</f>
        <v>12368574.73048549</v>
      </c>
      <c r="BC13" s="3">
        <f>'Capex-Other Depreciation'!BB51</f>
        <v>12281146.016970078</v>
      </c>
      <c r="BD13" s="3">
        <f>'Capex-Other Depreciation'!BC51</f>
        <v>12195903.021292554</v>
      </c>
      <c r="BE13" s="3">
        <f>'Capex-Other Depreciation'!BD51</f>
        <v>12112791.100506967</v>
      </c>
      <c r="BF13" s="3">
        <f>'Capex-Other Depreciation'!BE51</f>
        <v>12031756.97774102</v>
      </c>
      <c r="BG13" s="3">
        <f>'Capex-Other Depreciation'!BF51</f>
        <v>11952748.708044222</v>
      </c>
      <c r="BH13" s="3">
        <f>'Capex-Other Depreciation'!BG51</f>
        <v>11875715.645089841</v>
      </c>
      <c r="BI13" s="3">
        <f>'Capex-Other Depreciation'!BH51</f>
        <v>11800608.408709323</v>
      </c>
      <c r="BJ13" s="3">
        <f>'Capex-Other Depreciation'!BI51</f>
        <v>11727378.853238318</v>
      </c>
      <c r="BK13" s="3">
        <f>'Capex-Other Depreciation'!BJ51</f>
        <v>11655980.036654087</v>
      </c>
      <c r="BL13" s="3">
        <f>'Capex-Other Depreciation'!BK51</f>
        <v>11586366.190484462</v>
      </c>
      <c r="BM13" s="3">
        <f>'Capex-Other Depreciation'!BL51</f>
        <v>11518492.690469077</v>
      </c>
      <c r="BN13" s="3">
        <f>'Capex-Other Depreciation'!BM51</f>
        <v>11452316.027954077</v>
      </c>
      <c r="BO13" s="3">
        <f>'Capex-Other Depreciation'!BN51</f>
        <v>11387793.782001952</v>
      </c>
      <c r="BP13" s="3">
        <f>'Capex-Other Depreciation'!BO51</f>
        <v>11324884.592198631</v>
      </c>
      <c r="BQ13" s="3">
        <f>'Capex-Other Depreciation'!BP51</f>
        <v>11263548.132140391</v>
      </c>
      <c r="BR13" s="3">
        <f>'Capex-Other Depreciation'!BQ51</f>
        <v>11203745.08358361</v>
      </c>
      <c r="BS13" s="3">
        <f>'Capex-Other Depreciation'!BR51</f>
        <v>11145437.111240745</v>
      </c>
      <c r="BT13" s="3">
        <f>'Capex-Other Depreciation'!BS51</f>
        <v>11088586.838206455</v>
      </c>
      <c r="BU13" s="3">
        <f>'Capex-Other Depreciation'!BT51</f>
        <v>11033157.821998021</v>
      </c>
      <c r="BV13" s="3">
        <f>'Capex-Other Depreciation'!BU51</f>
        <v>10979114.531194797</v>
      </c>
      <c r="BW13" s="3">
        <f>'Capex-Other Depreciation'!BV51</f>
        <v>10926422.322661653</v>
      </c>
      <c r="BX13" s="3">
        <f>'Capex-Other Depreciation'!BW51</f>
        <v>10875047.41934184</v>
      </c>
      <c r="BY13" s="3">
        <f>'Capex-Other Depreciation'!BX51</f>
        <v>10824956.888605021</v>
      </c>
      <c r="BZ13" s="3">
        <f>'Capex-Other Depreciation'!BY51</f>
        <v>10776118.621136623</v>
      </c>
      <c r="CA13" s="3">
        <f>'Capex-Other Depreciation'!BZ51</f>
        <v>10728501.310354935</v>
      </c>
      <c r="CB13" s="3">
        <f>'Capex-Other Depreciation'!CA51</f>
        <v>10682074.432342788</v>
      </c>
      <c r="CC13" s="3">
        <f>'Capex-Other Depreciation'!CB51</f>
        <v>10636808.226280946</v>
      </c>
    </row>
    <row r="14" spans="1:81">
      <c r="B14" s="2"/>
      <c r="C14" s="3" t="s">
        <v>294</v>
      </c>
      <c r="D14" s="3">
        <f>SUM('Capex-Other Depreciation'!C52:C53)</f>
        <v>17701942.873031564</v>
      </c>
      <c r="E14" s="3">
        <f>SUM('Capex-Other Depreciation'!D52:D53)</f>
        <v>21092829.794471379</v>
      </c>
      <c r="F14" s="3">
        <f>SUM('Capex-Other Depreciation'!E52:E53)</f>
        <v>24718145.392321192</v>
      </c>
      <c r="G14" s="3">
        <f>SUM('Capex-Other Depreciation'!F52:F53)</f>
        <v>28717964.993130364</v>
      </c>
      <c r="H14" s="3">
        <f>SUM('Capex-Other Depreciation'!G52:G53)</f>
        <v>32477688.210866801</v>
      </c>
      <c r="I14" s="3">
        <f>SUM('Capex-Other Depreciation'!H52:H53)</f>
        <v>36322069.248995759</v>
      </c>
      <c r="J14" s="3">
        <f>SUM('Capex-Other Depreciation'!I52:I53)</f>
        <v>33953590.157966323</v>
      </c>
      <c r="K14" s="3">
        <f>SUM('Capex-Other Depreciation'!J52:J53)</f>
        <v>32327443.370579604</v>
      </c>
      <c r="L14" s="3">
        <f>SUM('Capex-Other Depreciation'!K52:K53)</f>
        <v>30759170.091544814</v>
      </c>
      <c r="M14" s="3">
        <f>SUM('Capex-Other Depreciation'!L52:L53)</f>
        <v>27596484.190358587</v>
      </c>
      <c r="N14" s="3">
        <f>SUM('Capex-Other Depreciation'!M52:M53)</f>
        <v>23781154.773373701</v>
      </c>
      <c r="O14" s="3">
        <f>SUM('Capex-Other Depreciation'!N52:N53)</f>
        <v>24005424.46670188</v>
      </c>
      <c r="P14" s="3">
        <f>SUM('Capex-Other Depreciation'!O52:O53)</f>
        <v>24522465.629748084</v>
      </c>
      <c r="Q14" s="3">
        <f>SUM('Capex-Other Depreciation'!P52:P53)</f>
        <v>25048707.368101515</v>
      </c>
      <c r="R14" s="3">
        <f>SUM('Capex-Other Depreciation'!Q52:Q53)</f>
        <v>25679998.857872441</v>
      </c>
      <c r="S14" s="3">
        <f>SUM('Capex-Other Depreciation'!R52:R53)</f>
        <v>24617508.295593232</v>
      </c>
      <c r="T14" s="3">
        <f>SUM('Capex-Other Depreciation'!S52:S53)</f>
        <v>23014423.906554207</v>
      </c>
      <c r="U14" s="3">
        <f>SUM('Capex-Other Depreciation'!T52:T53)</f>
        <v>21480839.194573853</v>
      </c>
      <c r="V14" s="3">
        <f>SUM('Capex-Other Depreciation'!U52:U53)</f>
        <v>19463715.825847775</v>
      </c>
      <c r="W14" s="3">
        <f>SUM('Capex-Other Depreciation'!V52:V53)</f>
        <v>18085395.989592146</v>
      </c>
      <c r="X14" s="3">
        <f>SUM('Capex-Other Depreciation'!W52:W53)</f>
        <v>16492213.601918707</v>
      </c>
      <c r="Y14" s="3">
        <f>SUM('Capex-Other Depreciation'!X52:X53)</f>
        <v>16507857.514278324</v>
      </c>
      <c r="Z14" s="3">
        <f>SUM('Capex-Other Depreciation'!Y52:Y53)</f>
        <v>16494590.803343724</v>
      </c>
      <c r="AA14" s="3">
        <f>SUM('Capex-Other Depreciation'!Z52:Z53)</f>
        <v>16452851.039442418</v>
      </c>
      <c r="AB14" s="3">
        <f>SUM('Capex-Other Depreciation'!AA52:AA53)</f>
        <v>16383062.001691172</v>
      </c>
      <c r="AC14" s="3">
        <f>SUM('Capex-Other Depreciation'!AB52:AB53)</f>
        <v>16285633.994256759</v>
      </c>
      <c r="AD14" s="3">
        <f>SUM('Capex-Other Depreciation'!AC52:AC53)</f>
        <v>16160964.15442499</v>
      </c>
      <c r="AE14" s="3">
        <f>SUM('Capex-Other Depreciation'!AD52:AD53)</f>
        <v>16009436.752679963</v>
      </c>
      <c r="AF14" s="3">
        <f>SUM('Capex-Other Depreciation'!AE52:AE53)</f>
        <v>15831423.484990424</v>
      </c>
      <c r="AG14" s="3">
        <f>SUM('Capex-Other Depreciation'!AF52:AF53)</f>
        <v>15657860.54899312</v>
      </c>
      <c r="AH14" s="3">
        <f>SUM('Capex-Other Depreciation'!AG52:AG53)</f>
        <v>15488636.686395753</v>
      </c>
      <c r="AI14" s="3">
        <f>SUM('Capex-Other Depreciation'!AH52:AH53)</f>
        <v>15323643.42036332</v>
      </c>
      <c r="AJ14" s="3">
        <f>SUM('Capex-Other Depreciation'!AI52:AI53)</f>
        <v>15162774.985981697</v>
      </c>
      <c r="AK14" s="3">
        <f>SUM('Capex-Other Depreciation'!AJ52:AJ53)</f>
        <v>15005928.262459615</v>
      </c>
      <c r="AL14" s="3">
        <f>SUM('Capex-Other Depreciation'!AK52:AK53)</f>
        <v>14853002.707025584</v>
      </c>
      <c r="AM14" s="3">
        <f>SUM('Capex-Other Depreciation'!AL52:AL53)</f>
        <v>14703900.290477403</v>
      </c>
      <c r="AN14" s="3">
        <f>SUM('Capex-Other Depreciation'!AM52:AM53)</f>
        <v>14558525.434342926</v>
      </c>
      <c r="AO14" s="3">
        <f>SUM('Capex-Other Depreciation'!AN52:AN53)</f>
        <v>14416784.949611815</v>
      </c>
      <c r="AP14" s="3">
        <f>SUM('Capex-Other Depreciation'!AO52:AO53)</f>
        <v>14278587.976998979</v>
      </c>
      <c r="AQ14" s="3">
        <f>SUM('Capex-Other Depreciation'!AP52:AP53)</f>
        <v>14143845.928701466</v>
      </c>
      <c r="AR14" s="3">
        <f>SUM('Capex-Other Depreciation'!AQ52:AQ53)</f>
        <v>14021796.357237689</v>
      </c>
      <c r="AS14" s="3">
        <f>SUM('Capex-Other Depreciation'!AR52:AR53)</f>
        <v>13903031.123201163</v>
      </c>
      <c r="AT14" s="3">
        <f>SUM('Capex-Other Depreciation'!AS52:AS53)</f>
        <v>13778144.192529909</v>
      </c>
      <c r="AU14" s="3">
        <f>SUM('Capex-Other Depreciation'!AT52:AT53)</f>
        <v>13656379.435125437</v>
      </c>
      <c r="AV14" s="3">
        <f>SUM('Capex-Other Depreciation'!AU52:AU53)</f>
        <v>13537658.796656074</v>
      </c>
      <c r="AW14" s="3">
        <f>SUM('Capex-Other Depreciation'!AV52:AV53)</f>
        <v>13421906.174148448</v>
      </c>
      <c r="AX14" s="3">
        <f>SUM('Capex-Other Depreciation'!AW52:AW53)</f>
        <v>13309047.367203511</v>
      </c>
      <c r="AY14" s="3">
        <f>SUM('Capex-Other Depreciation'!AX52:AX53)</f>
        <v>13199010.030432198</v>
      </c>
      <c r="AZ14" s="3">
        <f>SUM('Capex-Other Depreciation'!AY52:AY53)</f>
        <v>13091723.627080169</v>
      </c>
      <c r="BA14" s="3">
        <f>SUM('Capex-Other Depreciation'!AZ52:AZ53)</f>
        <v>12987119.38381194</v>
      </c>
      <c r="BB14" s="3">
        <f>SUM('Capex-Other Depreciation'!BA52:BA53)</f>
        <v>12885130.246625416</v>
      </c>
      <c r="BC14" s="3">
        <f>SUM('Capex-Other Depreciation'!BB52:BB53)</f>
        <v>12778193.621417549</v>
      </c>
      <c r="BD14" s="3">
        <f>SUM('Capex-Other Depreciation'!BC52:BC53)</f>
        <v>12670080.120562345</v>
      </c>
      <c r="BE14" s="3">
        <f>SUM('Capex-Other Depreciation'!BD52:BD53)</f>
        <v>12566883.068660481</v>
      </c>
      <c r="BF14" s="3">
        <f>SUM('Capex-Other Depreciation'!BE52:BE53)</f>
        <v>12465913.771648459</v>
      </c>
      <c r="BG14" s="3">
        <f>SUM('Capex-Other Depreciation'!BF52:BF53)</f>
        <v>12376051.582103975</v>
      </c>
      <c r="BH14" s="3">
        <f>SUM('Capex-Other Depreciation'!BG52:BG53)</f>
        <v>12288435.947298102</v>
      </c>
      <c r="BI14" s="3">
        <f>SUM('Capex-Other Depreciation'!BH52:BH53)</f>
        <v>12203010.703362375</v>
      </c>
      <c r="BJ14" s="3">
        <f>SUM('Capex-Other Depreciation'!BI52:BI53)</f>
        <v>12119721.090525044</v>
      </c>
      <c r="BK14" s="3">
        <f>SUM('Capex-Other Depreciation'!BJ52:BJ53)</f>
        <v>12038513.718008645</v>
      </c>
      <c r="BL14" s="3">
        <f>SUM('Capex-Other Depreciation'!BK52:BK53)</f>
        <v>11959336.529805157</v>
      </c>
      <c r="BM14" s="3">
        <f>SUM('Capex-Other Depreciation'!BL52:BL53)</f>
        <v>11882138.771306755</v>
      </c>
      <c r="BN14" s="3">
        <f>SUM('Capex-Other Depreciation'!BM52:BM53)</f>
        <v>11806870.956770813</v>
      </c>
      <c r="BO14" s="3">
        <f>SUM('Capex-Other Depreciation'!BN52:BN53)</f>
        <v>11733484.837598272</v>
      </c>
      <c r="BP14" s="3">
        <f>SUM('Capex-Other Depreciation'!BO52:BO53)</f>
        <v>11661933.371405039</v>
      </c>
      <c r="BQ14" s="3">
        <f>SUM('Capex-Other Depreciation'!BP52:BP53)</f>
        <v>11592170.69186664</v>
      </c>
      <c r="BR14" s="3">
        <f>SUM('Capex-Other Depreciation'!BQ52:BQ53)</f>
        <v>11524152.079316702</v>
      </c>
      <c r="BS14" s="3">
        <f>SUM('Capex-Other Depreciation'!BR52:BR53)</f>
        <v>11457833.932080511</v>
      </c>
      <c r="BT14" s="3">
        <f>SUM('Capex-Other Depreciation'!BS52:BS53)</f>
        <v>11393173.738525225</v>
      </c>
      <c r="BU14" s="3">
        <f>SUM('Capex-Other Depreciation'!BT52:BT53)</f>
        <v>11330130.049808821</v>
      </c>
      <c r="BV14" s="3">
        <f>SUM('Capex-Other Depreciation'!BU52:BU53)</f>
        <v>11268662.453310329</v>
      </c>
      <c r="BW14" s="3">
        <f>SUM('Capex-Other Depreciation'!BV52:BV53)</f>
        <v>11208731.546724297</v>
      </c>
      <c r="BX14" s="3">
        <f>SUM('Capex-Other Depreciation'!BW52:BW53)</f>
        <v>11150298.91280292</v>
      </c>
      <c r="BY14" s="3">
        <f>SUM('Capex-Other Depreciation'!BX52:BX53)</f>
        <v>11093327.094729573</v>
      </c>
      <c r="BZ14" s="3">
        <f>SUM('Capex-Other Depreciation'!BY52:BY53)</f>
        <v>11037779.57210806</v>
      </c>
      <c r="CA14" s="3">
        <f>SUM('Capex-Other Depreciation'!BZ52:BZ53)</f>
        <v>10983620.737552086</v>
      </c>
      <c r="CB14" s="3">
        <f>SUM('Capex-Other Depreciation'!CA52:CA53)</f>
        <v>10930815.873860009</v>
      </c>
      <c r="CC14" s="3">
        <f>SUM('Capex-Other Depreciation'!CB52:CB53)</f>
        <v>10879331.131760236</v>
      </c>
    </row>
    <row r="15" spans="1:81">
      <c r="A15" s="227" t="s">
        <v>295</v>
      </c>
      <c r="C15" s="3" t="s">
        <v>296</v>
      </c>
      <c r="D15" s="4">
        <f>D12+D13-D14</f>
        <v>171534355.28918105</v>
      </c>
      <c r="E15" s="4">
        <f>E12+E13-E14</f>
        <v>186629755.05055809</v>
      </c>
      <c r="F15" s="4">
        <f>F12+F13-F14</f>
        <v>205317910.2924318</v>
      </c>
      <c r="G15" s="4">
        <f t="shared" ref="G15:BR15" si="6">G12+G13-G14</f>
        <v>217657495.68238944</v>
      </c>
      <c r="H15" s="4">
        <f t="shared" si="6"/>
        <v>230205841.74025178</v>
      </c>
      <c r="I15" s="4">
        <f t="shared" si="6"/>
        <v>209663774.33414117</v>
      </c>
      <c r="J15" s="4">
        <f t="shared" si="6"/>
        <v>191559271.77559015</v>
      </c>
      <c r="K15" s="4">
        <f t="shared" si="6"/>
        <v>175150692.6185213</v>
      </c>
      <c r="L15" s="4">
        <f t="shared" si="6"/>
        <v>160380861.12072366</v>
      </c>
      <c r="M15" s="4">
        <f t="shared" si="6"/>
        <v>148844894.64815104</v>
      </c>
      <c r="N15" s="4">
        <f t="shared" si="6"/>
        <v>141196148.50784248</v>
      </c>
      <c r="O15" s="4">
        <f t="shared" si="6"/>
        <v>133395742.49863769</v>
      </c>
      <c r="P15" s="4">
        <f t="shared" si="6"/>
        <v>125151631.24906299</v>
      </c>
      <c r="Q15" s="4">
        <f t="shared" si="6"/>
        <v>116455347.54303789</v>
      </c>
      <c r="R15" s="4">
        <f t="shared" si="6"/>
        <v>107202582.32196394</v>
      </c>
      <c r="S15" s="4">
        <f t="shared" si="6"/>
        <v>99087865.737638488</v>
      </c>
      <c r="T15" s="4">
        <f t="shared" si="6"/>
        <v>92652547.197566047</v>
      </c>
      <c r="U15" s="4">
        <f t="shared" si="6"/>
        <v>87827890.161240086</v>
      </c>
      <c r="V15" s="4">
        <f t="shared" si="6"/>
        <v>85098204.053323984</v>
      </c>
      <c r="W15" s="4">
        <f t="shared" si="6"/>
        <v>83550272.693461955</v>
      </c>
      <c r="X15" s="4">
        <f t="shared" si="6"/>
        <v>83403872.760276839</v>
      </c>
      <c r="Y15" s="4">
        <f t="shared" si="6"/>
        <v>83054969.227760494</v>
      </c>
      <c r="Z15" s="4">
        <f t="shared" si="6"/>
        <v>82537144.21138142</v>
      </c>
      <c r="AA15" s="4">
        <f t="shared" si="6"/>
        <v>81883425.468976259</v>
      </c>
      <c r="AB15" s="4">
        <f t="shared" si="6"/>
        <v>81126303.111643136</v>
      </c>
      <c r="AC15" s="4">
        <f t="shared" si="6"/>
        <v>80297745.925382212</v>
      </c>
      <c r="AD15" s="4">
        <f t="shared" si="6"/>
        <v>79429217.313499883</v>
      </c>
      <c r="AE15" s="4">
        <f t="shared" si="6"/>
        <v>78551690.869545743</v>
      </c>
      <c r="AF15" s="4">
        <f t="shared" si="6"/>
        <v>77695665.590309739</v>
      </c>
      <c r="AG15" s="4">
        <f t="shared" si="6"/>
        <v>76860603.946673885</v>
      </c>
      <c r="AH15" s="4">
        <f t="shared" si="6"/>
        <v>76045981.847748205</v>
      </c>
      <c r="AI15" s="4">
        <f t="shared" si="6"/>
        <v>75251288.304914936</v>
      </c>
      <c r="AJ15" s="4">
        <f t="shared" si="6"/>
        <v>74476025.104271755</v>
      </c>
      <c r="AK15" s="4">
        <f t="shared" si="6"/>
        <v>73719706.487263918</v>
      </c>
      <c r="AL15" s="4">
        <f t="shared" si="6"/>
        <v>72981858.839300543</v>
      </c>
      <c r="AM15" s="4">
        <f t="shared" si="6"/>
        <v>72262020.386155516</v>
      </c>
      <c r="AN15" s="4">
        <f t="shared" si="6"/>
        <v>71559740.897958398</v>
      </c>
      <c r="AO15" s="4">
        <f t="shared" si="6"/>
        <v>70874581.400585473</v>
      </c>
      <c r="AP15" s="4">
        <f t="shared" si="6"/>
        <v>70206113.894266129</v>
      </c>
      <c r="AQ15" s="4">
        <f t="shared" si="6"/>
        <v>69553921.07922405</v>
      </c>
      <c r="AR15" s="4">
        <f t="shared" si="6"/>
        <v>68908272.162550986</v>
      </c>
      <c r="AS15" s="4">
        <f t="shared" si="6"/>
        <v>68268770.448647052</v>
      </c>
      <c r="AT15" s="4">
        <f t="shared" si="6"/>
        <v>67644353.084928662</v>
      </c>
      <c r="AU15" s="4">
        <f t="shared" si="6"/>
        <v>67034642.962641194</v>
      </c>
      <c r="AV15" s="4">
        <f t="shared" si="6"/>
        <v>66439272.400748864</v>
      </c>
      <c r="AW15" s="4">
        <f t="shared" si="6"/>
        <v>65857882.91024179</v>
      </c>
      <c r="AX15" s="4">
        <f t="shared" si="6"/>
        <v>65290124.964335345</v>
      </c>
      <c r="AY15" s="4">
        <f t="shared" si="6"/>
        <v>64735657.774414524</v>
      </c>
      <c r="AZ15" s="4">
        <f t="shared" si="6"/>
        <v>64194149.071579665</v>
      </c>
      <c r="BA15" s="4">
        <f t="shared" si="6"/>
        <v>63665274.893653646</v>
      </c>
      <c r="BB15" s="4">
        <f t="shared" si="6"/>
        <v>63148719.377513714</v>
      </c>
      <c r="BC15" s="4">
        <f t="shared" si="6"/>
        <v>62651671.773066238</v>
      </c>
      <c r="BD15" s="4">
        <f t="shared" si="6"/>
        <v>62177494.673796445</v>
      </c>
      <c r="BE15" s="4">
        <f t="shared" si="6"/>
        <v>61723402.705642924</v>
      </c>
      <c r="BF15" s="4">
        <f t="shared" si="6"/>
        <v>61289245.911735483</v>
      </c>
      <c r="BG15" s="4">
        <f t="shared" si="6"/>
        <v>60865943.037675731</v>
      </c>
      <c r="BH15" s="4">
        <f t="shared" si="6"/>
        <v>60453222.735467471</v>
      </c>
      <c r="BI15" s="4">
        <f t="shared" si="6"/>
        <v>60050820.440814421</v>
      </c>
      <c r="BJ15" s="4">
        <f t="shared" si="6"/>
        <v>59658478.203527689</v>
      </c>
      <c r="BK15" s="4">
        <f t="shared" si="6"/>
        <v>59275944.522173129</v>
      </c>
      <c r="BL15" s="4">
        <f t="shared" si="6"/>
        <v>58902974.182852432</v>
      </c>
      <c r="BM15" s="4">
        <f t="shared" si="6"/>
        <v>58539328.10201475</v>
      </c>
      <c r="BN15" s="4">
        <f t="shared" si="6"/>
        <v>58184773.173198007</v>
      </c>
      <c r="BO15" s="4">
        <f t="shared" si="6"/>
        <v>57839082.117601685</v>
      </c>
      <c r="BP15" s="4">
        <f t="shared" si="6"/>
        <v>57502033.338395283</v>
      </c>
      <c r="BQ15" s="4">
        <f t="shared" si="6"/>
        <v>57173410.778669029</v>
      </c>
      <c r="BR15" s="4">
        <f t="shared" si="6"/>
        <v>56853003.782935932</v>
      </c>
      <c r="BS15" s="4">
        <f t="shared" ref="BS15:CC15" si="7">BS12+BS13-BS14</f>
        <v>56540606.96209617</v>
      </c>
      <c r="BT15" s="4">
        <f t="shared" si="7"/>
        <v>56236020.061777398</v>
      </c>
      <c r="BU15" s="4">
        <f t="shared" si="7"/>
        <v>55939047.83396659</v>
      </c>
      <c r="BV15" s="4">
        <f t="shared" si="7"/>
        <v>55649499.911851063</v>
      </c>
      <c r="BW15" s="4">
        <f t="shared" si="7"/>
        <v>55367190.687788419</v>
      </c>
      <c r="BX15" s="4">
        <f t="shared" si="7"/>
        <v>55091939.19432734</v>
      </c>
      <c r="BY15" s="4">
        <f t="shared" si="7"/>
        <v>54823568.988202788</v>
      </c>
      <c r="BZ15" s="4">
        <f t="shared" si="7"/>
        <v>54561908.037231348</v>
      </c>
      <c r="CA15" s="4">
        <f t="shared" si="7"/>
        <v>54306788.610034198</v>
      </c>
      <c r="CB15" s="4">
        <f t="shared" si="7"/>
        <v>54058047.168516979</v>
      </c>
      <c r="CC15" s="4">
        <f t="shared" si="7"/>
        <v>53815524.263037682</v>
      </c>
    </row>
    <row r="16" spans="1:81">
      <c r="C16" s="4">
        <f>SUM(D16:CC16)</f>
        <v>67644353.084928662</v>
      </c>
      <c r="D16" s="4">
        <f>IF('ACIL Input-Out Interface'!$C$26=D2,D15,0)</f>
        <v>0</v>
      </c>
      <c r="E16" s="4">
        <f>IF('ACIL Input-Out Interface'!$C$26=E2,E15,0)</f>
        <v>0</v>
      </c>
      <c r="F16" s="4">
        <f>IF('ACIL Input-Out Interface'!$C$26=F2,F15,0)</f>
        <v>0</v>
      </c>
      <c r="G16" s="4">
        <f>IF('ACIL Input-Out Interface'!$C$26=G2,G15,0)</f>
        <v>0</v>
      </c>
      <c r="H16" s="4">
        <f>IF('ACIL Input-Out Interface'!$C$26=H2,H15,0)</f>
        <v>0</v>
      </c>
      <c r="I16" s="4">
        <f>IF('ACIL Input-Out Interface'!$C$26=I2,I15,0)</f>
        <v>0</v>
      </c>
      <c r="J16" s="4">
        <f>IF('ACIL Input-Out Interface'!$C$26=J2,J15,0)</f>
        <v>0</v>
      </c>
      <c r="K16" s="4">
        <f>IF('ACIL Input-Out Interface'!$C$26=K2,K15,0)</f>
        <v>0</v>
      </c>
      <c r="L16" s="4">
        <f>IF('ACIL Input-Out Interface'!$C$26=L2,L15,0)</f>
        <v>0</v>
      </c>
      <c r="M16" s="4">
        <f>IF('ACIL Input-Out Interface'!$C$26=M2,M15,0)</f>
        <v>0</v>
      </c>
      <c r="N16" s="4">
        <f>IF('ACIL Input-Out Interface'!$C$26=N2,N15,0)</f>
        <v>0</v>
      </c>
      <c r="O16" s="4">
        <f>IF('ACIL Input-Out Interface'!$C$26=O2,O15,0)</f>
        <v>0</v>
      </c>
      <c r="P16" s="4">
        <f>IF('ACIL Input-Out Interface'!$C$26=P2,P15,0)</f>
        <v>0</v>
      </c>
      <c r="Q16" s="4">
        <f>IF('ACIL Input-Out Interface'!$C$26=Q2,Q15,0)</f>
        <v>0</v>
      </c>
      <c r="R16" s="4">
        <f>IF('ACIL Input-Out Interface'!$C$26=R2,R15,0)</f>
        <v>0</v>
      </c>
      <c r="S16" s="4">
        <f>IF('ACIL Input-Out Interface'!$C$26=S2,S15,0)</f>
        <v>0</v>
      </c>
      <c r="T16" s="4">
        <f>IF('ACIL Input-Out Interface'!$C$26=T2,T15,0)</f>
        <v>0</v>
      </c>
      <c r="U16" s="4">
        <f>IF('ACIL Input-Out Interface'!$C$26=U2,U15,0)</f>
        <v>0</v>
      </c>
      <c r="V16" s="4">
        <f>IF('ACIL Input-Out Interface'!$C$26=V2,V15,0)</f>
        <v>0</v>
      </c>
      <c r="W16" s="4">
        <f>IF('ACIL Input-Out Interface'!$C$26=W2,W15,0)</f>
        <v>0</v>
      </c>
      <c r="X16" s="4">
        <f>IF('ACIL Input-Out Interface'!$C$26=X2,X15,0)</f>
        <v>0</v>
      </c>
      <c r="Y16" s="4">
        <f>IF('ACIL Input-Out Interface'!$C$26=Y2,Y15,0)</f>
        <v>0</v>
      </c>
      <c r="Z16" s="4">
        <f>IF('ACIL Input-Out Interface'!$C$26=Z2,Z15,0)</f>
        <v>0</v>
      </c>
      <c r="AA16" s="4">
        <f>IF('ACIL Input-Out Interface'!$C$26=AA2,AA15,0)</f>
        <v>0</v>
      </c>
      <c r="AB16" s="4">
        <f>IF('ACIL Input-Out Interface'!$C$26=AB2,AB15,0)</f>
        <v>0</v>
      </c>
      <c r="AC16" s="4">
        <f>IF('ACIL Input-Out Interface'!$C$26=AC2,AC15,0)</f>
        <v>0</v>
      </c>
      <c r="AD16" s="4">
        <f>IF('ACIL Input-Out Interface'!$C$26=AD2,AD15,0)</f>
        <v>0</v>
      </c>
      <c r="AE16" s="4">
        <f>IF('ACIL Input-Out Interface'!$C$26=AE2,AE15,0)</f>
        <v>0</v>
      </c>
      <c r="AF16" s="4">
        <f>IF('ACIL Input-Out Interface'!$C$26=AF2,AF15,0)</f>
        <v>0</v>
      </c>
      <c r="AG16" s="4">
        <f>IF('ACIL Input-Out Interface'!$C$26=AG2,AG15,0)</f>
        <v>0</v>
      </c>
      <c r="AH16" s="4">
        <f>IF('ACIL Input-Out Interface'!$C$26=AH2,AH15,0)</f>
        <v>0</v>
      </c>
      <c r="AI16" s="4">
        <f>IF('ACIL Input-Out Interface'!$C$26=AI2,AI15,0)</f>
        <v>0</v>
      </c>
      <c r="AJ16" s="4">
        <f>IF('ACIL Input-Out Interface'!$C$26=AJ2,AJ15,0)</f>
        <v>0</v>
      </c>
      <c r="AK16" s="4">
        <f>IF('ACIL Input-Out Interface'!$C$26=AK2,AK15,0)</f>
        <v>0</v>
      </c>
      <c r="AL16" s="4">
        <f>IF('ACIL Input-Out Interface'!$C$26=AL2,AL15,0)</f>
        <v>0</v>
      </c>
      <c r="AM16" s="4">
        <f>IF('ACIL Input-Out Interface'!$C$26=AM2,AM15,0)</f>
        <v>0</v>
      </c>
      <c r="AN16" s="4">
        <f>IF('ACIL Input-Out Interface'!$C$26=AN2,AN15,0)</f>
        <v>0</v>
      </c>
      <c r="AO16" s="4">
        <f>IF('ACIL Input-Out Interface'!$C$26=AO2,AO15,0)</f>
        <v>0</v>
      </c>
      <c r="AP16" s="4">
        <f>IF('ACIL Input-Out Interface'!$C$26=AP2,AP15,0)</f>
        <v>0</v>
      </c>
      <c r="AQ16" s="4">
        <f>IF('ACIL Input-Out Interface'!$C$26=AQ2,AQ15,0)</f>
        <v>0</v>
      </c>
      <c r="AR16" s="4">
        <f>IF('ACIL Input-Out Interface'!$C$26=AR2,AR15,0)</f>
        <v>0</v>
      </c>
      <c r="AS16" s="4">
        <f>IF('ACIL Input-Out Interface'!$C$26=AS2,AS15,0)</f>
        <v>0</v>
      </c>
      <c r="AT16" s="4">
        <f>IF('ACIL Input-Out Interface'!$C$26=AT2,AT15,0)</f>
        <v>67644353.084928662</v>
      </c>
      <c r="AU16" s="4">
        <f>IF('ACIL Input-Out Interface'!$C$26=AU2,AU15,0)</f>
        <v>0</v>
      </c>
      <c r="AV16" s="4">
        <f>IF('ACIL Input-Out Interface'!$C$26=AV2,AV15,0)</f>
        <v>0</v>
      </c>
      <c r="AW16" s="4">
        <f>IF('ACIL Input-Out Interface'!$C$26=AW2,AW15,0)</f>
        <v>0</v>
      </c>
      <c r="AX16" s="4">
        <f>IF('ACIL Input-Out Interface'!$C$26=AX2,AX15,0)</f>
        <v>0</v>
      </c>
      <c r="AY16" s="4">
        <f>IF('ACIL Input-Out Interface'!$C$26=AY2,AY15,0)</f>
        <v>0</v>
      </c>
      <c r="AZ16" s="4">
        <f>IF('ACIL Input-Out Interface'!$C$26=AZ2,AZ15,0)</f>
        <v>0</v>
      </c>
      <c r="BA16" s="4">
        <f>IF('ACIL Input-Out Interface'!$C$26=BA2,BA15,0)</f>
        <v>0</v>
      </c>
      <c r="BB16" s="4">
        <f>IF('ACIL Input-Out Interface'!$C$26=BB2,BB15,0)</f>
        <v>0</v>
      </c>
      <c r="BC16" s="4">
        <f>IF('ACIL Input-Out Interface'!$C$26=BC2,BC15,0)</f>
        <v>0</v>
      </c>
      <c r="BD16" s="4">
        <f>IF('ACIL Input-Out Interface'!$C$26=BD2,BD15,0)</f>
        <v>0</v>
      </c>
      <c r="BE16" s="4">
        <f>IF('ACIL Input-Out Interface'!$C$26=BE2,BE15,0)</f>
        <v>0</v>
      </c>
      <c r="BF16" s="4">
        <f>IF('ACIL Input-Out Interface'!$C$26=BF2,BF15,0)</f>
        <v>0</v>
      </c>
      <c r="BG16" s="4">
        <f>IF('ACIL Input-Out Interface'!$C$26=BG2,BG15,0)</f>
        <v>0</v>
      </c>
      <c r="BH16" s="4">
        <f>IF('ACIL Input-Out Interface'!$C$26=BH2,BH15,0)</f>
        <v>0</v>
      </c>
      <c r="BI16" s="4">
        <f>IF('ACIL Input-Out Interface'!$C$26=BI2,BI15,0)</f>
        <v>0</v>
      </c>
      <c r="BJ16" s="4">
        <f>IF('ACIL Input-Out Interface'!$C$26=BJ2,BJ15,0)</f>
        <v>0</v>
      </c>
      <c r="BK16" s="4">
        <f>IF('ACIL Input-Out Interface'!$C$26=BK2,BK15,0)</f>
        <v>0</v>
      </c>
      <c r="BL16" s="4">
        <f>IF('ACIL Input-Out Interface'!$C$26=BL2,BL15,0)</f>
        <v>0</v>
      </c>
      <c r="BM16" s="4">
        <f>IF('ACIL Input-Out Interface'!$C$26=BM2,BM15,0)</f>
        <v>0</v>
      </c>
      <c r="BN16" s="4">
        <f>IF('ACIL Input-Out Interface'!$C$26=BN2,BN15,0)</f>
        <v>0</v>
      </c>
      <c r="BO16" s="4">
        <f>IF('ACIL Input-Out Interface'!$C$26=BO2,BO15,0)</f>
        <v>0</v>
      </c>
      <c r="BP16" s="4">
        <f>IF('ACIL Input-Out Interface'!$C$26=BP2,BP15,0)</f>
        <v>0</v>
      </c>
      <c r="BQ16" s="4">
        <f>IF('ACIL Input-Out Interface'!$C$26=BQ2,BQ15,0)</f>
        <v>0</v>
      </c>
      <c r="BR16" s="4">
        <f>IF('ACIL Input-Out Interface'!$C$26=BR2,BR15,0)</f>
        <v>0</v>
      </c>
      <c r="BS16" s="4">
        <f>IF('ACIL Input-Out Interface'!$C$26=BS2,BS15,0)</f>
        <v>0</v>
      </c>
      <c r="BT16" s="4">
        <f>IF('ACIL Input-Out Interface'!$C$26=BT2,BT15,0)</f>
        <v>0</v>
      </c>
      <c r="BU16" s="4">
        <f>IF('ACIL Input-Out Interface'!$C$26=BU2,BU15,0)</f>
        <v>0</v>
      </c>
      <c r="BV16" s="4">
        <f>IF('ACIL Input-Out Interface'!$C$26=BV2,BV15,0)</f>
        <v>0</v>
      </c>
      <c r="BW16" s="4">
        <f>IF('ACIL Input-Out Interface'!$C$26=BW2,BW15,0)</f>
        <v>0</v>
      </c>
      <c r="BX16" s="4">
        <f>IF('ACIL Input-Out Interface'!$C$26=BX2,BX15,0)</f>
        <v>0</v>
      </c>
      <c r="BY16" s="4">
        <f>IF('ACIL Input-Out Interface'!$C$26=BY2,BY15,0)</f>
        <v>0</v>
      </c>
      <c r="BZ16" s="4">
        <f>IF('ACIL Input-Out Interface'!$C$26=BZ2,BZ15,0)</f>
        <v>0</v>
      </c>
      <c r="CA16" s="4">
        <f>IF('ACIL Input-Out Interface'!$C$26=CA2,CA15,0)</f>
        <v>0</v>
      </c>
      <c r="CB16" s="4">
        <f>IF('ACIL Input-Out Interface'!$C$26=CB2,CB15,0)</f>
        <v>0</v>
      </c>
      <c r="CC16" s="4">
        <f>IF('ACIL Input-Out Interface'!$C$26=CC2,CC15,0)</f>
        <v>0</v>
      </c>
    </row>
    <row r="17" spans="1:81">
      <c r="C17" s="3"/>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1:81">
      <c r="C18" s="2" t="s">
        <v>297</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1:81">
      <c r="C19" s="3" t="s">
        <v>287</v>
      </c>
      <c r="D19" s="4">
        <f t="shared" ref="D19:AI19" si="8">D6+D12</f>
        <v>1817355444.3125892</v>
      </c>
      <c r="E19" s="4">
        <f t="shared" si="8"/>
        <v>1870277861.5188437</v>
      </c>
      <c r="F19" s="4">
        <f t="shared" si="8"/>
        <v>1905961942.5828125</v>
      </c>
      <c r="G19" s="4">
        <f t="shared" si="8"/>
        <v>1921315833.3059995</v>
      </c>
      <c r="H19" s="4">
        <f t="shared" si="8"/>
        <v>1924101724.5453515</v>
      </c>
      <c r="I19" s="4">
        <f t="shared" si="8"/>
        <v>1927919593.7808938</v>
      </c>
      <c r="J19" s="4">
        <f t="shared" si="8"/>
        <v>1886893617.9480019</v>
      </c>
      <c r="K19" s="4">
        <f t="shared" si="8"/>
        <v>1848180889.8133326</v>
      </c>
      <c r="L19" s="4">
        <f t="shared" si="8"/>
        <v>1810054342.2894013</v>
      </c>
      <c r="M19" s="4">
        <f t="shared" si="8"/>
        <v>1774073736.0810387</v>
      </c>
      <c r="N19" s="4">
        <f t="shared" si="8"/>
        <v>1724058522.2020783</v>
      </c>
      <c r="O19" s="4">
        <f t="shared" si="8"/>
        <v>1677767236.1574709</v>
      </c>
      <c r="P19" s="4">
        <f t="shared" si="8"/>
        <v>1631204359.1201091</v>
      </c>
      <c r="Q19" s="4">
        <f t="shared" si="8"/>
        <v>1584078678.3047829</v>
      </c>
      <c r="R19" s="4">
        <f t="shared" si="8"/>
        <v>1536388941.96368</v>
      </c>
      <c r="S19" s="4">
        <f t="shared" si="8"/>
        <v>1488021447.579489</v>
      </c>
      <c r="T19" s="4">
        <f t="shared" si="8"/>
        <v>1440670962.1672363</v>
      </c>
      <c r="U19" s="4">
        <f t="shared" si="8"/>
        <v>1394874942.0439198</v>
      </c>
      <c r="V19" s="4">
        <f t="shared" si="8"/>
        <v>1350552095.438679</v>
      </c>
      <c r="W19" s="4">
        <f t="shared" si="8"/>
        <v>1308169212.5533154</v>
      </c>
      <c r="X19" s="4">
        <f t="shared" si="8"/>
        <v>1266806231.734977</v>
      </c>
      <c r="Y19" s="4">
        <f t="shared" si="8"/>
        <v>1226680312.154691</v>
      </c>
      <c r="Z19" s="4">
        <f t="shared" si="8"/>
        <v>1186161301.1786015</v>
      </c>
      <c r="AA19" s="4">
        <f t="shared" si="8"/>
        <v>1145277464.9124258</v>
      </c>
      <c r="AB19" s="4">
        <f t="shared" si="8"/>
        <v>1104060681.5013394</v>
      </c>
      <c r="AC19" s="4">
        <f t="shared" si="8"/>
        <v>1062531215.6176925</v>
      </c>
      <c r="AD19" s="4">
        <f t="shared" si="8"/>
        <v>1020709858.6229074</v>
      </c>
      <c r="AE19" s="4">
        <f t="shared" si="8"/>
        <v>978611888.21443164</v>
      </c>
      <c r="AF19" s="4">
        <f t="shared" si="8"/>
        <v>936255248.90656149</v>
      </c>
      <c r="AG19" s="4">
        <f t="shared" si="8"/>
        <v>893660767.04093623</v>
      </c>
      <c r="AH19" s="4">
        <f t="shared" si="8"/>
        <v>850822811.03042901</v>
      </c>
      <c r="AI19" s="4">
        <f t="shared" si="8"/>
        <v>807755176.16220129</v>
      </c>
      <c r="AJ19" s="4">
        <f t="shared" ref="AJ19:BO19" si="9">AJ6+AJ12</f>
        <v>764467861.88974524</v>
      </c>
      <c r="AK19" s="4">
        <f t="shared" si="9"/>
        <v>720975609.07621062</v>
      </c>
      <c r="AL19" s="4">
        <f t="shared" si="9"/>
        <v>677292655.87916636</v>
      </c>
      <c r="AM19" s="4">
        <f t="shared" si="9"/>
        <v>633432081.31332159</v>
      </c>
      <c r="AN19" s="4">
        <f t="shared" si="9"/>
        <v>589406154.39449203</v>
      </c>
      <c r="AO19" s="4">
        <f t="shared" si="9"/>
        <v>545226116.59496069</v>
      </c>
      <c r="AP19" s="4">
        <f t="shared" si="9"/>
        <v>500902480.06969929</v>
      </c>
      <c r="AQ19" s="4">
        <f t="shared" si="9"/>
        <v>456444894.04680467</v>
      </c>
      <c r="AR19" s="4">
        <f t="shared" si="9"/>
        <v>411862385.28091097</v>
      </c>
      <c r="AS19" s="4">
        <f t="shared" si="9"/>
        <v>367153862.18973571</v>
      </c>
      <c r="AT19" s="4">
        <f t="shared" si="9"/>
        <v>322326996.03626478</v>
      </c>
      <c r="AU19" s="4">
        <f t="shared" si="9"/>
        <v>277398248.76794517</v>
      </c>
      <c r="AV19" s="4">
        <f t="shared" si="9"/>
        <v>271178545.67012793</v>
      </c>
      <c r="AW19" s="4">
        <f t="shared" si="9"/>
        <v>264869652.50506461</v>
      </c>
      <c r="AX19" s="4">
        <f t="shared" si="9"/>
        <v>258477156.66401392</v>
      </c>
      <c r="AY19" s="4">
        <f t="shared" si="9"/>
        <v>252006288.68014646</v>
      </c>
      <c r="AZ19" s="4">
        <f t="shared" si="9"/>
        <v>245461855.21671832</v>
      </c>
      <c r="BA19" s="4">
        <f t="shared" si="9"/>
        <v>238848343.88628852</v>
      </c>
      <c r="BB19" s="4">
        <f t="shared" si="9"/>
        <v>232169843.49077064</v>
      </c>
      <c r="BC19" s="4">
        <f t="shared" si="9"/>
        <v>225430045.13987145</v>
      </c>
      <c r="BD19" s="4">
        <f t="shared" si="9"/>
        <v>218639941.36744213</v>
      </c>
      <c r="BE19" s="4">
        <f t="shared" si="9"/>
        <v>211806528.01656184</v>
      </c>
      <c r="BF19" s="4">
        <f t="shared" si="9"/>
        <v>204999082.10273618</v>
      </c>
      <c r="BG19" s="4">
        <f t="shared" si="9"/>
        <v>198179709.70744658</v>
      </c>
      <c r="BH19" s="4">
        <f t="shared" si="9"/>
        <v>191339389.55636713</v>
      </c>
      <c r="BI19" s="4">
        <f t="shared" si="9"/>
        <v>184477934.50941819</v>
      </c>
      <c r="BJ19" s="4">
        <f t="shared" si="9"/>
        <v>177595139.26143599</v>
      </c>
      <c r="BK19" s="4">
        <f t="shared" si="9"/>
        <v>170690817.1902951</v>
      </c>
      <c r="BL19" s="4">
        <f t="shared" si="9"/>
        <v>163764812.09102026</v>
      </c>
      <c r="BM19" s="4">
        <f t="shared" si="9"/>
        <v>156816973.16427261</v>
      </c>
      <c r="BN19" s="4">
        <f t="shared" si="9"/>
        <v>150996427.87639037</v>
      </c>
      <c r="BO19" s="4">
        <f t="shared" si="9"/>
        <v>146162789.37800559</v>
      </c>
      <c r="BP19" s="4">
        <f t="shared" ref="BP19:CC19" si="10">BP6+BP12</f>
        <v>141934000.75884297</v>
      </c>
      <c r="BQ19" s="4">
        <f t="shared" si="10"/>
        <v>138216715.3811866</v>
      </c>
      <c r="BR19" s="4">
        <f t="shared" si="10"/>
        <v>135033403.07044327</v>
      </c>
      <c r="BS19" s="4">
        <f t="shared" si="10"/>
        <v>132197300.57378982</v>
      </c>
      <c r="BT19" s="4">
        <f t="shared" si="10"/>
        <v>129712374.60879108</v>
      </c>
      <c r="BU19" s="4">
        <f t="shared" si="10"/>
        <v>127566234.81910746</v>
      </c>
      <c r="BV19" s="4">
        <f t="shared" si="10"/>
        <v>125773239.97138494</v>
      </c>
      <c r="BW19" s="4">
        <f t="shared" si="10"/>
        <v>124051733.52868873</v>
      </c>
      <c r="BX19" s="4">
        <f t="shared" si="10"/>
        <v>122400469.47366372</v>
      </c>
      <c r="BY19" s="4">
        <f t="shared" si="10"/>
        <v>120818866.78413928</v>
      </c>
      <c r="BZ19" s="4">
        <f t="shared" si="10"/>
        <v>119306410.45738824</v>
      </c>
      <c r="CA19" s="4">
        <f t="shared" si="10"/>
        <v>117862659.40059981</v>
      </c>
      <c r="CB19" s="4">
        <f t="shared" si="10"/>
        <v>116487027.04778561</v>
      </c>
      <c r="CC19" s="4">
        <f t="shared" si="10"/>
        <v>115178926.63373862</v>
      </c>
    </row>
    <row r="20" spans="1:81">
      <c r="C20" s="3" t="s">
        <v>138</v>
      </c>
      <c r="D20" s="3">
        <f t="shared" ref="D20:AI20" si="11">D7+D13</f>
        <v>109428850.44821444</v>
      </c>
      <c r="E20" s="3">
        <f t="shared" si="11"/>
        <v>96730707.661875486</v>
      </c>
      <c r="F20" s="3">
        <f t="shared" si="11"/>
        <v>81034873.202404052</v>
      </c>
      <c r="G20" s="3">
        <f t="shared" si="11"/>
        <v>73093833.949552298</v>
      </c>
      <c r="H20" s="3">
        <f t="shared" si="11"/>
        <v>78419470.639251977</v>
      </c>
      <c r="I20" s="3">
        <f t="shared" si="11"/>
        <v>37976561.311462507</v>
      </c>
      <c r="J20" s="3">
        <f t="shared" si="11"/>
        <v>38291268.308418706</v>
      </c>
      <c r="K20" s="3">
        <f t="shared" si="11"/>
        <v>37625334.208873816</v>
      </c>
      <c r="L20" s="3">
        <f t="shared" si="11"/>
        <v>38564772.477284327</v>
      </c>
      <c r="M20" s="3">
        <f t="shared" si="11"/>
        <v>21743731.868847154</v>
      </c>
      <c r="N20" s="3">
        <f t="shared" si="11"/>
        <v>21747046.25402078</v>
      </c>
      <c r="O20" s="3">
        <f t="shared" si="11"/>
        <v>21793297.980232783</v>
      </c>
      <c r="P20" s="3">
        <f t="shared" si="11"/>
        <v>21840669.089315705</v>
      </c>
      <c r="Q20" s="3">
        <f t="shared" si="11"/>
        <v>21895556.2790014</v>
      </c>
      <c r="R20" s="3">
        <f t="shared" si="11"/>
        <v>21941471.001256183</v>
      </c>
      <c r="S20" s="3">
        <f t="shared" si="11"/>
        <v>21987889.09894675</v>
      </c>
      <c r="T20" s="3">
        <f t="shared" si="11"/>
        <v>22030684.020595714</v>
      </c>
      <c r="U20" s="3">
        <f t="shared" si="11"/>
        <v>22061128.202884428</v>
      </c>
      <c r="V20" s="3">
        <f t="shared" si="11"/>
        <v>22074046.720070913</v>
      </c>
      <c r="W20" s="3">
        <f t="shared" si="11"/>
        <v>21804624.966168635</v>
      </c>
      <c r="X20" s="3">
        <f t="shared" si="11"/>
        <v>21536285.554113828</v>
      </c>
      <c r="Y20" s="3">
        <f t="shared" si="11"/>
        <v>21245341.667385746</v>
      </c>
      <c r="Z20" s="3">
        <f t="shared" si="11"/>
        <v>20952018.526418932</v>
      </c>
      <c r="AA20" s="3">
        <f t="shared" si="11"/>
        <v>20660248.228558198</v>
      </c>
      <c r="AB20" s="3">
        <f t="shared" si="11"/>
        <v>20358791.049066186</v>
      </c>
      <c r="AC20" s="3">
        <f t="shared" si="11"/>
        <v>20048348.519199856</v>
      </c>
      <c r="AD20" s="3">
        <f t="shared" si="11"/>
        <v>19723582.192825962</v>
      </c>
      <c r="AE20" s="3">
        <f t="shared" si="11"/>
        <v>19387234.067820132</v>
      </c>
      <c r="AF20" s="3">
        <f t="shared" si="11"/>
        <v>19042296.036989611</v>
      </c>
      <c r="AG20" s="3">
        <f t="shared" si="11"/>
        <v>18693036.318594027</v>
      </c>
      <c r="AH20" s="3">
        <f t="shared" si="11"/>
        <v>18358633.28712697</v>
      </c>
      <c r="AI20" s="3">
        <f t="shared" si="11"/>
        <v>18035366.660490971</v>
      </c>
      <c r="AJ20" s="3">
        <f t="shared" ref="AJ20:BO20" si="12">AJ7+AJ13</f>
        <v>17727995.696711026</v>
      </c>
      <c r="AK20" s="3">
        <f t="shared" si="12"/>
        <v>17436119.05350031</v>
      </c>
      <c r="AL20" s="3">
        <f t="shared" si="12"/>
        <v>17158676.351365086</v>
      </c>
      <c r="AM20" s="3">
        <f t="shared" si="12"/>
        <v>16894942.668669365</v>
      </c>
      <c r="AN20" s="3">
        <f t="shared" si="12"/>
        <v>16643967.344321407</v>
      </c>
      <c r="AO20" s="3">
        <f t="shared" si="12"/>
        <v>16405085.889129657</v>
      </c>
      <c r="AP20" s="3">
        <f t="shared" si="12"/>
        <v>16177492.824798631</v>
      </c>
      <c r="AQ20" s="3">
        <f t="shared" si="12"/>
        <v>15960613.30470467</v>
      </c>
      <c r="AR20" s="3">
        <f t="shared" si="12"/>
        <v>15753694.476444457</v>
      </c>
      <c r="AS20" s="3">
        <f t="shared" si="12"/>
        <v>15556207.696011705</v>
      </c>
      <c r="AT20" s="3">
        <f t="shared" si="12"/>
        <v>15367646.687239023</v>
      </c>
      <c r="AU20" s="3">
        <f t="shared" si="12"/>
        <v>15187496.98664283</v>
      </c>
      <c r="AV20" s="3">
        <f t="shared" si="12"/>
        <v>15015266.354559261</v>
      </c>
      <c r="AW20" s="3">
        <f t="shared" si="12"/>
        <v>14850460.303796057</v>
      </c>
      <c r="AX20" s="3">
        <f t="shared" si="12"/>
        <v>14692728.026772069</v>
      </c>
      <c r="AY20" s="3">
        <f t="shared" si="12"/>
        <v>14541648.799599947</v>
      </c>
      <c r="AZ20" s="3">
        <f t="shared" si="12"/>
        <v>14396902.574299615</v>
      </c>
      <c r="BA20" s="3">
        <f t="shared" si="12"/>
        <v>14258087.005846158</v>
      </c>
      <c r="BB20" s="3">
        <f t="shared" si="12"/>
        <v>14124796.889013087</v>
      </c>
      <c r="BC20" s="3">
        <f t="shared" si="12"/>
        <v>13996824.823985877</v>
      </c>
      <c r="BD20" s="3">
        <f t="shared" si="12"/>
        <v>13873996.003865397</v>
      </c>
      <c r="BE20" s="3">
        <f t="shared" si="12"/>
        <v>13824734.217796523</v>
      </c>
      <c r="BF20" s="3">
        <f t="shared" si="12"/>
        <v>13740370.437010888</v>
      </c>
      <c r="BG20" s="3">
        <f t="shared" si="12"/>
        <v>13658036.995066572</v>
      </c>
      <c r="BH20" s="3">
        <f t="shared" si="12"/>
        <v>13577707.548243839</v>
      </c>
      <c r="BI20" s="3">
        <f t="shared" si="12"/>
        <v>13499308.247396383</v>
      </c>
      <c r="BJ20" s="3">
        <f t="shared" si="12"/>
        <v>13422803.087780774</v>
      </c>
      <c r="BK20" s="3">
        <f t="shared" si="12"/>
        <v>13348169.370108521</v>
      </c>
      <c r="BL20" s="3">
        <f t="shared" si="12"/>
        <v>13275361.122392178</v>
      </c>
      <c r="BM20" s="3">
        <f t="shared" si="12"/>
        <v>13204303.111578841</v>
      </c>
      <c r="BN20" s="3">
        <f t="shared" si="12"/>
        <v>13135000.429632638</v>
      </c>
      <c r="BO20" s="3">
        <f t="shared" si="12"/>
        <v>13067367.794346463</v>
      </c>
      <c r="BP20" s="3">
        <f t="shared" ref="BP20:CC20" si="13">BP7+BP13</f>
        <v>13001375.929673696</v>
      </c>
      <c r="BQ20" s="3">
        <f t="shared" si="13"/>
        <v>12936972.208120355</v>
      </c>
      <c r="BR20" s="3">
        <f t="shared" si="13"/>
        <v>12874111.153116984</v>
      </c>
      <c r="BS20" s="3">
        <f t="shared" si="13"/>
        <v>12812772.626877693</v>
      </c>
      <c r="BT20" s="3">
        <f t="shared" si="13"/>
        <v>12752913.033975424</v>
      </c>
      <c r="BU20" s="3">
        <f t="shared" si="13"/>
        <v>12694495.825757317</v>
      </c>
      <c r="BV20" s="3">
        <f t="shared" si="13"/>
        <v>12637485.365163432</v>
      </c>
      <c r="BW20" s="3">
        <f t="shared" si="13"/>
        <v>12581859.066465478</v>
      </c>
      <c r="BX20" s="3">
        <f t="shared" si="13"/>
        <v>12527540.418395817</v>
      </c>
      <c r="BY20" s="3">
        <f t="shared" si="13"/>
        <v>12474551.267927725</v>
      </c>
      <c r="BZ20" s="3">
        <f t="shared" si="13"/>
        <v>12422816.711308781</v>
      </c>
      <c r="CA20" s="3">
        <f t="shared" si="13"/>
        <v>12372317.592822298</v>
      </c>
      <c r="CB20" s="3">
        <f t="shared" si="13"/>
        <v>12323023.316143883</v>
      </c>
      <c r="CC20" s="3">
        <f t="shared" si="13"/>
        <v>12274916.210927032</v>
      </c>
    </row>
    <row r="21" spans="1:81">
      <c r="C21" s="3" t="s">
        <v>28</v>
      </c>
      <c r="D21" s="3">
        <f t="shared" ref="D21:AI21" si="14">D8+D14</f>
        <v>56506433.24195981</v>
      </c>
      <c r="E21" s="3">
        <f t="shared" si="14"/>
        <v>61046626.597906739</v>
      </c>
      <c r="F21" s="3">
        <f t="shared" si="14"/>
        <v>65680982.47921706</v>
      </c>
      <c r="G21" s="3">
        <f t="shared" si="14"/>
        <v>70307942.710200205</v>
      </c>
      <c r="H21" s="3">
        <f t="shared" si="14"/>
        <v>74601601.403709531</v>
      </c>
      <c r="I21" s="3">
        <f t="shared" si="14"/>
        <v>79002537.144354478</v>
      </c>
      <c r="J21" s="3">
        <f t="shared" si="14"/>
        <v>77003996.443087891</v>
      </c>
      <c r="K21" s="3">
        <f t="shared" si="14"/>
        <v>75751881.732804865</v>
      </c>
      <c r="L21" s="3">
        <f t="shared" si="14"/>
        <v>74545378.685646847</v>
      </c>
      <c r="M21" s="3">
        <f t="shared" si="14"/>
        <v>71758945.747807413</v>
      </c>
      <c r="N21" s="3">
        <f t="shared" si="14"/>
        <v>68038332.298628449</v>
      </c>
      <c r="O21" s="3">
        <f t="shared" si="14"/>
        <v>68356175.017594576</v>
      </c>
      <c r="P21" s="3">
        <f t="shared" si="14"/>
        <v>68966349.904642135</v>
      </c>
      <c r="Q21" s="3">
        <f t="shared" si="14"/>
        <v>69585292.620104134</v>
      </c>
      <c r="R21" s="3">
        <f t="shared" si="14"/>
        <v>70308965.385447115</v>
      </c>
      <c r="S21" s="3">
        <f t="shared" si="14"/>
        <v>69338374.511199251</v>
      </c>
      <c r="T21" s="3">
        <f t="shared" si="14"/>
        <v>67826704.14391236</v>
      </c>
      <c r="U21" s="3">
        <f t="shared" si="14"/>
        <v>66383974.808125153</v>
      </c>
      <c r="V21" s="3">
        <f t="shared" si="14"/>
        <v>64456929.605434686</v>
      </c>
      <c r="W21" s="3">
        <f t="shared" si="14"/>
        <v>63167605.784506798</v>
      </c>
      <c r="X21" s="3">
        <f t="shared" si="14"/>
        <v>61662205.134399846</v>
      </c>
      <c r="Y21" s="3">
        <f t="shared" si="14"/>
        <v>61764352.643475406</v>
      </c>
      <c r="Z21" s="3">
        <f t="shared" si="14"/>
        <v>61835854.792594612</v>
      </c>
      <c r="AA21" s="3">
        <f t="shared" si="14"/>
        <v>61877031.63964466</v>
      </c>
      <c r="AB21" s="3">
        <f t="shared" si="14"/>
        <v>61888256.932712995</v>
      </c>
      <c r="AC21" s="3">
        <f t="shared" si="14"/>
        <v>61869705.513985038</v>
      </c>
      <c r="AD21" s="3">
        <f t="shared" si="14"/>
        <v>61821552.601301745</v>
      </c>
      <c r="AE21" s="3">
        <f t="shared" si="14"/>
        <v>61743873.375690296</v>
      </c>
      <c r="AF21" s="3">
        <f t="shared" si="14"/>
        <v>61636777.902614921</v>
      </c>
      <c r="AG21" s="3">
        <f t="shared" si="14"/>
        <v>61530992.329101235</v>
      </c>
      <c r="AH21" s="3">
        <f t="shared" si="14"/>
        <v>61426268.155354589</v>
      </c>
      <c r="AI21" s="3">
        <f t="shared" si="14"/>
        <v>61322680.932946995</v>
      </c>
      <c r="AJ21" s="3">
        <f t="shared" ref="AJ21:BO21" si="15">AJ8+AJ14</f>
        <v>61220248.510245688</v>
      </c>
      <c r="AK21" s="3">
        <f t="shared" si="15"/>
        <v>61119072.250544548</v>
      </c>
      <c r="AL21" s="3">
        <f t="shared" si="15"/>
        <v>61019250.917209834</v>
      </c>
      <c r="AM21" s="3">
        <f t="shared" si="15"/>
        <v>60920869.587498955</v>
      </c>
      <c r="AN21" s="3">
        <f t="shared" si="15"/>
        <v>60824005.14385277</v>
      </c>
      <c r="AO21" s="3">
        <f t="shared" si="15"/>
        <v>60728722.414391026</v>
      </c>
      <c r="AP21" s="3">
        <f t="shared" si="15"/>
        <v>60635078.847693257</v>
      </c>
      <c r="AQ21" s="3">
        <f t="shared" si="15"/>
        <v>60543122.070598356</v>
      </c>
      <c r="AR21" s="3">
        <f t="shared" si="15"/>
        <v>60462217.567619711</v>
      </c>
      <c r="AS21" s="3">
        <f t="shared" si="15"/>
        <v>60383073.84948267</v>
      </c>
      <c r="AT21" s="3">
        <f t="shared" si="15"/>
        <v>60296393.955558568</v>
      </c>
      <c r="AU21" s="3">
        <f t="shared" si="15"/>
        <v>21407200.084460095</v>
      </c>
      <c r="AV21" s="3">
        <f t="shared" si="15"/>
        <v>21324159.519622594</v>
      </c>
      <c r="AW21" s="3">
        <f t="shared" si="15"/>
        <v>21242956.144846715</v>
      </c>
      <c r="AX21" s="3">
        <f t="shared" si="15"/>
        <v>21163596.010639545</v>
      </c>
      <c r="AY21" s="3">
        <f t="shared" si="15"/>
        <v>21086082.263028048</v>
      </c>
      <c r="AZ21" s="3">
        <f t="shared" si="15"/>
        <v>21010413.904729426</v>
      </c>
      <c r="BA21" s="3">
        <f t="shared" si="15"/>
        <v>20936587.401364077</v>
      </c>
      <c r="BB21" s="3">
        <f t="shared" si="15"/>
        <v>20864595.239912238</v>
      </c>
      <c r="BC21" s="3">
        <f t="shared" si="15"/>
        <v>20786928.596415214</v>
      </c>
      <c r="BD21" s="3">
        <f t="shared" si="15"/>
        <v>20707409.354745701</v>
      </c>
      <c r="BE21" s="3">
        <f t="shared" si="15"/>
        <v>20632180.131622177</v>
      </c>
      <c r="BF21" s="3">
        <f t="shared" si="15"/>
        <v>20559742.832300484</v>
      </c>
      <c r="BG21" s="3">
        <f t="shared" si="15"/>
        <v>20498357.146146037</v>
      </c>
      <c r="BH21" s="3">
        <f t="shared" si="15"/>
        <v>20439162.595192783</v>
      </c>
      <c r="BI21" s="3">
        <f t="shared" si="15"/>
        <v>20382103.495378572</v>
      </c>
      <c r="BJ21" s="3">
        <f t="shared" si="15"/>
        <v>20327125.158921681</v>
      </c>
      <c r="BK21" s="3">
        <f t="shared" si="15"/>
        <v>20274174.469383352</v>
      </c>
      <c r="BL21" s="3">
        <f t="shared" si="15"/>
        <v>20223200.049139835</v>
      </c>
      <c r="BM21" s="3">
        <f t="shared" si="15"/>
        <v>19024848.399461068</v>
      </c>
      <c r="BN21" s="3">
        <f t="shared" si="15"/>
        <v>17968638.928017396</v>
      </c>
      <c r="BO21" s="3">
        <f t="shared" si="15"/>
        <v>17296156.413509078</v>
      </c>
      <c r="BP21" s="3">
        <f t="shared" ref="BP21:CC21" si="16">BP8+BP14</f>
        <v>16718661.307330066</v>
      </c>
      <c r="BQ21" s="3">
        <f t="shared" si="16"/>
        <v>16120284.518863682</v>
      </c>
      <c r="BR21" s="3">
        <f t="shared" si="16"/>
        <v>15710213.649770454</v>
      </c>
      <c r="BS21" s="3">
        <f t="shared" si="16"/>
        <v>15297698.59187643</v>
      </c>
      <c r="BT21" s="3">
        <f t="shared" si="16"/>
        <v>14899052.823659044</v>
      </c>
      <c r="BU21" s="3">
        <f t="shared" si="16"/>
        <v>14487490.673479835</v>
      </c>
      <c r="BV21" s="3">
        <f t="shared" si="16"/>
        <v>14358991.807859644</v>
      </c>
      <c r="BW21" s="3">
        <f t="shared" si="16"/>
        <v>14233123.121490497</v>
      </c>
      <c r="BX21" s="3">
        <f t="shared" si="16"/>
        <v>14109143.107920254</v>
      </c>
      <c r="BY21" s="3">
        <f t="shared" si="16"/>
        <v>13987007.594678767</v>
      </c>
      <c r="BZ21" s="3">
        <f t="shared" si="16"/>
        <v>13866567.768097216</v>
      </c>
      <c r="CA21" s="3">
        <f t="shared" si="16"/>
        <v>13747949.945636483</v>
      </c>
      <c r="CB21" s="3">
        <f t="shared" si="16"/>
        <v>13631123.730190879</v>
      </c>
      <c r="CC21" s="3">
        <f t="shared" si="16"/>
        <v>13516128.491919225</v>
      </c>
    </row>
    <row r="22" spans="1:81">
      <c r="A22" s="227" t="s">
        <v>298</v>
      </c>
      <c r="C22" s="3" t="s">
        <v>291</v>
      </c>
      <c r="D22" s="4">
        <f t="shared" ref="D22:AI22" si="17">D9+D15</f>
        <v>1870277861.5188437</v>
      </c>
      <c r="E22" s="4">
        <f t="shared" si="17"/>
        <v>1905961942.5828125</v>
      </c>
      <c r="F22" s="4">
        <f t="shared" si="17"/>
        <v>1921315833.3059995</v>
      </c>
      <c r="G22" s="4">
        <f t="shared" si="17"/>
        <v>1924101724.5453515</v>
      </c>
      <c r="H22" s="4">
        <f t="shared" si="17"/>
        <v>1927919593.7808938</v>
      </c>
      <c r="I22" s="4">
        <f t="shared" si="17"/>
        <v>1886893617.9480019</v>
      </c>
      <c r="J22" s="4">
        <f t="shared" si="17"/>
        <v>1848180889.8133326</v>
      </c>
      <c r="K22" s="4">
        <f t="shared" si="17"/>
        <v>1810054342.2894013</v>
      </c>
      <c r="L22" s="4">
        <f t="shared" si="17"/>
        <v>1774073736.0810387</v>
      </c>
      <c r="M22" s="4">
        <f t="shared" si="17"/>
        <v>1724058522.2020783</v>
      </c>
      <c r="N22" s="4">
        <f t="shared" si="17"/>
        <v>1677767236.1574709</v>
      </c>
      <c r="O22" s="4">
        <f t="shared" si="17"/>
        <v>1631204359.1201091</v>
      </c>
      <c r="P22" s="4">
        <f t="shared" si="17"/>
        <v>1584078678.3047829</v>
      </c>
      <c r="Q22" s="4">
        <f t="shared" si="17"/>
        <v>1536388941.96368</v>
      </c>
      <c r="R22" s="4">
        <f t="shared" si="17"/>
        <v>1488021447.579489</v>
      </c>
      <c r="S22" s="4">
        <f t="shared" si="17"/>
        <v>1440670962.1672363</v>
      </c>
      <c r="T22" s="4">
        <f t="shared" si="17"/>
        <v>1394874942.0439198</v>
      </c>
      <c r="U22" s="4">
        <f t="shared" si="17"/>
        <v>1350552095.438679</v>
      </c>
      <c r="V22" s="4">
        <f t="shared" si="17"/>
        <v>1308169212.5533154</v>
      </c>
      <c r="W22" s="4">
        <f t="shared" si="17"/>
        <v>1266806231.734977</v>
      </c>
      <c r="X22" s="4">
        <f t="shared" si="17"/>
        <v>1226680312.154691</v>
      </c>
      <c r="Y22" s="4">
        <f t="shared" si="17"/>
        <v>1186161301.1786015</v>
      </c>
      <c r="Z22" s="4">
        <f t="shared" si="17"/>
        <v>1145277464.9124258</v>
      </c>
      <c r="AA22" s="4">
        <f t="shared" si="17"/>
        <v>1104060681.5013394</v>
      </c>
      <c r="AB22" s="4">
        <f t="shared" si="17"/>
        <v>1062531215.6176925</v>
      </c>
      <c r="AC22" s="4">
        <f t="shared" si="17"/>
        <v>1020709858.6229074</v>
      </c>
      <c r="AD22" s="4">
        <f t="shared" si="17"/>
        <v>978611888.21443164</v>
      </c>
      <c r="AE22" s="4">
        <f t="shared" si="17"/>
        <v>936255248.90656149</v>
      </c>
      <c r="AF22" s="4">
        <f t="shared" si="17"/>
        <v>893660767.04093623</v>
      </c>
      <c r="AG22" s="4">
        <f t="shared" si="17"/>
        <v>850822811.03042901</v>
      </c>
      <c r="AH22" s="4">
        <f t="shared" si="17"/>
        <v>807755176.16220129</v>
      </c>
      <c r="AI22" s="4">
        <f t="shared" si="17"/>
        <v>764467861.88974524</v>
      </c>
      <c r="AJ22" s="4">
        <f t="shared" ref="AJ22:BO22" si="18">AJ9+AJ15</f>
        <v>720975609.07621062</v>
      </c>
      <c r="AK22" s="4">
        <f t="shared" si="18"/>
        <v>677292655.87916636</v>
      </c>
      <c r="AL22" s="4">
        <f t="shared" si="18"/>
        <v>633432081.31332159</v>
      </c>
      <c r="AM22" s="4">
        <f t="shared" si="18"/>
        <v>589406154.39449203</v>
      </c>
      <c r="AN22" s="4">
        <f t="shared" si="18"/>
        <v>545226116.59496069</v>
      </c>
      <c r="AO22" s="4">
        <f t="shared" si="18"/>
        <v>500902480.06969929</v>
      </c>
      <c r="AP22" s="4">
        <f t="shared" si="18"/>
        <v>456444894.04680467</v>
      </c>
      <c r="AQ22" s="4">
        <f t="shared" si="18"/>
        <v>411862385.28091097</v>
      </c>
      <c r="AR22" s="4">
        <f t="shared" si="18"/>
        <v>367153862.18973571</v>
      </c>
      <c r="AS22" s="4">
        <f t="shared" si="18"/>
        <v>322326996.03626478</v>
      </c>
      <c r="AT22" s="4">
        <f t="shared" si="18"/>
        <v>277398248.76794517</v>
      </c>
      <c r="AU22" s="4">
        <f t="shared" si="18"/>
        <v>271178545.67012793</v>
      </c>
      <c r="AV22" s="4">
        <f t="shared" si="18"/>
        <v>264869652.50506461</v>
      </c>
      <c r="AW22" s="4">
        <f t="shared" si="18"/>
        <v>258477156.66401392</v>
      </c>
      <c r="AX22" s="4">
        <f t="shared" si="18"/>
        <v>252006288.68014646</v>
      </c>
      <c r="AY22" s="4">
        <f t="shared" si="18"/>
        <v>245461855.21671832</v>
      </c>
      <c r="AZ22" s="4">
        <f t="shared" si="18"/>
        <v>238848343.88628852</v>
      </c>
      <c r="BA22" s="4">
        <f t="shared" si="18"/>
        <v>232169843.49077064</v>
      </c>
      <c r="BB22" s="4">
        <f t="shared" si="18"/>
        <v>225430045.13987145</v>
      </c>
      <c r="BC22" s="4">
        <f t="shared" si="18"/>
        <v>218639941.36744213</v>
      </c>
      <c r="BD22" s="4">
        <f t="shared" si="18"/>
        <v>211806528.01656184</v>
      </c>
      <c r="BE22" s="4">
        <f t="shared" si="18"/>
        <v>204999082.10273618</v>
      </c>
      <c r="BF22" s="4">
        <f t="shared" si="18"/>
        <v>198179709.70744658</v>
      </c>
      <c r="BG22" s="4">
        <f t="shared" si="18"/>
        <v>191339389.55636713</v>
      </c>
      <c r="BH22" s="4">
        <f t="shared" si="18"/>
        <v>184477934.50941819</v>
      </c>
      <c r="BI22" s="4">
        <f t="shared" si="18"/>
        <v>177595139.26143599</v>
      </c>
      <c r="BJ22" s="4">
        <f t="shared" si="18"/>
        <v>170690817.1902951</v>
      </c>
      <c r="BK22" s="4">
        <f t="shared" si="18"/>
        <v>163764812.09102026</v>
      </c>
      <c r="BL22" s="4">
        <f t="shared" si="18"/>
        <v>156816973.16427261</v>
      </c>
      <c r="BM22" s="4">
        <f t="shared" si="18"/>
        <v>150996427.87639037</v>
      </c>
      <c r="BN22" s="4">
        <f t="shared" si="18"/>
        <v>146162789.37800559</v>
      </c>
      <c r="BO22" s="4">
        <f t="shared" si="18"/>
        <v>141934000.75884297</v>
      </c>
      <c r="BP22" s="4">
        <f t="shared" ref="BP22:CC22" si="19">BP9+BP15</f>
        <v>138216715.3811866</v>
      </c>
      <c r="BQ22" s="4">
        <f t="shared" si="19"/>
        <v>135033403.07044327</v>
      </c>
      <c r="BR22" s="4">
        <f t="shared" si="19"/>
        <v>132197300.57378982</v>
      </c>
      <c r="BS22" s="4">
        <f t="shared" si="19"/>
        <v>129712374.60879108</v>
      </c>
      <c r="BT22" s="4">
        <f t="shared" si="19"/>
        <v>127566234.81910746</v>
      </c>
      <c r="BU22" s="4">
        <f t="shared" si="19"/>
        <v>125773239.97138494</v>
      </c>
      <c r="BV22" s="4">
        <f t="shared" si="19"/>
        <v>124051733.52868873</v>
      </c>
      <c r="BW22" s="4">
        <f t="shared" si="19"/>
        <v>122400469.47366372</v>
      </c>
      <c r="BX22" s="4">
        <f t="shared" si="19"/>
        <v>120818866.78413928</v>
      </c>
      <c r="BY22" s="4">
        <f t="shared" si="19"/>
        <v>119306410.45738824</v>
      </c>
      <c r="BZ22" s="4">
        <f t="shared" si="19"/>
        <v>117862659.40059981</v>
      </c>
      <c r="CA22" s="4">
        <f t="shared" si="19"/>
        <v>116487027.04778561</v>
      </c>
      <c r="CB22" s="4">
        <f t="shared" si="19"/>
        <v>115178926.63373862</v>
      </c>
      <c r="CC22" s="4">
        <f t="shared" si="19"/>
        <v>113937714.35274643</v>
      </c>
    </row>
    <row r="23" spans="1:81">
      <c r="C23" s="3"/>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row>
    <row r="24" spans="1:81">
      <c r="B24" s="2"/>
      <c r="C24" s="4">
        <f>SUM(D24:CC24)</f>
        <v>277398248.76794517</v>
      </c>
      <c r="D24" s="4">
        <f>IF('ACIL Input-Out Interface'!$C$26=D2,D22,0)</f>
        <v>0</v>
      </c>
      <c r="E24" s="4">
        <f>IF('ACIL Input-Out Interface'!$C$26=E2,E22,0)</f>
        <v>0</v>
      </c>
      <c r="F24" s="4">
        <f>IF('ACIL Input-Out Interface'!$C$26=F2,F22,0)</f>
        <v>0</v>
      </c>
      <c r="G24" s="4">
        <f>IF('ACIL Input-Out Interface'!$C$26=G2,G22,0)</f>
        <v>0</v>
      </c>
      <c r="H24" s="4">
        <f>IF('ACIL Input-Out Interface'!$C$26=H2,H22,0)</f>
        <v>0</v>
      </c>
      <c r="I24" s="4">
        <f>IF('ACIL Input-Out Interface'!$C$26=I2,I22,0)</f>
        <v>0</v>
      </c>
      <c r="J24" s="4">
        <f>IF('ACIL Input-Out Interface'!$C$26=J2,J22,0)</f>
        <v>0</v>
      </c>
      <c r="K24" s="4">
        <f>IF('ACIL Input-Out Interface'!$C$26=K2,K22,0)</f>
        <v>0</v>
      </c>
      <c r="L24" s="4">
        <f>IF('ACIL Input-Out Interface'!$C$26=L2,L22,0)</f>
        <v>0</v>
      </c>
      <c r="M24" s="4">
        <f>IF('ACIL Input-Out Interface'!$C$26=M2,M22,0)</f>
        <v>0</v>
      </c>
      <c r="N24" s="4">
        <f>IF('ACIL Input-Out Interface'!$C$26=N2,N22,0)</f>
        <v>0</v>
      </c>
      <c r="O24" s="4">
        <f>IF('ACIL Input-Out Interface'!$C$26=O2,O22,0)</f>
        <v>0</v>
      </c>
      <c r="P24" s="4">
        <f>IF('ACIL Input-Out Interface'!$C$26=P2,P22,0)</f>
        <v>0</v>
      </c>
      <c r="Q24" s="4">
        <f>IF('ACIL Input-Out Interface'!$C$26=Q2,Q22,0)</f>
        <v>0</v>
      </c>
      <c r="R24" s="4">
        <f>IF('ACIL Input-Out Interface'!$C$26=R2,R22,0)</f>
        <v>0</v>
      </c>
      <c r="S24" s="4">
        <f>IF('ACIL Input-Out Interface'!$C$26=S2,S22,0)</f>
        <v>0</v>
      </c>
      <c r="T24" s="4">
        <f>IF('ACIL Input-Out Interface'!$C$26=T2,T22,0)</f>
        <v>0</v>
      </c>
      <c r="U24" s="4">
        <f>IF('ACIL Input-Out Interface'!$C$26=U2,U22,0)</f>
        <v>0</v>
      </c>
      <c r="V24" s="4">
        <f>IF('ACIL Input-Out Interface'!$C$26=V2,V22,0)</f>
        <v>0</v>
      </c>
      <c r="W24" s="4">
        <f>IF('ACIL Input-Out Interface'!$C$26=W2,W22,0)</f>
        <v>0</v>
      </c>
      <c r="X24" s="4">
        <f>IF('ACIL Input-Out Interface'!$C$26=X2,X22,0)</f>
        <v>0</v>
      </c>
      <c r="Y24" s="4">
        <f>IF('ACIL Input-Out Interface'!$C$26=Y2,Y22,0)</f>
        <v>0</v>
      </c>
      <c r="Z24" s="4">
        <f>IF('ACIL Input-Out Interface'!$C$26=Z2,Z22,0)</f>
        <v>0</v>
      </c>
      <c r="AA24" s="4">
        <f>IF('ACIL Input-Out Interface'!$C$26=AA2,AA22,0)</f>
        <v>0</v>
      </c>
      <c r="AB24" s="4">
        <f>IF('ACIL Input-Out Interface'!$C$26=AB2,AB22,0)</f>
        <v>0</v>
      </c>
      <c r="AC24" s="4">
        <f>IF('ACIL Input-Out Interface'!$C$26=AC2,AC22,0)</f>
        <v>0</v>
      </c>
      <c r="AD24" s="4">
        <f>IF('ACIL Input-Out Interface'!$C$26=AD2,AD22,0)</f>
        <v>0</v>
      </c>
      <c r="AE24" s="4">
        <f>IF('ACIL Input-Out Interface'!$C$26=AE2,AE22,0)</f>
        <v>0</v>
      </c>
      <c r="AF24" s="4">
        <f>IF('ACIL Input-Out Interface'!$C$26=AF2,AF22,0)</f>
        <v>0</v>
      </c>
      <c r="AG24" s="4">
        <f>IF('ACIL Input-Out Interface'!$C$26=AG2,AG22,0)</f>
        <v>0</v>
      </c>
      <c r="AH24" s="4">
        <f>IF('ACIL Input-Out Interface'!$C$26=AH2,AH22,0)</f>
        <v>0</v>
      </c>
      <c r="AI24" s="4">
        <f>IF('ACIL Input-Out Interface'!$C$26=AI2,AI22,0)</f>
        <v>0</v>
      </c>
      <c r="AJ24" s="4">
        <f>IF('ACIL Input-Out Interface'!$C$26=AJ2,AJ22,0)</f>
        <v>0</v>
      </c>
      <c r="AK24" s="4">
        <f>IF('ACIL Input-Out Interface'!$C$26=AK2,AK22,0)</f>
        <v>0</v>
      </c>
      <c r="AL24" s="4">
        <f>IF('ACIL Input-Out Interface'!$C$26=AL2,AL22,0)</f>
        <v>0</v>
      </c>
      <c r="AM24" s="4">
        <f>IF('ACIL Input-Out Interface'!$C$26=AM2,AM22,0)</f>
        <v>0</v>
      </c>
      <c r="AN24" s="4">
        <f>IF('ACIL Input-Out Interface'!$C$26=AN2,AN22,0)</f>
        <v>0</v>
      </c>
      <c r="AO24" s="4">
        <f>IF('ACIL Input-Out Interface'!$C$26=AO2,AO22,0)</f>
        <v>0</v>
      </c>
      <c r="AP24" s="4">
        <f>IF('ACIL Input-Out Interface'!$C$26=AP2,AP22,0)</f>
        <v>0</v>
      </c>
      <c r="AQ24" s="4">
        <f>IF('ACIL Input-Out Interface'!$C$26=AQ2,AQ22,0)</f>
        <v>0</v>
      </c>
      <c r="AR24" s="4">
        <f>IF('ACIL Input-Out Interface'!$C$26=AR2,AR22,0)</f>
        <v>0</v>
      </c>
      <c r="AS24" s="4">
        <f>IF('ACIL Input-Out Interface'!$C$26=AS2,AS22,0)</f>
        <v>0</v>
      </c>
      <c r="AT24" s="4">
        <f>IF('ACIL Input-Out Interface'!$C$26=AT2,AT22,0)</f>
        <v>277398248.76794517</v>
      </c>
      <c r="AU24" s="4">
        <f>IF('ACIL Input-Out Interface'!$C$26=AU2,AU22,0)</f>
        <v>0</v>
      </c>
      <c r="AV24" s="4">
        <f>IF('ACIL Input-Out Interface'!$C$26=AV2,AV22,0)</f>
        <v>0</v>
      </c>
      <c r="AW24" s="4">
        <f>IF('ACIL Input-Out Interface'!$C$26=AW2,AW22,0)</f>
        <v>0</v>
      </c>
      <c r="AX24" s="4">
        <f>IF('ACIL Input-Out Interface'!$C$26=AX2,AX22,0)</f>
        <v>0</v>
      </c>
      <c r="AY24" s="4">
        <f>IF('ACIL Input-Out Interface'!$C$26=AY2,AY22,0)</f>
        <v>0</v>
      </c>
      <c r="AZ24" s="4">
        <f>IF('ACIL Input-Out Interface'!$C$26=AZ2,AZ22,0)</f>
        <v>0</v>
      </c>
      <c r="BA24" s="4">
        <f>IF('ACIL Input-Out Interface'!$C$26=BA2,BA22,0)</f>
        <v>0</v>
      </c>
      <c r="BB24" s="4">
        <f>IF('ACIL Input-Out Interface'!$C$26=BB2,BB22,0)</f>
        <v>0</v>
      </c>
      <c r="BC24" s="4">
        <f>IF('ACIL Input-Out Interface'!$C$26=BC2,BC22,0)</f>
        <v>0</v>
      </c>
      <c r="BD24" s="4">
        <f>IF('ACIL Input-Out Interface'!$C$26=BD2,BD22,0)</f>
        <v>0</v>
      </c>
      <c r="BE24" s="4">
        <f>IF('ACIL Input-Out Interface'!$C$26=BE2,BE22,0)</f>
        <v>0</v>
      </c>
      <c r="BF24" s="4">
        <f>IF('ACIL Input-Out Interface'!$C$26=BF2,BF22,0)</f>
        <v>0</v>
      </c>
      <c r="BG24" s="4">
        <f>IF('ACIL Input-Out Interface'!$C$26=BG2,BG22,0)</f>
        <v>0</v>
      </c>
      <c r="BH24" s="4">
        <f>IF('ACIL Input-Out Interface'!$C$26=BH2,BH22,0)</f>
        <v>0</v>
      </c>
      <c r="BI24" s="4">
        <f>IF('ACIL Input-Out Interface'!$C$26=BI2,BI22,0)</f>
        <v>0</v>
      </c>
      <c r="BJ24" s="4">
        <f>IF('ACIL Input-Out Interface'!$C$26=BJ2,BJ22,0)</f>
        <v>0</v>
      </c>
      <c r="BK24" s="4">
        <f>IF('ACIL Input-Out Interface'!$C$26=BK2,BK22,0)</f>
        <v>0</v>
      </c>
      <c r="BL24" s="4">
        <f>IF('ACIL Input-Out Interface'!$C$26=BL2,BL22,0)</f>
        <v>0</v>
      </c>
      <c r="BM24" s="4">
        <f>IF('ACIL Input-Out Interface'!$C$26=BM2,BM22,0)</f>
        <v>0</v>
      </c>
      <c r="BN24" s="4">
        <f>IF('ACIL Input-Out Interface'!$C$26=BN2,BN22,0)</f>
        <v>0</v>
      </c>
      <c r="BO24" s="4">
        <f>IF('ACIL Input-Out Interface'!$C$26=BO2,BO22,0)</f>
        <v>0</v>
      </c>
      <c r="BP24" s="4">
        <f>IF('ACIL Input-Out Interface'!$C$26=BP2,BP22,0)</f>
        <v>0</v>
      </c>
      <c r="BQ24" s="4">
        <f>IF('ACIL Input-Out Interface'!$C$26=BQ2,BQ22,0)</f>
        <v>0</v>
      </c>
      <c r="BR24" s="4">
        <f>IF('ACIL Input-Out Interface'!$C$26=BR2,BR22,0)</f>
        <v>0</v>
      </c>
      <c r="BS24" s="4">
        <f>IF('ACIL Input-Out Interface'!$C$26=BS2,BS22,0)</f>
        <v>0</v>
      </c>
      <c r="BT24" s="4">
        <f>IF('ACIL Input-Out Interface'!$C$26=BT2,BT22,0)</f>
        <v>0</v>
      </c>
      <c r="BU24" s="4">
        <f>IF('ACIL Input-Out Interface'!$C$26=BU2,BU22,0)</f>
        <v>0</v>
      </c>
      <c r="BV24" s="4">
        <f>IF('ACIL Input-Out Interface'!$C$26=BV2,BV22,0)</f>
        <v>0</v>
      </c>
      <c r="BW24" s="4">
        <f>IF('ACIL Input-Out Interface'!$C$26=BW2,BW22,0)</f>
        <v>0</v>
      </c>
      <c r="BX24" s="4">
        <f>IF('ACIL Input-Out Interface'!$C$26=BX2,BX22,0)</f>
        <v>0</v>
      </c>
      <c r="BY24" s="4">
        <f>IF('ACIL Input-Out Interface'!$C$26=BY2,BY22,0)</f>
        <v>0</v>
      </c>
      <c r="BZ24" s="4">
        <f>IF('ACIL Input-Out Interface'!$C$26=BZ2,BZ22,0)</f>
        <v>0</v>
      </c>
      <c r="CA24" s="4">
        <f>IF('ACIL Input-Out Interface'!$C$26=CA2,CA22,0)</f>
        <v>0</v>
      </c>
      <c r="CB24" s="4">
        <f>IF('ACIL Input-Out Interface'!$C$26=CB2,CB22,0)</f>
        <v>0</v>
      </c>
      <c r="CC24" s="4">
        <f>IF('ACIL Input-Out Interface'!$C$26=CC2,CC22,0)</f>
        <v>0</v>
      </c>
    </row>
    <row r="25" spans="1:81">
      <c r="C25" s="3"/>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row>
    <row r="26" spans="1:81">
      <c r="B26" s="2" t="s">
        <v>228</v>
      </c>
      <c r="C26" s="126">
        <f>'ACIL Input-Out Interface'!C26</f>
        <v>2065</v>
      </c>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row>
    <row r="27" spans="1:81">
      <c r="B27" s="2" t="s">
        <v>217</v>
      </c>
      <c r="C27" s="192">
        <f>'NSP Inputs'!C258</f>
        <v>2.8163504853534027E-2</v>
      </c>
      <c r="AG27" s="4"/>
    </row>
    <row r="28" spans="1:81">
      <c r="B28" s="2" t="s">
        <v>299</v>
      </c>
      <c r="C28" s="213">
        <f>HLOOKUP(C26+1,'RAB Graphs'!$D$2:$CZ$23,20,)</f>
        <v>280367059.45394152</v>
      </c>
      <c r="D28" s="131"/>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row>
    <row r="29" spans="1:81">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row>
    <row r="30" spans="1:81" s="89" customFormat="1">
      <c r="A30" s="75"/>
      <c r="B30" s="65" t="s">
        <v>300</v>
      </c>
      <c r="C30" s="65" t="s">
        <v>79</v>
      </c>
      <c r="D30" s="65">
        <f t="shared" ref="D30:AI30" si="20">D2</f>
        <v>2023</v>
      </c>
      <c r="E30" s="65">
        <f t="shared" si="20"/>
        <v>2024</v>
      </c>
      <c r="F30" s="65">
        <f t="shared" si="20"/>
        <v>2025</v>
      </c>
      <c r="G30" s="65">
        <f t="shared" si="20"/>
        <v>2026</v>
      </c>
      <c r="H30" s="65">
        <f t="shared" si="20"/>
        <v>2027</v>
      </c>
      <c r="I30" s="65">
        <f t="shared" si="20"/>
        <v>2028</v>
      </c>
      <c r="J30" s="65">
        <f t="shared" si="20"/>
        <v>2029</v>
      </c>
      <c r="K30" s="65">
        <f t="shared" si="20"/>
        <v>2030</v>
      </c>
      <c r="L30" s="65">
        <f t="shared" si="20"/>
        <v>2031</v>
      </c>
      <c r="M30" s="65">
        <f t="shared" si="20"/>
        <v>2032</v>
      </c>
      <c r="N30" s="65">
        <f t="shared" si="20"/>
        <v>2033</v>
      </c>
      <c r="O30" s="65">
        <f t="shared" si="20"/>
        <v>2034</v>
      </c>
      <c r="P30" s="65">
        <f t="shared" si="20"/>
        <v>2035</v>
      </c>
      <c r="Q30" s="65">
        <f t="shared" si="20"/>
        <v>2036</v>
      </c>
      <c r="R30" s="65">
        <f t="shared" si="20"/>
        <v>2037</v>
      </c>
      <c r="S30" s="65">
        <f t="shared" si="20"/>
        <v>2038</v>
      </c>
      <c r="T30" s="65">
        <f t="shared" si="20"/>
        <v>2039</v>
      </c>
      <c r="U30" s="65">
        <f t="shared" si="20"/>
        <v>2040</v>
      </c>
      <c r="V30" s="65">
        <f t="shared" si="20"/>
        <v>2041</v>
      </c>
      <c r="W30" s="65">
        <f t="shared" si="20"/>
        <v>2042</v>
      </c>
      <c r="X30" s="65">
        <f t="shared" si="20"/>
        <v>2043</v>
      </c>
      <c r="Y30" s="65">
        <f t="shared" si="20"/>
        <v>2044</v>
      </c>
      <c r="Z30" s="65">
        <f t="shared" si="20"/>
        <v>2045</v>
      </c>
      <c r="AA30" s="65">
        <f t="shared" si="20"/>
        <v>2046</v>
      </c>
      <c r="AB30" s="65">
        <f t="shared" si="20"/>
        <v>2047</v>
      </c>
      <c r="AC30" s="65">
        <f t="shared" si="20"/>
        <v>2048</v>
      </c>
      <c r="AD30" s="65">
        <f t="shared" si="20"/>
        <v>2049</v>
      </c>
      <c r="AE30" s="65">
        <f t="shared" si="20"/>
        <v>2050</v>
      </c>
      <c r="AF30" s="65">
        <f t="shared" si="20"/>
        <v>2051</v>
      </c>
      <c r="AG30" s="65">
        <f t="shared" si="20"/>
        <v>2052</v>
      </c>
      <c r="AH30" s="65">
        <f t="shared" si="20"/>
        <v>2053</v>
      </c>
      <c r="AI30" s="65">
        <f t="shared" si="20"/>
        <v>2054</v>
      </c>
      <c r="AJ30" s="65">
        <f t="shared" ref="AJ30:BO30" si="21">AJ2</f>
        <v>2055</v>
      </c>
      <c r="AK30" s="65">
        <f t="shared" si="21"/>
        <v>2056</v>
      </c>
      <c r="AL30" s="65">
        <f t="shared" si="21"/>
        <v>2057</v>
      </c>
      <c r="AM30" s="65">
        <f t="shared" si="21"/>
        <v>2058</v>
      </c>
      <c r="AN30" s="65">
        <f t="shared" si="21"/>
        <v>2059</v>
      </c>
      <c r="AO30" s="65">
        <f t="shared" si="21"/>
        <v>2060</v>
      </c>
      <c r="AP30" s="65">
        <f t="shared" si="21"/>
        <v>2061</v>
      </c>
      <c r="AQ30" s="65">
        <f t="shared" si="21"/>
        <v>2062</v>
      </c>
      <c r="AR30" s="65">
        <f t="shared" si="21"/>
        <v>2063</v>
      </c>
      <c r="AS30" s="65">
        <f t="shared" si="21"/>
        <v>2064</v>
      </c>
      <c r="AT30" s="65">
        <f t="shared" si="21"/>
        <v>2065</v>
      </c>
      <c r="AU30" s="65">
        <f t="shared" si="21"/>
        <v>2066</v>
      </c>
      <c r="AV30" s="65">
        <f t="shared" si="21"/>
        <v>2067</v>
      </c>
      <c r="AW30" s="65">
        <f t="shared" si="21"/>
        <v>2068</v>
      </c>
      <c r="AX30" s="65">
        <f t="shared" si="21"/>
        <v>2069</v>
      </c>
      <c r="AY30" s="65">
        <f t="shared" si="21"/>
        <v>2070</v>
      </c>
      <c r="AZ30" s="65">
        <f t="shared" si="21"/>
        <v>2071</v>
      </c>
      <c r="BA30" s="65">
        <f t="shared" si="21"/>
        <v>2072</v>
      </c>
      <c r="BB30" s="65">
        <f t="shared" si="21"/>
        <v>2073</v>
      </c>
      <c r="BC30" s="65">
        <f t="shared" si="21"/>
        <v>2074</v>
      </c>
      <c r="BD30" s="65">
        <f t="shared" si="21"/>
        <v>2075</v>
      </c>
      <c r="BE30" s="65">
        <f t="shared" si="21"/>
        <v>2076</v>
      </c>
      <c r="BF30" s="65">
        <f t="shared" si="21"/>
        <v>2077</v>
      </c>
      <c r="BG30" s="65">
        <f t="shared" si="21"/>
        <v>2078</v>
      </c>
      <c r="BH30" s="65">
        <f t="shared" si="21"/>
        <v>2079</v>
      </c>
      <c r="BI30" s="65">
        <f t="shared" si="21"/>
        <v>2080</v>
      </c>
      <c r="BJ30" s="65">
        <f t="shared" si="21"/>
        <v>2081</v>
      </c>
      <c r="BK30" s="65">
        <f t="shared" si="21"/>
        <v>2082</v>
      </c>
      <c r="BL30" s="65">
        <f t="shared" si="21"/>
        <v>2083</v>
      </c>
      <c r="BM30" s="65">
        <f t="shared" si="21"/>
        <v>2084</v>
      </c>
      <c r="BN30" s="65">
        <f t="shared" si="21"/>
        <v>2085</v>
      </c>
      <c r="BO30" s="65">
        <f t="shared" si="21"/>
        <v>2086</v>
      </c>
      <c r="BP30" s="65">
        <f t="shared" ref="BP30:CC30" si="22">BP2</f>
        <v>2087</v>
      </c>
      <c r="BQ30" s="65">
        <f t="shared" si="22"/>
        <v>2088</v>
      </c>
      <c r="BR30" s="65">
        <f t="shared" si="22"/>
        <v>2089</v>
      </c>
      <c r="BS30" s="65">
        <f t="shared" si="22"/>
        <v>2090</v>
      </c>
      <c r="BT30" s="65">
        <f t="shared" si="22"/>
        <v>2091</v>
      </c>
      <c r="BU30" s="65">
        <f t="shared" si="22"/>
        <v>2092</v>
      </c>
      <c r="BV30" s="65">
        <f t="shared" si="22"/>
        <v>2093</v>
      </c>
      <c r="BW30" s="65">
        <f t="shared" si="22"/>
        <v>2094</v>
      </c>
      <c r="BX30" s="65">
        <f t="shared" si="22"/>
        <v>2095</v>
      </c>
      <c r="BY30" s="65">
        <f t="shared" si="22"/>
        <v>2096</v>
      </c>
      <c r="BZ30" s="65">
        <f t="shared" si="22"/>
        <v>2097</v>
      </c>
      <c r="CA30" s="65">
        <f t="shared" si="22"/>
        <v>2098</v>
      </c>
      <c r="CB30" s="65">
        <f t="shared" si="22"/>
        <v>2099</v>
      </c>
      <c r="CC30" s="65">
        <f t="shared" si="22"/>
        <v>2100</v>
      </c>
    </row>
    <row r="31" spans="1:81">
      <c r="A31" s="227" t="s">
        <v>301</v>
      </c>
      <c r="B31" t="s">
        <v>302</v>
      </c>
      <c r="C31" s="64"/>
      <c r="D31" s="23">
        <f t="shared" ref="D31:AI31" si="23">D19*$C$27</f>
        <v>51183098.876494095</v>
      </c>
      <c r="E31" s="23">
        <f t="shared" si="23"/>
        <v>52673579.630343191</v>
      </c>
      <c r="F31" s="23">
        <f t="shared" si="23"/>
        <v>53678568.420582183</v>
      </c>
      <c r="G31" s="23">
        <f t="shared" si="23"/>
        <v>54110987.79648529</v>
      </c>
      <c r="H31" s="23">
        <f t="shared" si="23"/>
        <v>54189448.257926196</v>
      </c>
      <c r="I31" s="23">
        <f t="shared" si="23"/>
        <v>54296972.836671554</v>
      </c>
      <c r="J31" s="23">
        <f t="shared" si="23"/>
        <v>53141537.567180932</v>
      </c>
      <c r="K31" s="23">
        <f t="shared" si="23"/>
        <v>52051251.460466631</v>
      </c>
      <c r="L31" s="23">
        <f t="shared" si="23"/>
        <v>50977474.254227892</v>
      </c>
      <c r="M31" s="23">
        <f t="shared" si="23"/>
        <v>49964134.276645578</v>
      </c>
      <c r="N31" s="23">
        <f t="shared" si="23"/>
        <v>48555530.557814933</v>
      </c>
      <c r="O31" s="23">
        <f t="shared" si="23"/>
        <v>47251805.698621303</v>
      </c>
      <c r="P31" s="23">
        <f t="shared" si="23"/>
        <v>45940431.885185055</v>
      </c>
      <c r="Q31" s="23">
        <f t="shared" si="23"/>
        <v>44613207.544816516</v>
      </c>
      <c r="R31" s="23">
        <f t="shared" si="23"/>
        <v>43270097.423910111</v>
      </c>
      <c r="S31" s="23">
        <f t="shared" si="23"/>
        <v>41907899.261067666</v>
      </c>
      <c r="T31" s="23">
        <f t="shared" si="23"/>
        <v>40574343.635342494</v>
      </c>
      <c r="U31" s="23">
        <f t="shared" si="23"/>
        <v>39284567.200326927</v>
      </c>
      <c r="V31" s="23">
        <f t="shared" si="23"/>
        <v>38036280.494837783</v>
      </c>
      <c r="W31" s="23">
        <f t="shared" si="23"/>
        <v>36842629.966989085</v>
      </c>
      <c r="X31" s="23">
        <f t="shared" si="23"/>
        <v>35677703.455955178</v>
      </c>
      <c r="Y31" s="23">
        <f t="shared" si="23"/>
        <v>34547616.925103277</v>
      </c>
      <c r="Z31" s="23">
        <f t="shared" si="23"/>
        <v>33406459.562817782</v>
      </c>
      <c r="AA31" s="23">
        <f t="shared" si="23"/>
        <v>32255027.441704251</v>
      </c>
      <c r="AB31" s="23">
        <f t="shared" si="23"/>
        <v>31094218.36205906</v>
      </c>
      <c r="AC31" s="23">
        <f t="shared" si="23"/>
        <v>29924603.048080292</v>
      </c>
      <c r="AD31" s="23">
        <f t="shared" si="23"/>
        <v>28746767.057376284</v>
      </c>
      <c r="AE31" s="23">
        <f t="shared" si="23"/>
        <v>27561140.663453244</v>
      </c>
      <c r="AF31" s="23">
        <f t="shared" si="23"/>
        <v>26368229.246726654</v>
      </c>
      <c r="AG31" s="23">
        <f t="shared" si="23"/>
        <v>25168619.349970348</v>
      </c>
      <c r="AH31" s="23">
        <f t="shared" si="23"/>
        <v>23962152.36795295</v>
      </c>
      <c r="AI31" s="23">
        <f t="shared" si="23"/>
        <v>22749216.824311391</v>
      </c>
      <c r="AJ31" s="23">
        <f t="shared" ref="AJ31:BO31" si="24">AJ19*$C$27</f>
        <v>21530094.338702619</v>
      </c>
      <c r="AK31" s="23">
        <f t="shared" si="24"/>
        <v>20305200.06549751</v>
      </c>
      <c r="AL31" s="23">
        <f t="shared" si="24"/>
        <v>19074935.001115855</v>
      </c>
      <c r="AM31" s="23">
        <f t="shared" si="24"/>
        <v>17839667.496451892</v>
      </c>
      <c r="AN31" s="23">
        <f t="shared" si="24"/>
        <v>16599743.089992102</v>
      </c>
      <c r="AO31" s="23">
        <f t="shared" si="24"/>
        <v>15355478.380995685</v>
      </c>
      <c r="AP31" s="23">
        <f t="shared" si="24"/>
        <v>14107169.428590206</v>
      </c>
      <c r="AQ31" s="23">
        <f t="shared" si="24"/>
        <v>12855087.988858009</v>
      </c>
      <c r="AR31" s="23">
        <f t="shared" si="24"/>
        <v>11599488.286847038</v>
      </c>
      <c r="AS31" s="23">
        <f t="shared" si="24"/>
        <v>10340339.579774385</v>
      </c>
      <c r="AT31" s="23">
        <f t="shared" si="24"/>
        <v>9077857.9172923863</v>
      </c>
      <c r="AU31" s="23">
        <f t="shared" si="24"/>
        <v>7812506.9255378628</v>
      </c>
      <c r="AV31" s="23">
        <f t="shared" si="24"/>
        <v>7637338.2871549465</v>
      </c>
      <c r="AW31" s="23">
        <f t="shared" si="24"/>
        <v>7459657.7438802579</v>
      </c>
      <c r="AX31" s="23">
        <f t="shared" si="24"/>
        <v>7279622.6562346313</v>
      </c>
      <c r="AY31" s="23">
        <f t="shared" si="24"/>
        <v>7097380.3343644021</v>
      </c>
      <c r="AZ31" s="23">
        <f t="shared" si="24"/>
        <v>6913066.150753513</v>
      </c>
      <c r="BA31" s="23">
        <f t="shared" si="24"/>
        <v>6726806.4923000513</v>
      </c>
      <c r="BB31" s="23">
        <f t="shared" si="24"/>
        <v>6538716.5139965545</v>
      </c>
      <c r="BC31" s="23">
        <f t="shared" si="24"/>
        <v>6348900.1704291645</v>
      </c>
      <c r="BD31" s="23">
        <f t="shared" si="24"/>
        <v>6157667.0498783514</v>
      </c>
      <c r="BE31" s="23">
        <f t="shared" si="24"/>
        <v>5965214.1798046306</v>
      </c>
      <c r="BF31" s="23">
        <f t="shared" si="24"/>
        <v>5773492.6437704312</v>
      </c>
      <c r="BG31" s="23">
        <f t="shared" si="24"/>
        <v>5581435.2162176361</v>
      </c>
      <c r="BH31" s="23">
        <f t="shared" si="24"/>
        <v>5388787.8264429839</v>
      </c>
      <c r="BI31" s="23">
        <f t="shared" si="24"/>
        <v>5195545.2039259318</v>
      </c>
      <c r="BJ31" s="23">
        <f t="shared" si="24"/>
        <v>5001701.5665535042</v>
      </c>
      <c r="BK31" s="23">
        <f t="shared" si="24"/>
        <v>4807251.6583925653</v>
      </c>
      <c r="BL31" s="23">
        <f t="shared" si="24"/>
        <v>4612191.0801635366</v>
      </c>
      <c r="BM31" s="23">
        <f t="shared" si="24"/>
        <v>4416515.5848285072</v>
      </c>
      <c r="BN31" s="23">
        <f t="shared" si="24"/>
        <v>4252588.6293630209</v>
      </c>
      <c r="BO31" s="23">
        <f t="shared" si="24"/>
        <v>4116456.4280535323</v>
      </c>
      <c r="BP31" s="23">
        <f t="shared" ref="BP31:CC31" si="25">BP19*$C$27</f>
        <v>3997358.9192531765</v>
      </c>
      <c r="BQ31" s="23">
        <f t="shared" si="25"/>
        <v>3892667.13447758</v>
      </c>
      <c r="BR31" s="23">
        <f t="shared" si="25"/>
        <v>3803013.9027636456</v>
      </c>
      <c r="BS31" s="23">
        <f t="shared" si="25"/>
        <v>3723139.3163340264</v>
      </c>
      <c r="BT31" s="23">
        <f t="shared" si="25"/>
        <v>3653155.0918581118</v>
      </c>
      <c r="BU31" s="23">
        <f t="shared" si="25"/>
        <v>3592712.2734749941</v>
      </c>
      <c r="BV31" s="23">
        <f t="shared" si="25"/>
        <v>3542215.2543787998</v>
      </c>
      <c r="BW31" s="23">
        <f t="shared" si="25"/>
        <v>3493731.5993245346</v>
      </c>
      <c r="BX31" s="23">
        <f t="shared" si="25"/>
        <v>3447226.2160963714</v>
      </c>
      <c r="BY31" s="23">
        <f t="shared" si="25"/>
        <v>3402682.7410735874</v>
      </c>
      <c r="BZ31" s="23">
        <f t="shared" si="25"/>
        <v>3360086.6699743764</v>
      </c>
      <c r="CA31" s="23">
        <f t="shared" si="25"/>
        <v>3319425.5800792207</v>
      </c>
      <c r="CB31" s="23">
        <f t="shared" si="25"/>
        <v>3280682.9516340597</v>
      </c>
      <c r="CC31" s="23">
        <f t="shared" si="25"/>
        <v>3243842.2592741372</v>
      </c>
    </row>
    <row r="32" spans="1:81">
      <c r="A32" s="227" t="s">
        <v>301</v>
      </c>
      <c r="B32" t="s">
        <v>303</v>
      </c>
      <c r="C32" s="64"/>
      <c r="D32" s="3">
        <f t="shared" ref="D32:AI32" si="26">D21</f>
        <v>56506433.24195981</v>
      </c>
      <c r="E32" s="3">
        <f t="shared" si="26"/>
        <v>61046626.597906739</v>
      </c>
      <c r="F32" s="3">
        <f t="shared" si="26"/>
        <v>65680982.47921706</v>
      </c>
      <c r="G32" s="3">
        <f t="shared" si="26"/>
        <v>70307942.710200205</v>
      </c>
      <c r="H32" s="3">
        <f t="shared" si="26"/>
        <v>74601601.403709531</v>
      </c>
      <c r="I32" s="3">
        <f t="shared" si="26"/>
        <v>79002537.144354478</v>
      </c>
      <c r="J32" s="3">
        <f t="shared" si="26"/>
        <v>77003996.443087891</v>
      </c>
      <c r="K32" s="3">
        <f t="shared" si="26"/>
        <v>75751881.732804865</v>
      </c>
      <c r="L32" s="3">
        <f t="shared" si="26"/>
        <v>74545378.685646847</v>
      </c>
      <c r="M32" s="3">
        <f t="shared" si="26"/>
        <v>71758945.747807413</v>
      </c>
      <c r="N32" s="3">
        <f t="shared" si="26"/>
        <v>68038332.298628449</v>
      </c>
      <c r="O32" s="3">
        <f t="shared" si="26"/>
        <v>68356175.017594576</v>
      </c>
      <c r="P32" s="3">
        <f t="shared" si="26"/>
        <v>68966349.904642135</v>
      </c>
      <c r="Q32" s="3">
        <f t="shared" si="26"/>
        <v>69585292.620104134</v>
      </c>
      <c r="R32" s="3">
        <f t="shared" si="26"/>
        <v>70308965.385447115</v>
      </c>
      <c r="S32" s="3">
        <f t="shared" si="26"/>
        <v>69338374.511199251</v>
      </c>
      <c r="T32" s="3">
        <f t="shared" si="26"/>
        <v>67826704.14391236</v>
      </c>
      <c r="U32" s="3">
        <f t="shared" si="26"/>
        <v>66383974.808125153</v>
      </c>
      <c r="V32" s="3">
        <f t="shared" si="26"/>
        <v>64456929.605434686</v>
      </c>
      <c r="W32" s="3">
        <f t="shared" si="26"/>
        <v>63167605.784506798</v>
      </c>
      <c r="X32" s="3">
        <f t="shared" si="26"/>
        <v>61662205.134399846</v>
      </c>
      <c r="Y32" s="3">
        <f t="shared" si="26"/>
        <v>61764352.643475406</v>
      </c>
      <c r="Z32" s="3">
        <f t="shared" si="26"/>
        <v>61835854.792594612</v>
      </c>
      <c r="AA32" s="3">
        <f t="shared" si="26"/>
        <v>61877031.63964466</v>
      </c>
      <c r="AB32" s="3">
        <f t="shared" si="26"/>
        <v>61888256.932712995</v>
      </c>
      <c r="AC32" s="3">
        <f t="shared" si="26"/>
        <v>61869705.513985038</v>
      </c>
      <c r="AD32" s="3">
        <f t="shared" si="26"/>
        <v>61821552.601301745</v>
      </c>
      <c r="AE32" s="3">
        <f t="shared" si="26"/>
        <v>61743873.375690296</v>
      </c>
      <c r="AF32" s="3">
        <f t="shared" si="26"/>
        <v>61636777.902614921</v>
      </c>
      <c r="AG32" s="3">
        <f t="shared" si="26"/>
        <v>61530992.329101235</v>
      </c>
      <c r="AH32" s="3">
        <f t="shared" si="26"/>
        <v>61426268.155354589</v>
      </c>
      <c r="AI32" s="3">
        <f t="shared" si="26"/>
        <v>61322680.932946995</v>
      </c>
      <c r="AJ32" s="3">
        <f t="shared" ref="AJ32:BO32" si="27">AJ21</f>
        <v>61220248.510245688</v>
      </c>
      <c r="AK32" s="3">
        <f t="shared" si="27"/>
        <v>61119072.250544548</v>
      </c>
      <c r="AL32" s="3">
        <f t="shared" si="27"/>
        <v>61019250.917209834</v>
      </c>
      <c r="AM32" s="3">
        <f t="shared" si="27"/>
        <v>60920869.587498955</v>
      </c>
      <c r="AN32" s="3">
        <f t="shared" si="27"/>
        <v>60824005.14385277</v>
      </c>
      <c r="AO32" s="3">
        <f t="shared" si="27"/>
        <v>60728722.414391026</v>
      </c>
      <c r="AP32" s="3">
        <f t="shared" si="27"/>
        <v>60635078.847693257</v>
      </c>
      <c r="AQ32" s="3">
        <f t="shared" si="27"/>
        <v>60543122.070598356</v>
      </c>
      <c r="AR32" s="3">
        <f t="shared" si="27"/>
        <v>60462217.567619711</v>
      </c>
      <c r="AS32" s="3">
        <f t="shared" si="27"/>
        <v>60383073.84948267</v>
      </c>
      <c r="AT32" s="3">
        <f t="shared" si="27"/>
        <v>60296393.955558568</v>
      </c>
      <c r="AU32" s="3">
        <f t="shared" si="27"/>
        <v>21407200.084460095</v>
      </c>
      <c r="AV32" s="3">
        <f t="shared" si="27"/>
        <v>21324159.519622594</v>
      </c>
      <c r="AW32" s="3">
        <f t="shared" si="27"/>
        <v>21242956.144846715</v>
      </c>
      <c r="AX32" s="3">
        <f t="shared" si="27"/>
        <v>21163596.010639545</v>
      </c>
      <c r="AY32" s="3">
        <f t="shared" si="27"/>
        <v>21086082.263028048</v>
      </c>
      <c r="AZ32" s="3">
        <f t="shared" si="27"/>
        <v>21010413.904729426</v>
      </c>
      <c r="BA32" s="3">
        <f t="shared" si="27"/>
        <v>20936587.401364077</v>
      </c>
      <c r="BB32" s="3">
        <f t="shared" si="27"/>
        <v>20864595.239912238</v>
      </c>
      <c r="BC32" s="3">
        <f t="shared" si="27"/>
        <v>20786928.596415214</v>
      </c>
      <c r="BD32" s="3">
        <f t="shared" si="27"/>
        <v>20707409.354745701</v>
      </c>
      <c r="BE32" s="3">
        <f t="shared" si="27"/>
        <v>20632180.131622177</v>
      </c>
      <c r="BF32" s="3">
        <f t="shared" si="27"/>
        <v>20559742.832300484</v>
      </c>
      <c r="BG32" s="3">
        <f t="shared" si="27"/>
        <v>20498357.146146037</v>
      </c>
      <c r="BH32" s="3">
        <f t="shared" si="27"/>
        <v>20439162.595192783</v>
      </c>
      <c r="BI32" s="3">
        <f t="shared" si="27"/>
        <v>20382103.495378572</v>
      </c>
      <c r="BJ32" s="3">
        <f t="shared" si="27"/>
        <v>20327125.158921681</v>
      </c>
      <c r="BK32" s="3">
        <f t="shared" si="27"/>
        <v>20274174.469383352</v>
      </c>
      <c r="BL32" s="3">
        <f t="shared" si="27"/>
        <v>20223200.049139835</v>
      </c>
      <c r="BM32" s="3">
        <f t="shared" si="27"/>
        <v>19024848.399461068</v>
      </c>
      <c r="BN32" s="3">
        <f t="shared" si="27"/>
        <v>17968638.928017396</v>
      </c>
      <c r="BO32" s="3">
        <f t="shared" si="27"/>
        <v>17296156.413509078</v>
      </c>
      <c r="BP32" s="3">
        <f t="shared" ref="BP32:CC32" si="28">BP21</f>
        <v>16718661.307330066</v>
      </c>
      <c r="BQ32" s="3">
        <f t="shared" si="28"/>
        <v>16120284.518863682</v>
      </c>
      <c r="BR32" s="3">
        <f t="shared" si="28"/>
        <v>15710213.649770454</v>
      </c>
      <c r="BS32" s="3">
        <f t="shared" si="28"/>
        <v>15297698.59187643</v>
      </c>
      <c r="BT32" s="3">
        <f t="shared" si="28"/>
        <v>14899052.823659044</v>
      </c>
      <c r="BU32" s="3">
        <f t="shared" si="28"/>
        <v>14487490.673479835</v>
      </c>
      <c r="BV32" s="3">
        <f t="shared" si="28"/>
        <v>14358991.807859644</v>
      </c>
      <c r="BW32" s="3">
        <f t="shared" si="28"/>
        <v>14233123.121490497</v>
      </c>
      <c r="BX32" s="3">
        <f t="shared" si="28"/>
        <v>14109143.107920254</v>
      </c>
      <c r="BY32" s="3">
        <f t="shared" si="28"/>
        <v>13987007.594678767</v>
      </c>
      <c r="BZ32" s="3">
        <f t="shared" si="28"/>
        <v>13866567.768097216</v>
      </c>
      <c r="CA32" s="3">
        <f t="shared" si="28"/>
        <v>13747949.945636483</v>
      </c>
      <c r="CB32" s="3">
        <f t="shared" si="28"/>
        <v>13631123.730190879</v>
      </c>
      <c r="CC32" s="3">
        <f t="shared" si="28"/>
        <v>13516128.491919225</v>
      </c>
    </row>
    <row r="33" spans="1:81">
      <c r="B33" t="s">
        <v>304</v>
      </c>
      <c r="C33" s="64"/>
      <c r="D33" s="3">
        <f>'Opex '!C4</f>
        <v>93941477.03775683</v>
      </c>
      <c r="E33" s="3">
        <f>'Opex '!D4</f>
        <v>95928893.646267459</v>
      </c>
      <c r="F33" s="3">
        <f>'Opex '!E4</f>
        <v>95547607.697439924</v>
      </c>
      <c r="G33" s="3">
        <f>'Opex '!F4</f>
        <v>96919471.548438102</v>
      </c>
      <c r="H33" s="3">
        <f>'Opex '!G4</f>
        <v>95147363.458243787</v>
      </c>
      <c r="I33" s="3">
        <f>'Opex '!H4</f>
        <v>95534492.858585909</v>
      </c>
      <c r="J33" s="3">
        <f>'Opex '!I4</f>
        <v>95954492.273808151</v>
      </c>
      <c r="K33" s="3">
        <f>'Opex '!J4</f>
        <v>96347541.253148764</v>
      </c>
      <c r="L33" s="3">
        <f>'Opex '!K4</f>
        <v>96784888.668946221</v>
      </c>
      <c r="M33" s="3">
        <f>'Opex '!L4</f>
        <v>96279781.551065266</v>
      </c>
      <c r="N33" s="3">
        <f>'Opex '!M4</f>
        <v>96211049.737359166</v>
      </c>
      <c r="O33" s="3">
        <f>'Opex '!N4</f>
        <v>96146100.512823522</v>
      </c>
      <c r="P33" s="3">
        <f>'Opex '!O4</f>
        <v>96152576.458384633</v>
      </c>
      <c r="Q33" s="3">
        <f>'Opex '!P4</f>
        <v>96056019.886912122</v>
      </c>
      <c r="R33" s="3">
        <f>'Opex '!Q4</f>
        <v>95956238.29069826</v>
      </c>
      <c r="S33" s="3">
        <f>'Opex '!R4</f>
        <v>95808774.879177317</v>
      </c>
      <c r="T33" s="3">
        <f>'Opex '!S4</f>
        <v>95518501.192836657</v>
      </c>
      <c r="U33" s="3">
        <f>'Opex '!T4</f>
        <v>95026274.056961164</v>
      </c>
      <c r="V33" s="3">
        <f>'Opex '!U4</f>
        <v>94656816.847784221</v>
      </c>
      <c r="W33" s="3">
        <f>'Opex '!V4</f>
        <v>94238423.13453263</v>
      </c>
      <c r="X33" s="3">
        <f>'Opex '!W4</f>
        <v>93503120.877248317</v>
      </c>
      <c r="Y33" s="3">
        <f>'Opex '!X4</f>
        <v>92670518.081047058</v>
      </c>
      <c r="Z33" s="3">
        <f>'Opex '!Y4</f>
        <v>91783027.885325968</v>
      </c>
      <c r="AA33" s="3">
        <f>'Opex '!Z4</f>
        <v>90704787.502587527</v>
      </c>
      <c r="AB33" s="3">
        <f>'Opex '!AA4</f>
        <v>89434227.145501345</v>
      </c>
      <c r="AC33" s="3">
        <f>'Opex '!AB4</f>
        <v>87892808.519684345</v>
      </c>
      <c r="AD33" s="3">
        <f>'Opex '!AC4</f>
        <v>86095999.507727385</v>
      </c>
      <c r="AE33" s="3">
        <f>'Opex '!AD4</f>
        <v>84062068.795606136</v>
      </c>
      <c r="AF33" s="3">
        <f>'Opex '!AE4</f>
        <v>82065645.558313221</v>
      </c>
      <c r="AG33" s="3">
        <f>'Opex '!AF4</f>
        <v>80120673.110688597</v>
      </c>
      <c r="AH33" s="3">
        <f>'Opex '!AG4</f>
        <v>78179794.060172051</v>
      </c>
      <c r="AI33" s="3">
        <f>'Opex '!AH4</f>
        <v>76320458.037085697</v>
      </c>
      <c r="AJ33" s="3">
        <f>'Opex '!AI4</f>
        <v>74548994.295722887</v>
      </c>
      <c r="AK33" s="3">
        <f>'Opex '!AJ4</f>
        <v>72860994.696928218</v>
      </c>
      <c r="AL33" s="3">
        <f>'Opex '!AK4</f>
        <v>71256715.506365731</v>
      </c>
      <c r="AM33" s="3">
        <f>'Opex '!AL4</f>
        <v>69731637.424544632</v>
      </c>
      <c r="AN33" s="3">
        <f>'Opex '!AM4</f>
        <v>68285495.44476217</v>
      </c>
      <c r="AO33" s="3">
        <f>'Opex '!AN4</f>
        <v>66914509.244732402</v>
      </c>
      <c r="AP33" s="3">
        <f>'Opex '!AO4</f>
        <v>66171881.284949288</v>
      </c>
      <c r="AQ33" s="3">
        <f>'Opex '!AP4</f>
        <v>65504446.020652846</v>
      </c>
      <c r="AR33" s="3">
        <f>'Opex '!AQ4</f>
        <v>64912363.729491442</v>
      </c>
      <c r="AS33" s="3">
        <f>'Opex '!AR4</f>
        <v>64395745.509132586</v>
      </c>
      <c r="AT33" s="3">
        <f>'Opex '!AS4</f>
        <v>63953830.032666795</v>
      </c>
      <c r="AU33" s="3">
        <f>'Opex '!AT4</f>
        <v>63585634.698073037</v>
      </c>
      <c r="AV33" s="3">
        <f>'Opex '!AU4</f>
        <v>63289199.418190747</v>
      </c>
      <c r="AW33" s="3">
        <f>'Opex '!AV4</f>
        <v>63066030.659114078</v>
      </c>
      <c r="AX33" s="3">
        <f>'Opex '!AW4</f>
        <v>62914888.448925786</v>
      </c>
      <c r="AY33" s="3">
        <f>'Opex '!AX4</f>
        <v>62837138.00024347</v>
      </c>
      <c r="AZ33" s="3">
        <f>'Opex '!AY4</f>
        <v>62830573.722588353</v>
      </c>
      <c r="BA33" s="3">
        <f>'Opex '!AZ4</f>
        <v>62891638.150736466</v>
      </c>
      <c r="BB33" s="3">
        <f>'Opex '!BA4</f>
        <v>63023701.730142616</v>
      </c>
      <c r="BC33" s="3">
        <f>'Opex '!BB4</f>
        <v>63231611.181624778</v>
      </c>
      <c r="BD33" s="3">
        <f>'Opex '!BC4</f>
        <v>67619469.561304837</v>
      </c>
      <c r="BE33" s="3">
        <f>'Opex '!BD4</f>
        <v>69460285.088588953</v>
      </c>
      <c r="BF33" s="3">
        <f>'Opex '!BE4</f>
        <v>71346181.387583777</v>
      </c>
      <c r="BG33" s="3">
        <f>'Opex '!BF4</f>
        <v>73279528.361936346</v>
      </c>
      <c r="BH33" s="3">
        <f>'Opex '!BG4</f>
        <v>75260233.315846056</v>
      </c>
      <c r="BI33" s="3">
        <f>'Opex '!BH4</f>
        <v>77290131.252424926</v>
      </c>
      <c r="BJ33" s="3">
        <f>'Opex '!BI4</f>
        <v>79371842.492161527</v>
      </c>
      <c r="BK33" s="3">
        <f>'Opex '!BJ4</f>
        <v>81506714.474662021</v>
      </c>
      <c r="BL33" s="3">
        <f>'Opex '!BK4</f>
        <v>83694281.931773111</v>
      </c>
      <c r="BM33" s="3">
        <f>'Opex '!BL4</f>
        <v>85938902.009242266</v>
      </c>
      <c r="BN33" s="3">
        <f>'Opex '!BM4</f>
        <v>88239344.856333166</v>
      </c>
      <c r="BO33" s="3">
        <f>'Opex '!BN4</f>
        <v>90597820.490426093</v>
      </c>
      <c r="BP33" s="3">
        <f>'Opex '!BO4</f>
        <v>93014974.066959232</v>
      </c>
      <c r="BQ33" s="3">
        <f>'Opex '!BP4</f>
        <v>95491843.738614991</v>
      </c>
      <c r="BR33" s="3">
        <f>'Opex '!BQ4</f>
        <v>98031246.428125083</v>
      </c>
      <c r="BS33" s="3">
        <f>'Opex '!BR4</f>
        <v>100634320.43347381</v>
      </c>
      <c r="BT33" s="3">
        <f>'Opex '!BS4</f>
        <v>103302676.85909598</v>
      </c>
      <c r="BU33" s="3">
        <f>'Opex '!BT4</f>
        <v>106037967.66632165</v>
      </c>
      <c r="BV33" s="3">
        <f>'Opex '!BU4</f>
        <v>108842894.39957608</v>
      </c>
      <c r="BW33" s="3">
        <f>'Opex '!BV4</f>
        <v>111715617.10759941</v>
      </c>
      <c r="BX33" s="3">
        <f>'Opex '!BW4</f>
        <v>114662584.38326934</v>
      </c>
      <c r="BY33" s="3">
        <f>'Opex '!BX4</f>
        <v>117681881.64600572</v>
      </c>
      <c r="BZ33" s="3">
        <f>'Opex '!BY4</f>
        <v>120776422.41268629</v>
      </c>
      <c r="CA33" s="3">
        <f>'Opex '!BZ4</f>
        <v>123948091.87578218</v>
      </c>
      <c r="CB33" s="3">
        <f>'Opex '!CA4</f>
        <v>127200033.30180246</v>
      </c>
      <c r="CC33" s="3">
        <f>'Opex '!CB4</f>
        <v>130532426.66327675</v>
      </c>
    </row>
    <row r="34" spans="1:81" s="2" customFormat="1">
      <c r="A34" s="227" t="s">
        <v>301</v>
      </c>
      <c r="B34" s="2" t="s">
        <v>305</v>
      </c>
      <c r="C34" s="67">
        <f>NPV($C$27,D34:CC34)</f>
        <v>5521919694.3339787</v>
      </c>
      <c r="D34" s="4">
        <f>SUM(D31:D33)</f>
        <v>201631009.15621072</v>
      </c>
      <c r="E34" s="4">
        <f>SUM(E31:E33)</f>
        <v>209649099.87451738</v>
      </c>
      <c r="F34" s="4">
        <f t="shared" ref="F34:BQ34" si="29">SUM(F31:F33)</f>
        <v>214907158.59723917</v>
      </c>
      <c r="G34" s="4">
        <f t="shared" si="29"/>
        <v>221338402.0551236</v>
      </c>
      <c r="H34" s="4">
        <f t="shared" si="29"/>
        <v>223938413.11987951</v>
      </c>
      <c r="I34" s="4">
        <f t="shared" si="29"/>
        <v>228834002.83961195</v>
      </c>
      <c r="J34" s="4">
        <f t="shared" si="29"/>
        <v>226100026.28407699</v>
      </c>
      <c r="K34" s="4">
        <f t="shared" si="29"/>
        <v>224150674.44642025</v>
      </c>
      <c r="L34" s="4">
        <f t="shared" si="29"/>
        <v>222307741.60882097</v>
      </c>
      <c r="M34" s="4">
        <f t="shared" si="29"/>
        <v>218002861.57551825</v>
      </c>
      <c r="N34" s="4">
        <f t="shared" ref="N34" si="30">SUM(N31:N33)</f>
        <v>212804912.59380254</v>
      </c>
      <c r="O34" s="4">
        <f t="shared" si="29"/>
        <v>211754081.2290394</v>
      </c>
      <c r="P34" s="4">
        <f t="shared" si="29"/>
        <v>211059358.24821183</v>
      </c>
      <c r="Q34" s="4">
        <f t="shared" si="29"/>
        <v>210254520.0518328</v>
      </c>
      <c r="R34" s="4">
        <f t="shared" si="29"/>
        <v>209535301.10005549</v>
      </c>
      <c r="S34" s="4">
        <f t="shared" si="29"/>
        <v>207055048.65144426</v>
      </c>
      <c r="T34" s="4">
        <f t="shared" si="29"/>
        <v>203919548.9720915</v>
      </c>
      <c r="U34" s="4">
        <f>SUM(U31:U33)</f>
        <v>200694816.06541324</v>
      </c>
      <c r="V34" s="4">
        <f t="shared" si="29"/>
        <v>197150026.9480567</v>
      </c>
      <c r="W34" s="4">
        <f t="shared" si="29"/>
        <v>194248658.88602853</v>
      </c>
      <c r="X34" s="4">
        <f t="shared" si="29"/>
        <v>190843029.46760333</v>
      </c>
      <c r="Y34" s="4">
        <f t="shared" si="29"/>
        <v>188982487.64962575</v>
      </c>
      <c r="Z34" s="4">
        <f t="shared" si="29"/>
        <v>187025342.24073836</v>
      </c>
      <c r="AA34" s="4">
        <f t="shared" si="29"/>
        <v>184836846.58393645</v>
      </c>
      <c r="AB34" s="4">
        <f t="shared" si="29"/>
        <v>182416702.4402734</v>
      </c>
      <c r="AC34" s="4">
        <f t="shared" si="29"/>
        <v>179687117.08174968</v>
      </c>
      <c r="AD34" s="4">
        <f t="shared" si="29"/>
        <v>176664319.16640541</v>
      </c>
      <c r="AE34" s="4">
        <f t="shared" si="29"/>
        <v>173367082.83474967</v>
      </c>
      <c r="AF34" s="4">
        <f t="shared" si="29"/>
        <v>170070652.7076548</v>
      </c>
      <c r="AG34" s="4">
        <f t="shared" si="29"/>
        <v>166820284.78976017</v>
      </c>
      <c r="AH34" s="4">
        <f t="shared" si="29"/>
        <v>163568214.58347958</v>
      </c>
      <c r="AI34" s="4">
        <f t="shared" si="29"/>
        <v>160392355.79434407</v>
      </c>
      <c r="AJ34" s="4">
        <f t="shared" si="29"/>
        <v>157299337.1446712</v>
      </c>
      <c r="AK34" s="4">
        <f t="shared" si="29"/>
        <v>154285267.01297027</v>
      </c>
      <c r="AL34" s="4">
        <f t="shared" si="29"/>
        <v>151350901.42469144</v>
      </c>
      <c r="AM34" s="4">
        <f t="shared" si="29"/>
        <v>148492174.50849548</v>
      </c>
      <c r="AN34" s="4">
        <f t="shared" si="29"/>
        <v>145709243.67860705</v>
      </c>
      <c r="AO34" s="4">
        <f t="shared" si="29"/>
        <v>142998710.04011911</v>
      </c>
      <c r="AP34" s="4">
        <f t="shared" si="29"/>
        <v>140914129.56123275</v>
      </c>
      <c r="AQ34" s="4">
        <f t="shared" si="29"/>
        <v>138902656.08010921</v>
      </c>
      <c r="AR34" s="4">
        <f t="shared" si="29"/>
        <v>136974069.58395821</v>
      </c>
      <c r="AS34" s="4">
        <f t="shared" si="29"/>
        <v>135119158.93838963</v>
      </c>
      <c r="AT34" s="4">
        <f t="shared" si="29"/>
        <v>133328081.90551776</v>
      </c>
      <c r="AU34" s="4">
        <f t="shared" si="29"/>
        <v>92805341.708070993</v>
      </c>
      <c r="AV34" s="4">
        <f t="shared" si="29"/>
        <v>92250697.224968284</v>
      </c>
      <c r="AW34" s="4">
        <f t="shared" si="29"/>
        <v>91768644.547841042</v>
      </c>
      <c r="AX34" s="4">
        <f t="shared" si="29"/>
        <v>91358107.115799963</v>
      </c>
      <c r="AY34" s="4">
        <f t="shared" si="29"/>
        <v>91020600.597635925</v>
      </c>
      <c r="AZ34" s="4">
        <f t="shared" si="29"/>
        <v>90754053.778071284</v>
      </c>
      <c r="BA34" s="4">
        <f t="shared" si="29"/>
        <v>90555032.044400603</v>
      </c>
      <c r="BB34" s="4">
        <f t="shared" si="29"/>
        <v>90427013.484051406</v>
      </c>
      <c r="BC34" s="4">
        <f t="shared" si="29"/>
        <v>90367439.948469162</v>
      </c>
      <c r="BD34" s="4">
        <f t="shared" si="29"/>
        <v>94484545.965928882</v>
      </c>
      <c r="BE34" s="4">
        <f t="shared" si="29"/>
        <v>96057679.400015756</v>
      </c>
      <c r="BF34" s="4">
        <f t="shared" si="29"/>
        <v>97679416.863654688</v>
      </c>
      <c r="BG34" s="4">
        <f t="shared" si="29"/>
        <v>99359320.724300027</v>
      </c>
      <c r="BH34" s="4">
        <f t="shared" si="29"/>
        <v>101088183.73748182</v>
      </c>
      <c r="BI34" s="4">
        <f t="shared" si="29"/>
        <v>102867779.95172943</v>
      </c>
      <c r="BJ34" s="4">
        <f t="shared" si="29"/>
        <v>104700669.2176367</v>
      </c>
      <c r="BK34" s="4">
        <f t="shared" si="29"/>
        <v>106588140.60243794</v>
      </c>
      <c r="BL34" s="4">
        <f t="shared" si="29"/>
        <v>108529673.06107649</v>
      </c>
      <c r="BM34" s="4">
        <f t="shared" si="29"/>
        <v>109380265.99353184</v>
      </c>
      <c r="BN34" s="4">
        <f t="shared" si="29"/>
        <v>110460572.41371357</v>
      </c>
      <c r="BO34" s="4">
        <f t="shared" si="29"/>
        <v>112010433.33198871</v>
      </c>
      <c r="BP34" s="4">
        <f t="shared" si="29"/>
        <v>113730994.29354247</v>
      </c>
      <c r="BQ34" s="4">
        <f t="shared" si="29"/>
        <v>115504795.39195625</v>
      </c>
      <c r="BR34" s="4">
        <f t="shared" ref="BR34:CC34" si="31">SUM(BR31:BR33)</f>
        <v>117544473.98065919</v>
      </c>
      <c r="BS34" s="4">
        <f t="shared" si="31"/>
        <v>119655158.34168427</v>
      </c>
      <c r="BT34" s="4">
        <f t="shared" si="31"/>
        <v>121854884.77461313</v>
      </c>
      <c r="BU34" s="4">
        <f t="shared" si="31"/>
        <v>124118170.61327648</v>
      </c>
      <c r="BV34" s="4">
        <f t="shared" si="31"/>
        <v>126744101.46181452</v>
      </c>
      <c r="BW34" s="4">
        <f t="shared" si="31"/>
        <v>129442471.82841444</v>
      </c>
      <c r="BX34" s="4">
        <f t="shared" si="31"/>
        <v>132218953.70728597</v>
      </c>
      <c r="BY34" s="4">
        <f t="shared" si="31"/>
        <v>135071571.98175806</v>
      </c>
      <c r="BZ34" s="4">
        <f t="shared" si="31"/>
        <v>138003076.8507579</v>
      </c>
      <c r="CA34" s="4">
        <f t="shared" si="31"/>
        <v>141015467.40149787</v>
      </c>
      <c r="CB34" s="4">
        <f t="shared" si="31"/>
        <v>144111839.98362738</v>
      </c>
      <c r="CC34" s="4">
        <f t="shared" si="31"/>
        <v>147292397.41447011</v>
      </c>
    </row>
    <row r="35" spans="1:81">
      <c r="B35" s="2"/>
      <c r="C35" s="67"/>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row>
    <row r="36" spans="1:81">
      <c r="C36" s="6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3A451F03F4704FB5FAE1A60B1EDF9F" ma:contentTypeVersion="10" ma:contentTypeDescription="Create a new document." ma:contentTypeScope="" ma:versionID="a50a48bc240f5d4282d0a7fb9c240e37">
  <xsd:schema xmlns:xsd="http://www.w3.org/2001/XMLSchema" xmlns:xs="http://www.w3.org/2001/XMLSchema" xmlns:p="http://schemas.microsoft.com/office/2006/metadata/properties" xmlns:ns2="4aa22311-0aa6-49bf-b937-287b6bed8a21" xmlns:ns3="73f80207-cc3a-4a49-82a7-36995251de47" targetNamespace="http://schemas.microsoft.com/office/2006/metadata/properties" ma:root="true" ma:fieldsID="537c76607ac1545133b37e5b547cb85e" ns2:_="" ns3:_="">
    <xsd:import namespace="4aa22311-0aa6-49bf-b937-287b6bed8a21"/>
    <xsd:import namespace="73f80207-cc3a-4a49-82a7-36995251d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22311-0aa6-49bf-b937-287b6bed8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f80207-cc3a-4a49-82a7-36995251de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D952BC-8F12-4E58-AA8A-EE26D1D06FF6}"/>
</file>

<file path=customXml/itemProps2.xml><?xml version="1.0" encoding="utf-8"?>
<ds:datastoreItem xmlns:ds="http://schemas.openxmlformats.org/officeDocument/2006/customXml" ds:itemID="{3B8FD178-53A2-463A-B66E-7E1ECF930061}"/>
</file>

<file path=customXml/itemProps3.xml><?xml version="1.0" encoding="utf-8"?>
<ds:datastoreItem xmlns:ds="http://schemas.openxmlformats.org/officeDocument/2006/customXml" ds:itemID="{3F5DD188-EFE1-40FA-9D9A-110A3265C06B}"/>
</file>

<file path=docProps/app.xml><?xml version="1.0" encoding="utf-8"?>
<Properties xmlns="http://schemas.openxmlformats.org/officeDocument/2006/extended-properties" xmlns:vt="http://schemas.openxmlformats.org/officeDocument/2006/docPropsVTypes">
  <Application>Microsoft Excel Online</Application>
  <Manager>Stefan Mero</Manager>
  <Company>Australian Gas Infrastrucutre Group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Mero (2021) Price Spiral - Asset Stranding Model</dc:title>
  <dc:subject>Depreciation</dc:subject>
  <dc:creator>Stefan Mero</dc:creator>
  <cp:keywords/>
  <dc:description>DRAFT - this document is pre-quality assurance</dc:description>
  <cp:lastModifiedBy>Lisa Foo</cp:lastModifiedBy>
  <cp:revision/>
  <dcterms:created xsi:type="dcterms:W3CDTF">2021-04-09T08:16:46Z</dcterms:created>
  <dcterms:modified xsi:type="dcterms:W3CDTF">2022-09-02T07:49:06Z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0x010100103A451F03F4704FB5FAE1A60B1EDF9F</vt:lpwstr>
  </property>
</Properties>
</file>