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pamscloud.sharepoint.com/teams/EconomicRegandPolicy-EconomicRegExtPol/Shared Documents/VTS AA/Tariff modelling/Tariff Models/AER Models_2021/"/>
    </mc:Choice>
  </mc:AlternateContent>
  <xr:revisionPtr revIDLastSave="2" documentId="8_{BF682722-3B96-4D01-9006-2D58B477D219}" xr6:coauthVersionLast="46" xr6:coauthVersionMax="46" xr10:uidLastSave="{CFC1386C-B2BA-42DF-A7B4-27FA4E8890D1}"/>
  <bookViews>
    <workbookView xWindow="-120" yWindow="-120" windowWidth="20730" windowHeight="11160" xr2:uid="{0115E13C-1176-4C63-A156-D211B71C0060}"/>
  </bookViews>
  <sheets>
    <sheet name="_Tariffs" sheetId="3" r:id="rId1"/>
    <sheet name="Sheet1_Tariffs" sheetId="2" r:id="rId2"/>
    <sheet name="Fcast Adjustments 2021" sheetId="1" r:id="rId3"/>
  </sheets>
  <externalReferences>
    <externalReference r:id="rId4"/>
    <externalReference r:id="rId5"/>
  </externalReferences>
  <definedNames>
    <definedName name="_xlnm.Print_Area" localSheetId="2">'Fcast Adjustments 2021'!$A$1:$Q$89</definedName>
  </definedNames>
  <calcPr calcId="191029" calcOnSave="0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" i="1" l="1"/>
  <c r="I89" i="1"/>
  <c r="J89" i="1"/>
  <c r="H89" i="1"/>
  <c r="G89" i="1"/>
  <c r="F89" i="1"/>
  <c r="J88" i="1"/>
  <c r="I88" i="1"/>
  <c r="H88" i="1"/>
  <c r="G88" i="1"/>
  <c r="F88" i="1"/>
  <c r="F87" i="1"/>
  <c r="I87" i="1"/>
  <c r="H87" i="1"/>
  <c r="G87" i="1"/>
  <c r="F86" i="1"/>
  <c r="I86" i="1"/>
  <c r="H86" i="1"/>
  <c r="G86" i="1"/>
  <c r="J80" i="1"/>
  <c r="I80" i="1"/>
  <c r="H80" i="1"/>
  <c r="G80" i="1"/>
  <c r="F80" i="1"/>
  <c r="J77" i="1"/>
  <c r="J78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7" i="1"/>
  <c r="H77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7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7" i="1"/>
  <c r="I76" i="1"/>
  <c r="J76" i="1"/>
  <c r="G76" i="1"/>
  <c r="F76" i="1"/>
  <c r="J49" i="1"/>
  <c r="J50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9" i="1"/>
  <c r="H49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9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9" i="1"/>
  <c r="I48" i="1"/>
  <c r="G48" i="1"/>
  <c r="F48" i="1"/>
  <c r="I47" i="1"/>
  <c r="G47" i="1"/>
  <c r="F47" i="1"/>
  <c r="I46" i="1"/>
  <c r="G46" i="1"/>
  <c r="F46" i="1"/>
  <c r="H5" i="1"/>
  <c r="H6" i="1"/>
  <c r="H7" i="1"/>
  <c r="H8" i="1"/>
  <c r="H9" i="1"/>
  <c r="H10" i="1"/>
  <c r="H11" i="1"/>
  <c r="H12" i="1"/>
  <c r="H13" i="1"/>
  <c r="J5" i="1"/>
  <c r="J6" i="1"/>
  <c r="J7" i="1"/>
  <c r="J8" i="1"/>
  <c r="J9" i="1"/>
  <c r="J10" i="1"/>
  <c r="J11" i="1"/>
  <c r="J12" i="1"/>
  <c r="J13" i="1"/>
  <c r="I5" i="1"/>
  <c r="I6" i="1"/>
  <c r="I7" i="1"/>
  <c r="I8" i="1"/>
  <c r="I9" i="1"/>
  <c r="I10" i="1"/>
  <c r="I11" i="1"/>
  <c r="I12" i="1"/>
  <c r="I13" i="1"/>
  <c r="G5" i="1"/>
  <c r="G6" i="1"/>
  <c r="G7" i="1"/>
  <c r="G8" i="1"/>
  <c r="G9" i="1"/>
  <c r="G10" i="1"/>
  <c r="G11" i="1"/>
  <c r="G12" i="1"/>
  <c r="G13" i="1"/>
  <c r="F5" i="1"/>
  <c r="F6" i="1"/>
  <c r="F7" i="1"/>
  <c r="F8" i="1"/>
  <c r="F9" i="1"/>
  <c r="F10" i="1"/>
  <c r="F11" i="1"/>
  <c r="F12" i="1"/>
  <c r="F13" i="1"/>
  <c r="J14" i="1"/>
  <c r="I14" i="1"/>
  <c r="H14" i="1"/>
  <c r="G14" i="1"/>
  <c r="F14" i="1"/>
  <c r="B11" i="1"/>
  <c r="B13" i="1"/>
  <c r="B9" i="1"/>
  <c r="B5" i="1"/>
  <c r="G1" i="1"/>
  <c r="H1" i="1"/>
  <c r="I1" i="1"/>
  <c r="J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Young, Scott</author>
  </authors>
  <commentList>
    <comment ref="H33" authorId="0" shapeId="0" xr:uid="{A49A1107-17EC-4729-8543-7BE09173FA7C}">
      <text>
        <r>
          <rPr>
            <b/>
            <sz val="9"/>
            <color indexed="81"/>
            <rFont val="Tahoma"/>
            <family val="2"/>
          </rPr>
          <t>Young, Scott:</t>
        </r>
        <r>
          <rPr>
            <sz val="9"/>
            <color indexed="81"/>
            <rFont val="Tahoma"/>
            <family val="2"/>
          </rPr>
          <t xml:space="preserve">
Almost 200 jobs cut as Norske Skog sells its Albury site to Australian paper giant Visy
https://www.abc.net.au/news/2019-10-04/norske-skog-visy-sale-albury-paper-mill-to-close-183-jobs-lost/11574476 </t>
        </r>
      </text>
    </comment>
  </commentList>
</comments>
</file>

<file path=xl/sharedStrings.xml><?xml version="1.0" encoding="utf-8"?>
<sst xmlns="http://schemas.openxmlformats.org/spreadsheetml/2006/main" count="281" uniqueCount="128">
  <si>
    <t>Actual</t>
  </si>
  <si>
    <t>Actual (Estimate)</t>
  </si>
  <si>
    <t>Forecast</t>
  </si>
  <si>
    <t>INJECTIONS</t>
  </si>
  <si>
    <t>GJ</t>
  </si>
  <si>
    <t>Longford</t>
  </si>
  <si>
    <t>Latrobe/Maryvale</t>
  </si>
  <si>
    <t>West Gippsland</t>
  </si>
  <si>
    <t>Tyers/ Lurgi</t>
  </si>
  <si>
    <t>Culcairn</t>
  </si>
  <si>
    <t>Interconnect</t>
  </si>
  <si>
    <t xml:space="preserve">Pt Campbell </t>
  </si>
  <si>
    <t>SWP</t>
  </si>
  <si>
    <t>Pakenham</t>
  </si>
  <si>
    <t>Total</t>
  </si>
  <si>
    <t>WITHDRAWALS</t>
  </si>
  <si>
    <t>Tariff - D</t>
  </si>
  <si>
    <t>LaTrobe</t>
  </si>
  <si>
    <t>Lurgi</t>
  </si>
  <si>
    <t>Metro Nth West</t>
  </si>
  <si>
    <t>Calder</t>
  </si>
  <si>
    <t>Sth Hume</t>
  </si>
  <si>
    <t>Echuca</t>
  </si>
  <si>
    <t>Nth Hume            ex Culcairn</t>
  </si>
  <si>
    <t>Nth Hume</t>
  </si>
  <si>
    <t>Western</t>
  </si>
  <si>
    <t>Interconnect        ex Culcairn</t>
  </si>
  <si>
    <t>South West</t>
  </si>
  <si>
    <t>Wodonga            ex Culcairn</t>
  </si>
  <si>
    <t>Wodonga</t>
  </si>
  <si>
    <t>Tyers</t>
  </si>
  <si>
    <t>NSW Export</t>
  </si>
  <si>
    <t>Metro Sth East   ex Pakenham</t>
  </si>
  <si>
    <t>Metro Sth East</t>
  </si>
  <si>
    <t>Warrnambool</t>
  </si>
  <si>
    <t>Koroit</t>
  </si>
  <si>
    <t>Geelong</t>
  </si>
  <si>
    <t>Maryvale</t>
  </si>
  <si>
    <t>VicHub                ex Longford</t>
  </si>
  <si>
    <t>VicHub</t>
  </si>
  <si>
    <t>SEAGas                     ex Iona</t>
  </si>
  <si>
    <t>SEAGas</t>
  </si>
  <si>
    <t>Otway Gas                  ex Iona</t>
  </si>
  <si>
    <t>Otway Gas</t>
  </si>
  <si>
    <t>Cross System</t>
  </si>
  <si>
    <t>Total Tariff - D</t>
  </si>
  <si>
    <t>Tariff - V</t>
  </si>
  <si>
    <t>Total Tariff - V</t>
  </si>
  <si>
    <t>Original submission</t>
  </si>
  <si>
    <t>Murray Valley D</t>
  </si>
  <si>
    <t>Murray Valley V</t>
  </si>
  <si>
    <t>Iona Refill</t>
  </si>
  <si>
    <t>LNG Refill</t>
  </si>
  <si>
    <t>Reflects lower level of DLNG contracting</t>
  </si>
  <si>
    <t xml:space="preserve"> </t>
  </si>
  <si>
    <t>APA VTS TUoS Reference Tariffs:  Applicable from 1/1/2022 to 31/12/2022</t>
  </si>
  <si>
    <t>Tariffs are GST exclusive &amp; do not include AEMO charges.</t>
  </si>
  <si>
    <t>Delivery Charges</t>
  </si>
  <si>
    <t>Matched Delivery Charges</t>
  </si>
  <si>
    <t>Injection Charges  (top-10 winter MDQ at source)</t>
  </si>
  <si>
    <t>Annual Volume</t>
  </si>
  <si>
    <t>107/111</t>
  </si>
  <si>
    <t>Tariff-D</t>
  </si>
  <si>
    <t>Tariff-V</t>
  </si>
  <si>
    <t>Injected at</t>
  </si>
  <si>
    <t xml:space="preserve">Longford </t>
  </si>
  <si>
    <t>Iona</t>
  </si>
  <si>
    <t>VicHub/</t>
  </si>
  <si>
    <t>OtwayGas</t>
  </si>
  <si>
    <t>TasHub</t>
  </si>
  <si>
    <t>Transmission</t>
  </si>
  <si>
    <t>$/GJ</t>
  </si>
  <si>
    <t>Supply Point Tariff :</t>
  </si>
  <si>
    <t>Metro North West</t>
  </si>
  <si>
    <t>South Hume</t>
  </si>
  <si>
    <t>North Hume</t>
  </si>
  <si>
    <t>Murray Valley</t>
  </si>
  <si>
    <t>n/a</t>
  </si>
  <si>
    <t>Metro South East</t>
  </si>
  <si>
    <t>Refill LNG</t>
  </si>
  <si>
    <t>Refill WUGS</t>
  </si>
  <si>
    <t>Cross System  (incremental) :</t>
  </si>
  <si>
    <t>AMDQ Credit Certificate (Port Campbell, Culcairn &amp; Pakenham Injection Zones)</t>
  </si>
  <si>
    <t>(Injection Tariff, $/GJ, for the 10 Day Injection Volume)</t>
  </si>
  <si>
    <t>CY2022</t>
  </si>
  <si>
    <t>a)</t>
  </si>
  <si>
    <t>Injection at Longford Injection Zone</t>
  </si>
  <si>
    <t>Matched Withdrawal Zone</t>
  </si>
  <si>
    <t>Injection Tariff ($/GJ, for the 10 Day Injection Volume)</t>
  </si>
  <si>
    <t>All Withdrawal Zones except LaTrobe, Maryvale, Tyers, West Gippsland and Lurgi</t>
  </si>
  <si>
    <t>LaTrobe &amp; Maryvale</t>
  </si>
  <si>
    <t>Tyers &amp; Lurgi</t>
  </si>
  <si>
    <t>(b)</t>
  </si>
  <si>
    <t>Injection at Culcairn Injection Zone</t>
  </si>
  <si>
    <t>All Withdrawal Zones except Interconnect</t>
  </si>
  <si>
    <t>(c)</t>
  </si>
  <si>
    <t>Injection at Port Campbell Injection Zone</t>
  </si>
  <si>
    <t>All Withdrawal Zones except Western, South West and SEAGas Pipeline</t>
  </si>
  <si>
    <t>Western and SEAGas Pipeline</t>
  </si>
  <si>
    <t>-</t>
  </si>
  <si>
    <t>(d)</t>
  </si>
  <si>
    <t>Injection at Pakenham Injection Zone</t>
  </si>
  <si>
    <t>All Zones</t>
  </si>
  <si>
    <t>(e)</t>
  </si>
  <si>
    <t>Injection at Dandenong Injection Zone</t>
  </si>
  <si>
    <t>(a)</t>
  </si>
  <si>
    <t>Transmission Delivery Tariff</t>
  </si>
  <si>
    <t>Withdrawal Zone Number</t>
  </si>
  <si>
    <t>Withdrawal Zone Name</t>
  </si>
  <si>
    <t>Transmission delivery tariff D ($/GJ)</t>
  </si>
  <si>
    <t>Transmission delivery tariff V ($/GJ)</t>
  </si>
  <si>
    <t>NA</t>
  </si>
  <si>
    <t>System Export Tariff</t>
  </si>
  <si>
    <t>Connected Transmission Pipeline Name</t>
  </si>
  <si>
    <t>System Export Tariff ($/GJ)</t>
  </si>
  <si>
    <t>SEA Gas Pipeline</t>
  </si>
  <si>
    <t>Transmission Refill Tariff</t>
  </si>
  <si>
    <t>Storage Facility Name</t>
  </si>
  <si>
    <t>Transmission Refill tariff ($/GJ)</t>
  </si>
  <si>
    <t>LNG</t>
  </si>
  <si>
    <t>WUGS</t>
  </si>
  <si>
    <t>Cross System Withdrawal Tariff</t>
  </si>
  <si>
    <t>Injection Pipeline</t>
  </si>
  <si>
    <t>Cross System Withdrawal Tariff D ($/GJ)</t>
  </si>
  <si>
    <t>All</t>
  </si>
  <si>
    <t>Matched Withdrawals - Culcairn</t>
  </si>
  <si>
    <t>(f)</t>
  </si>
  <si>
    <t>Matched Withdrawals - Metro (South East)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</si>
</sst>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00"/>
    <numFmt numFmtId="165" formatCode="0.0000"/>
    <numFmt numFmtId="166" formatCode="0.0000000"/>
  </numFmts>
  <fonts count="29" x14ac:knownFonts="1">
    <font>
      <sz val="12"/>
      <name val="Arial Narrow"/>
    </font>
    <font>
      <sz val="11"/>
      <color theme="1"/>
      <name val="Calibri"/>
      <family val="2"/>
      <scheme val="minor"/>
    </font>
    <font>
      <b/>
      <sz val="12"/>
      <name val="Arial Narrow"/>
      <family val="2"/>
    </font>
    <font>
      <sz val="12"/>
      <color indexed="12"/>
      <name val="Arial Narrow"/>
      <family val="2"/>
    </font>
    <font>
      <sz val="12"/>
      <color rgb="FF0000FF"/>
      <name val="Arial Narrow"/>
      <family val="2"/>
    </font>
    <font>
      <sz val="12"/>
      <color theme="6" tint="-0.249977111117893"/>
      <name val="Arial Narrow"/>
      <family val="2"/>
    </font>
    <font>
      <sz val="12"/>
      <color indexed="61"/>
      <name val="Arial Narrow"/>
      <family val="2"/>
    </font>
    <font>
      <sz val="12"/>
      <color indexed="10"/>
      <name val="Arial Narrow"/>
      <family val="2"/>
    </font>
    <font>
      <sz val="12"/>
      <name val="Arial Narrow"/>
      <family val="2"/>
    </font>
    <font>
      <sz val="12"/>
      <color indexed="57"/>
      <name val="Arial Narrow"/>
      <family val="2"/>
    </font>
    <font>
      <sz val="12"/>
      <color rgb="FF00B050"/>
      <name val="Arial Narrow"/>
      <family val="2"/>
    </font>
    <font>
      <sz val="10"/>
      <name val="Arial"/>
      <family val="2"/>
    </font>
    <font>
      <i/>
      <sz val="12"/>
      <name val="Arial Narrow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name val="Century Gothic"/>
      <family val="2"/>
    </font>
    <font>
      <b/>
      <sz val="14"/>
      <color indexed="12"/>
      <name val="Century Gothic"/>
      <family val="2"/>
    </font>
    <font>
      <sz val="10"/>
      <color theme="0"/>
      <name val="Century Gothic"/>
      <family val="2"/>
    </font>
    <font>
      <b/>
      <sz val="10"/>
      <name val="Century Gothic"/>
      <family val="2"/>
    </font>
    <font>
      <sz val="8"/>
      <name val="Century Gothic"/>
      <family val="2"/>
    </font>
    <font>
      <sz val="10"/>
      <color rgb="FF0000FF"/>
      <name val="Century Gothic"/>
      <family val="2"/>
    </font>
    <font>
      <sz val="10"/>
      <color indexed="12"/>
      <name val="Century Gothic"/>
      <family val="2"/>
    </font>
    <font>
      <sz val="12"/>
      <name val="Century Gothic"/>
      <family val="2"/>
    </font>
    <font>
      <sz val="8"/>
      <color indexed="39"/>
      <name val="Century Gothic"/>
      <family val="2"/>
    </font>
    <font>
      <sz val="8"/>
      <color indexed="17"/>
      <name val="Century Gothic"/>
      <family val="2"/>
    </font>
    <font>
      <sz val="10"/>
      <color indexed="17"/>
      <name val="Century Gothic"/>
      <family val="2"/>
    </font>
    <font>
      <sz val="11"/>
      <color rgb="FF25282A"/>
      <name val="Century Gothic"/>
      <family val="2"/>
    </font>
    <font>
      <b/>
      <sz val="9"/>
      <color rgb="FFFFFFFF"/>
      <name val="Century Gothic"/>
      <family val="2"/>
    </font>
    <font>
      <sz val="9"/>
      <color rgb="FF25282A"/>
      <name val="Century Gothic"/>
      <family val="2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25282A"/>
        <bgColor indexed="64"/>
      </patternFill>
    </fill>
  </fills>
  <borders count="3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1" fillId="0" borderId="0"/>
    <xf numFmtId="0" fontId="1" fillId="0" borderId="0"/>
  </cellStyleXfs>
  <cellXfs count="12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3" fontId="3" fillId="0" borderId="0" xfId="0" applyNumberFormat="1" applyFont="1"/>
    <xf numFmtId="3" fontId="4" fillId="0" borderId="0" xfId="0" applyNumberFormat="1" applyFont="1"/>
    <xf numFmtId="3" fontId="5" fillId="0" borderId="0" xfId="0" applyNumberFormat="1" applyFont="1"/>
    <xf numFmtId="3" fontId="6" fillId="0" borderId="0" xfId="0" applyNumberFormat="1" applyFont="1"/>
    <xf numFmtId="3" fontId="7" fillId="0" borderId="0" xfId="0" applyNumberFormat="1" applyFont="1"/>
    <xf numFmtId="3" fontId="0" fillId="0" borderId="0" xfId="0" applyNumberFormat="1"/>
    <xf numFmtId="0" fontId="8" fillId="0" borderId="0" xfId="0" applyFont="1" applyAlignment="1">
      <alignment horizontal="center"/>
    </xf>
    <xf numFmtId="0" fontId="2" fillId="0" borderId="1" xfId="0" applyFont="1" applyBorder="1"/>
    <xf numFmtId="0" fontId="0" fillId="0" borderId="1" xfId="0" applyBorder="1"/>
    <xf numFmtId="3" fontId="3" fillId="0" borderId="1" xfId="0" applyNumberFormat="1" applyFont="1" applyBorder="1"/>
    <xf numFmtId="3" fontId="4" fillId="0" borderId="1" xfId="0" applyNumberFormat="1" applyFont="1" applyBorder="1"/>
    <xf numFmtId="3" fontId="5" fillId="0" borderId="1" xfId="0" applyNumberFormat="1" applyFont="1" applyBorder="1"/>
    <xf numFmtId="3" fontId="6" fillId="0" borderId="1" xfId="0" applyNumberFormat="1" applyFont="1" applyBorder="1"/>
    <xf numFmtId="3" fontId="9" fillId="0" borderId="0" xfId="0" applyNumberFormat="1" applyFont="1"/>
    <xf numFmtId="3" fontId="10" fillId="0" borderId="0" xfId="0" applyNumberFormat="1" applyFont="1"/>
    <xf numFmtId="0" fontId="4" fillId="0" borderId="0" xfId="0" applyFont="1"/>
    <xf numFmtId="0" fontId="10" fillId="0" borderId="0" xfId="0" applyFont="1"/>
    <xf numFmtId="164" fontId="0" fillId="0" borderId="0" xfId="0" applyNumberFormat="1"/>
    <xf numFmtId="3" fontId="11" fillId="0" borderId="2" xfId="1" applyNumberFormat="1" applyBorder="1"/>
    <xf numFmtId="3" fontId="6" fillId="2" borderId="0" xfId="0" applyNumberFormat="1" applyFont="1" applyFill="1"/>
    <xf numFmtId="3" fontId="6" fillId="3" borderId="0" xfId="0" applyNumberFormat="1" applyFont="1" applyFill="1"/>
    <xf numFmtId="0" fontId="12" fillId="0" borderId="3" xfId="0" applyFont="1" applyBorder="1"/>
    <xf numFmtId="3" fontId="10" fillId="0" borderId="1" xfId="0" applyNumberFormat="1" applyFont="1" applyBorder="1"/>
    <xf numFmtId="0" fontId="12" fillId="0" borderId="0" xfId="0" applyFont="1"/>
    <xf numFmtId="164" fontId="11" fillId="0" borderId="0" xfId="1" applyNumberFormat="1"/>
    <xf numFmtId="165" fontId="15" fillId="4" borderId="0" xfId="0" applyNumberFormat="1" applyFont="1" applyFill="1"/>
    <xf numFmtId="165" fontId="16" fillId="4" borderId="0" xfId="0" quotePrefix="1" applyNumberFormat="1" applyFont="1" applyFill="1" applyAlignment="1">
      <alignment horizontal="left"/>
    </xf>
    <xf numFmtId="165" fontId="17" fillId="4" borderId="0" xfId="0" applyNumberFormat="1" applyFont="1" applyFill="1"/>
    <xf numFmtId="165" fontId="16" fillId="4" borderId="0" xfId="0" applyNumberFormat="1" applyFont="1" applyFill="1"/>
    <xf numFmtId="165" fontId="18" fillId="4" borderId="0" xfId="0" quotePrefix="1" applyNumberFormat="1" applyFont="1" applyFill="1" applyAlignment="1">
      <alignment horizontal="left"/>
    </xf>
    <xf numFmtId="165" fontId="18" fillId="4" borderId="0" xfId="0" quotePrefix="1" applyNumberFormat="1" applyFont="1" applyFill="1" applyAlignment="1">
      <alignment horizontal="left" vertical="center"/>
    </xf>
    <xf numFmtId="165" fontId="15" fillId="4" borderId="0" xfId="0" applyNumberFormat="1" applyFont="1" applyFill="1" applyAlignment="1">
      <alignment vertical="center"/>
    </xf>
    <xf numFmtId="165" fontId="15" fillId="5" borderId="4" xfId="0" applyNumberFormat="1" applyFont="1" applyFill="1" applyBorder="1" applyAlignment="1">
      <alignment vertical="center"/>
    </xf>
    <xf numFmtId="165" fontId="15" fillId="5" borderId="6" xfId="0" applyNumberFormat="1" applyFont="1" applyFill="1" applyBorder="1" applyAlignment="1">
      <alignment vertical="center"/>
    </xf>
    <xf numFmtId="165" fontId="15" fillId="5" borderId="7" xfId="0" applyNumberFormat="1" applyFont="1" applyFill="1" applyBorder="1" applyAlignment="1">
      <alignment vertical="center"/>
    </xf>
    <xf numFmtId="165" fontId="15" fillId="5" borderId="8" xfId="0" applyNumberFormat="1" applyFont="1" applyFill="1" applyBorder="1" applyAlignment="1">
      <alignment vertical="center"/>
    </xf>
    <xf numFmtId="165" fontId="15" fillId="5" borderId="9" xfId="0" applyNumberFormat="1" applyFont="1" applyFill="1" applyBorder="1" applyAlignment="1">
      <alignment horizontal="center"/>
    </xf>
    <xf numFmtId="165" fontId="15" fillId="5" borderId="10" xfId="0" applyNumberFormat="1" applyFont="1" applyFill="1" applyBorder="1" applyAlignment="1">
      <alignment horizontal="center"/>
    </xf>
    <xf numFmtId="165" fontId="15" fillId="5" borderId="11" xfId="0" applyNumberFormat="1" applyFont="1" applyFill="1" applyBorder="1" applyAlignment="1">
      <alignment horizontal="center"/>
    </xf>
    <xf numFmtId="165" fontId="15" fillId="5" borderId="1" xfId="0" applyNumberFormat="1" applyFont="1" applyFill="1" applyBorder="1"/>
    <xf numFmtId="1" fontId="19" fillId="5" borderId="1" xfId="0" applyNumberFormat="1" applyFont="1" applyFill="1" applyBorder="1" applyAlignment="1">
      <alignment horizontal="center"/>
    </xf>
    <xf numFmtId="49" fontId="19" fillId="5" borderId="1" xfId="0" applyNumberFormat="1" applyFont="1" applyFill="1" applyBorder="1" applyAlignment="1">
      <alignment horizontal="center"/>
    </xf>
    <xf numFmtId="1" fontId="19" fillId="5" borderId="0" xfId="0" applyNumberFormat="1" applyFont="1" applyFill="1" applyAlignment="1">
      <alignment horizontal="center"/>
    </xf>
    <xf numFmtId="1" fontId="19" fillId="5" borderId="12" xfId="0" applyNumberFormat="1" applyFont="1" applyFill="1" applyBorder="1" applyAlignment="1">
      <alignment horizontal="center"/>
    </xf>
    <xf numFmtId="165" fontId="15" fillId="5" borderId="13" xfId="0" applyNumberFormat="1" applyFont="1" applyFill="1" applyBorder="1" applyAlignment="1">
      <alignment horizontal="center"/>
    </xf>
    <xf numFmtId="165" fontId="15" fillId="5" borderId="0" xfId="0" applyNumberFormat="1" applyFont="1" applyFill="1" applyAlignment="1">
      <alignment horizontal="center"/>
    </xf>
    <xf numFmtId="165" fontId="15" fillId="5" borderId="14" xfId="0" applyNumberFormat="1" applyFont="1" applyFill="1" applyBorder="1" applyAlignment="1">
      <alignment horizontal="center"/>
    </xf>
    <xf numFmtId="165" fontId="15" fillId="5" borderId="15" xfId="0" applyNumberFormat="1" applyFont="1" applyFill="1" applyBorder="1" applyAlignment="1">
      <alignment horizontal="center"/>
    </xf>
    <xf numFmtId="165" fontId="15" fillId="5" borderId="16" xfId="0" applyNumberFormat="1" applyFont="1" applyFill="1" applyBorder="1" applyAlignment="1">
      <alignment horizontal="left"/>
    </xf>
    <xf numFmtId="165" fontId="15" fillId="5" borderId="12" xfId="0" applyNumberFormat="1" applyFont="1" applyFill="1" applyBorder="1" applyAlignment="1">
      <alignment horizontal="center"/>
    </xf>
    <xf numFmtId="165" fontId="15" fillId="5" borderId="17" xfId="0" applyNumberFormat="1" applyFont="1" applyFill="1" applyBorder="1"/>
    <xf numFmtId="165" fontId="15" fillId="5" borderId="18" xfId="0" applyNumberFormat="1" applyFont="1" applyFill="1" applyBorder="1"/>
    <xf numFmtId="165" fontId="15" fillId="5" borderId="19" xfId="0" applyNumberFormat="1" applyFont="1" applyFill="1" applyBorder="1"/>
    <xf numFmtId="165" fontId="15" fillId="5" borderId="20" xfId="0" applyNumberFormat="1" applyFont="1" applyFill="1" applyBorder="1"/>
    <xf numFmtId="165" fontId="15" fillId="5" borderId="18" xfId="0" applyNumberFormat="1" applyFont="1" applyFill="1" applyBorder="1" applyAlignment="1">
      <alignment horizontal="center"/>
    </xf>
    <xf numFmtId="165" fontId="15" fillId="5" borderId="21" xfId="0" applyNumberFormat="1" applyFont="1" applyFill="1" applyBorder="1"/>
    <xf numFmtId="165" fontId="18" fillId="4" borderId="0" xfId="0" applyNumberFormat="1" applyFont="1" applyFill="1" applyAlignment="1">
      <alignment horizontal="left"/>
    </xf>
    <xf numFmtId="165" fontId="15" fillId="4" borderId="0" xfId="0" applyNumberFormat="1" applyFont="1" applyFill="1" applyAlignment="1">
      <alignment horizontal="center"/>
    </xf>
    <xf numFmtId="165" fontId="19" fillId="4" borderId="0" xfId="0" applyNumberFormat="1" applyFont="1" applyFill="1" applyAlignment="1">
      <alignment horizontal="center"/>
    </xf>
    <xf numFmtId="165" fontId="15" fillId="0" borderId="22" xfId="0" applyNumberFormat="1" applyFont="1" applyBorder="1"/>
    <xf numFmtId="165" fontId="15" fillId="0" borderId="23" xfId="0" applyNumberFormat="1" applyFont="1" applyBorder="1"/>
    <xf numFmtId="165" fontId="15" fillId="0" borderId="24" xfId="0" applyNumberFormat="1" applyFont="1" applyBorder="1"/>
    <xf numFmtId="165" fontId="15" fillId="0" borderId="25" xfId="0" applyNumberFormat="1" applyFont="1" applyBorder="1"/>
    <xf numFmtId="165" fontId="15" fillId="0" borderId="26" xfId="0" applyNumberFormat="1" applyFont="1" applyBorder="1"/>
    <xf numFmtId="1" fontId="15" fillId="4" borderId="0" xfId="0" applyNumberFormat="1" applyFont="1" applyFill="1" applyAlignment="1">
      <alignment horizontal="center"/>
    </xf>
    <xf numFmtId="165" fontId="15" fillId="0" borderId="13" xfId="0" applyNumberFormat="1" applyFont="1" applyBorder="1"/>
    <xf numFmtId="165" fontId="20" fillId="6" borderId="27" xfId="0" applyNumberFormat="1" applyFont="1" applyFill="1" applyBorder="1"/>
    <xf numFmtId="165" fontId="15" fillId="6" borderId="14" xfId="0" applyNumberFormat="1" applyFont="1" applyFill="1" applyBorder="1"/>
    <xf numFmtId="165" fontId="15" fillId="6" borderId="15" xfId="0" applyNumberFormat="1" applyFont="1" applyFill="1" applyBorder="1"/>
    <xf numFmtId="165" fontId="15" fillId="6" borderId="28" xfId="0" applyNumberFormat="1" applyFont="1" applyFill="1" applyBorder="1"/>
    <xf numFmtId="165" fontId="21" fillId="6" borderId="27" xfId="0" applyNumberFormat="1" applyFont="1" applyFill="1" applyBorder="1"/>
    <xf numFmtId="165" fontId="21" fillId="0" borderId="12" xfId="0" applyNumberFormat="1" applyFont="1" applyBorder="1"/>
    <xf numFmtId="165" fontId="21" fillId="6" borderId="2" xfId="0" applyNumberFormat="1" applyFont="1" applyFill="1" applyBorder="1"/>
    <xf numFmtId="165" fontId="20" fillId="6" borderId="2" xfId="0" applyNumberFormat="1" applyFont="1" applyFill="1" applyBorder="1"/>
    <xf numFmtId="165" fontId="15" fillId="0" borderId="13" xfId="0" applyNumberFormat="1" applyFont="1" applyBorder="1" applyAlignment="1">
      <alignment horizontal="center"/>
    </xf>
    <xf numFmtId="165" fontId="15" fillId="6" borderId="14" xfId="0" applyNumberFormat="1" applyFont="1" applyFill="1" applyBorder="1" applyAlignment="1">
      <alignment horizontal="center"/>
    </xf>
    <xf numFmtId="165" fontId="15" fillId="6" borderId="15" xfId="0" applyNumberFormat="1" applyFont="1" applyFill="1" applyBorder="1" applyAlignment="1">
      <alignment horizontal="center"/>
    </xf>
    <xf numFmtId="165" fontId="15" fillId="6" borderId="27" xfId="0" applyNumberFormat="1" applyFont="1" applyFill="1" applyBorder="1" applyAlignment="1">
      <alignment horizontal="right"/>
    </xf>
    <xf numFmtId="165" fontId="15" fillId="6" borderId="0" xfId="0" applyNumberFormat="1" applyFont="1" applyFill="1"/>
    <xf numFmtId="165" fontId="15" fillId="0" borderId="17" xfId="0" applyNumberFormat="1" applyFont="1" applyBorder="1"/>
    <xf numFmtId="165" fontId="15" fillId="6" borderId="18" xfId="0" applyNumberFormat="1" applyFont="1" applyFill="1" applyBorder="1"/>
    <xf numFmtId="165" fontId="15" fillId="6" borderId="19" xfId="0" applyNumberFormat="1" applyFont="1" applyFill="1" applyBorder="1"/>
    <xf numFmtId="165" fontId="15" fillId="6" borderId="20" xfId="0" applyNumberFormat="1" applyFont="1" applyFill="1" applyBorder="1"/>
    <xf numFmtId="165" fontId="15" fillId="0" borderId="21" xfId="0" applyNumberFormat="1" applyFont="1" applyBorder="1"/>
    <xf numFmtId="0" fontId="22" fillId="4" borderId="0" xfId="0" applyFont="1" applyFill="1"/>
    <xf numFmtId="165" fontId="15" fillId="4" borderId="0" xfId="0" quotePrefix="1" applyNumberFormat="1" applyFont="1" applyFill="1" applyAlignment="1">
      <alignment horizontal="left"/>
    </xf>
    <xf numFmtId="165" fontId="20" fillId="4" borderId="2" xfId="0" applyNumberFormat="1" applyFont="1" applyFill="1" applyBorder="1"/>
    <xf numFmtId="165" fontId="19" fillId="4" borderId="0" xfId="0" applyNumberFormat="1" applyFont="1" applyFill="1"/>
    <xf numFmtId="165" fontId="23" fillId="4" borderId="0" xfId="0" applyNumberFormat="1" applyFont="1" applyFill="1"/>
    <xf numFmtId="165" fontId="24" fillId="4" borderId="0" xfId="0" applyNumberFormat="1" applyFont="1" applyFill="1"/>
    <xf numFmtId="165" fontId="20" fillId="4" borderId="0" xfId="0" applyNumberFormat="1" applyFont="1" applyFill="1"/>
    <xf numFmtId="165" fontId="25" fillId="4" borderId="0" xfId="0" applyNumberFormat="1" applyFont="1" applyFill="1"/>
    <xf numFmtId="0" fontId="1" fillId="3" borderId="0" xfId="2" applyFill="1" applyAlignment="1">
      <alignment horizontal="center"/>
    </xf>
    <xf numFmtId="0" fontId="26" fillId="0" borderId="0" xfId="2" applyFont="1" applyAlignment="1">
      <alignment horizontal="justify" vertical="center"/>
    </xf>
    <xf numFmtId="0" fontId="1" fillId="0" borderId="0" xfId="2"/>
    <xf numFmtId="0" fontId="28" fillId="0" borderId="18" xfId="2" applyFont="1" applyBorder="1" applyAlignment="1">
      <alignment horizontal="left" vertical="center" wrapText="1"/>
    </xf>
    <xf numFmtId="0" fontId="1" fillId="0" borderId="29" xfId="2" applyBorder="1" applyAlignment="1">
      <alignment horizontal="center" vertical="center"/>
    </xf>
    <xf numFmtId="166" fontId="1" fillId="0" borderId="0" xfId="2" applyNumberFormat="1"/>
    <xf numFmtId="165" fontId="1" fillId="0" borderId="29" xfId="2" applyNumberFormat="1" applyBorder="1" applyAlignment="1">
      <alignment horizontal="center" vertical="center"/>
    </xf>
    <xf numFmtId="0" fontId="28" fillId="0" borderId="18" xfId="2" applyFont="1" applyBorder="1" applyAlignment="1">
      <alignment vertical="center" wrapText="1"/>
    </xf>
    <xf numFmtId="0" fontId="28" fillId="0" borderId="18" xfId="2" applyFont="1" applyBorder="1" applyAlignment="1">
      <alignment horizontal="center" vertical="center" wrapText="1"/>
    </xf>
    <xf numFmtId="0" fontId="26" fillId="0" borderId="0" xfId="2" applyFont="1" applyAlignment="1">
      <alignment vertical="center"/>
    </xf>
    <xf numFmtId="0" fontId="28" fillId="3" borderId="18" xfId="2" applyFont="1" applyFill="1" applyBorder="1" applyAlignment="1">
      <alignment horizontal="center" vertical="center" wrapText="1"/>
    </xf>
    <xf numFmtId="0" fontId="28" fillId="0" borderId="29" xfId="2" applyFont="1" applyBorder="1" applyAlignment="1">
      <alignment horizontal="center" vertical="center" wrapText="1"/>
    </xf>
    <xf numFmtId="165" fontId="28" fillId="0" borderId="18" xfId="2" applyNumberFormat="1" applyFont="1" applyBorder="1" applyAlignment="1">
      <alignment horizontal="center" vertical="center" wrapText="1"/>
    </xf>
    <xf numFmtId="0" fontId="28" fillId="0" borderId="18" xfId="2" applyFont="1" applyBorder="1" applyAlignment="1">
      <alignment horizontal="left" vertical="center" wrapText="1" indent="4"/>
    </xf>
    <xf numFmtId="10" fontId="1" fillId="0" borderId="0" xfId="2" applyNumberFormat="1"/>
    <xf numFmtId="0" fontId="27" fillId="7" borderId="23" xfId="2" applyFont="1" applyFill="1" applyBorder="1" applyAlignment="1">
      <alignment vertical="center" wrapText="1"/>
    </xf>
    <xf numFmtId="0" fontId="27" fillId="7" borderId="18" xfId="2" applyFont="1" applyFill="1" applyBorder="1" applyAlignment="1">
      <alignment vertical="center" wrapText="1"/>
    </xf>
    <xf numFmtId="0" fontId="27" fillId="7" borderId="23" xfId="2" applyFont="1" applyFill="1" applyBorder="1" applyAlignment="1">
      <alignment horizontal="center" vertical="center" wrapText="1"/>
    </xf>
    <xf numFmtId="0" fontId="27" fillId="7" borderId="18" xfId="2" applyFont="1" applyFill="1" applyBorder="1" applyAlignment="1">
      <alignment horizontal="center" vertical="center" wrapText="1"/>
    </xf>
    <xf numFmtId="0" fontId="27" fillId="7" borderId="0" xfId="2" applyFont="1" applyFill="1" applyAlignment="1">
      <alignment horizontal="center" vertical="center" wrapText="1"/>
    </xf>
    <xf numFmtId="0" fontId="27" fillId="7" borderId="23" xfId="2" applyFont="1" applyFill="1" applyBorder="1" applyAlignment="1">
      <alignment horizontal="left" vertical="center" wrapText="1"/>
    </xf>
    <xf numFmtId="0" fontId="27" fillId="7" borderId="18" xfId="2" applyFont="1" applyFill="1" applyBorder="1" applyAlignment="1">
      <alignment horizontal="left" vertical="center" wrapText="1"/>
    </xf>
    <xf numFmtId="165" fontId="15" fillId="4" borderId="0" xfId="0" applyNumberFormat="1" applyFont="1" applyFill="1" applyAlignment="1">
      <alignment horizontal="left" wrapText="1"/>
    </xf>
    <xf numFmtId="165" fontId="15" fillId="5" borderId="5" xfId="0" applyNumberFormat="1" applyFont="1" applyFill="1" applyBorder="1" applyAlignment="1">
      <alignment horizontal="center" vertical="center"/>
    </xf>
    <xf numFmtId="165" fontId="15" fillId="5" borderId="1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</cellXfs>
  <cellStyles count="3">
    <cellStyle name="Normal" xfId="0" builtinId="0"/>
    <cellStyle name="Normal 2 2" xfId="2" xr:uid="{64B78E54-AFCB-4B3A-8D9B-495FB0DBDDC7}"/>
    <cellStyle name="Normal_Rev Allocation 03" xfId="1" xr:uid="{31CF37D1-1502-432C-A16C-8A6288EEC5BE}"/>
  </cellStyles>
  <dxfs count="1">
    <dxf>
      <fill>
        <patternFill>
          <bgColor theme="5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2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pamscloud-my.sharepoint.com/personal/nikhil_chakrabarti_apa_com_au/Documents/Documents/VTS_2021/AER%20-%20PCM_2022%20Final%2020211115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YDDATA\Group$\Strategic\MJ\FY19\61.%20VTS%20Tariff%20Reset\0.%20Initial%20PCM%20Model\APA%20VTS%20Tariff%20Model%2020171122%20adjusted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Initial_Tariffs"/>
      <sheetName val="Annual Inj Data"/>
      <sheetName val="Annual Wdl Data 2018"/>
      <sheetName val="Annual Wdl Data 2019"/>
      <sheetName val="Annual Wdl Data 2020"/>
      <sheetName val="Annual Wdl Data 2021"/>
      <sheetName val="Fcast Adjustments 2018"/>
      <sheetName val="Fcast Adjustments 2019"/>
      <sheetName val="Fcast Adjustments 2020"/>
      <sheetName val="Fcast Adjustments 2021"/>
      <sheetName val="2018_Subm"/>
      <sheetName val="2019_Subm"/>
      <sheetName val="2020_Subm"/>
      <sheetName val="2021_Subm"/>
      <sheetName val="2018_Output"/>
      <sheetName val="2019_Output"/>
      <sheetName val="2020_Output"/>
      <sheetName val="2021_Output"/>
    </sheetNames>
    <sheetDataSet>
      <sheetData sheetId="0"/>
      <sheetData sheetId="1">
        <row r="94">
          <cell r="F94">
            <v>116293559.26247348</v>
          </cell>
          <cell r="G94">
            <v>115976450.24287775</v>
          </cell>
          <cell r="H94">
            <v>115416417.29439937</v>
          </cell>
          <cell r="I94">
            <v>114824381.98685181</v>
          </cell>
          <cell r="J94">
            <v>113917211.37464507</v>
          </cell>
        </row>
      </sheetData>
      <sheetData sheetId="2">
        <row r="4">
          <cell r="E4">
            <v>6577685.8229791569</v>
          </cell>
          <cell r="F4">
            <v>7479744.491760605</v>
          </cell>
          <cell r="G4">
            <v>7919235</v>
          </cell>
          <cell r="H4">
            <v>8370505.5652380055</v>
          </cell>
          <cell r="I4">
            <v>6074241.4221060704</v>
          </cell>
        </row>
        <row r="5">
          <cell r="E5">
            <v>234681.47262495698</v>
          </cell>
          <cell r="F5">
            <v>241776.07114031902</v>
          </cell>
          <cell r="G5">
            <v>293229</v>
          </cell>
          <cell r="H5">
            <v>216796.08659428003</v>
          </cell>
          <cell r="I5">
            <v>89571.928412292255</v>
          </cell>
        </row>
        <row r="6"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</row>
        <row r="7">
          <cell r="E7">
            <v>190035.50256206794</v>
          </cell>
          <cell r="F7">
            <v>375806.42347452499</v>
          </cell>
          <cell r="G7">
            <v>206518</v>
          </cell>
          <cell r="H7">
            <v>175691.37749471597</v>
          </cell>
          <cell r="I7">
            <v>147200.77033066389</v>
          </cell>
        </row>
        <row r="8">
          <cell r="E8">
            <v>1005523.8461569541</v>
          </cell>
          <cell r="F8">
            <v>1448483.6759709849</v>
          </cell>
          <cell r="G8">
            <v>1453727</v>
          </cell>
          <cell r="H8">
            <v>941712.3117321399</v>
          </cell>
          <cell r="I8">
            <v>659327.52734184975</v>
          </cell>
        </row>
        <row r="9">
          <cell r="E9">
            <v>545.52854304900006</v>
          </cell>
          <cell r="F9">
            <v>448.40340125699993</v>
          </cell>
          <cell r="G9">
            <v>485</v>
          </cell>
          <cell r="H9">
            <v>415.35224085999994</v>
          </cell>
          <cell r="I9">
            <v>380.67265815025399</v>
          </cell>
        </row>
        <row r="10">
          <cell r="E10">
            <v>3127205.818149216</v>
          </cell>
          <cell r="F10">
            <v>3080131.0190961338</v>
          </cell>
          <cell r="G10">
            <v>2075572</v>
          </cell>
          <cell r="H10">
            <v>3421924.1121155596</v>
          </cell>
          <cell r="I10">
            <v>4262524.4589412007</v>
          </cell>
        </row>
        <row r="11">
          <cell r="E11">
            <v>25252.156238704003</v>
          </cell>
          <cell r="F11">
            <v>26643.206448293004</v>
          </cell>
          <cell r="G11">
            <v>15509</v>
          </cell>
          <cell r="H11">
            <v>29778.47904426001</v>
          </cell>
          <cell r="I11">
            <v>27475.541058799983</v>
          </cell>
        </row>
        <row r="13">
          <cell r="E13">
            <v>523201.99839098996</v>
          </cell>
          <cell r="F13">
            <v>398796.68222628202</v>
          </cell>
          <cell r="G13">
            <v>373173</v>
          </cell>
          <cell r="H13">
            <v>232945.81800000003</v>
          </cell>
          <cell r="I13">
            <v>577538.69999999995</v>
          </cell>
        </row>
      </sheetData>
      <sheetData sheetId="3">
        <row r="7">
          <cell r="R7">
            <v>1290326.0747914291</v>
          </cell>
        </row>
        <row r="8">
          <cell r="R8">
            <v>0</v>
          </cell>
        </row>
        <row r="9">
          <cell r="R9">
            <v>1144256.4935103299</v>
          </cell>
        </row>
        <row r="10">
          <cell r="R10">
            <v>30767517.351065416</v>
          </cell>
        </row>
        <row r="11">
          <cell r="R11">
            <v>3487873.665878695</v>
          </cell>
        </row>
        <row r="12">
          <cell r="R12">
            <v>184606.17797485105</v>
          </cell>
        </row>
        <row r="13">
          <cell r="R13">
            <v>2778549.803543048</v>
          </cell>
        </row>
        <row r="14">
          <cell r="R14">
            <v>120520.567862339</v>
          </cell>
        </row>
        <row r="15">
          <cell r="R15">
            <v>349534.22598979296</v>
          </cell>
        </row>
        <row r="16">
          <cell r="R16">
            <v>974116.82134869602</v>
          </cell>
        </row>
        <row r="18">
          <cell r="R18">
            <v>1451035.5382622459</v>
          </cell>
        </row>
        <row r="19">
          <cell r="R19">
            <v>5208.2450418569997</v>
          </cell>
        </row>
        <row r="20">
          <cell r="R20">
            <v>3665.0293850930007</v>
          </cell>
        </row>
        <row r="21">
          <cell r="R21">
            <v>395830.14645953599</v>
          </cell>
        </row>
        <row r="22">
          <cell r="R22">
            <v>432748.08137437986</v>
          </cell>
        </row>
        <row r="23">
          <cell r="R23">
            <v>1882895.887050401</v>
          </cell>
        </row>
        <row r="24">
          <cell r="R24">
            <v>1761364.762696381</v>
          </cell>
        </row>
        <row r="25">
          <cell r="R25">
            <v>15767770.852799663</v>
          </cell>
        </row>
        <row r="26">
          <cell r="R26">
            <v>2450583.7799892756</v>
          </cell>
        </row>
        <row r="27">
          <cell r="R27">
            <v>13009239.78057861</v>
          </cell>
        </row>
        <row r="28">
          <cell r="R28">
            <v>1171791.3261037041</v>
          </cell>
        </row>
        <row r="29">
          <cell r="R29">
            <v>501625.50422830606</v>
          </cell>
        </row>
        <row r="30">
          <cell r="R30">
            <v>396003.36935185193</v>
          </cell>
        </row>
        <row r="31">
          <cell r="R31">
            <v>6097530.0524609461</v>
          </cell>
        </row>
        <row r="32">
          <cell r="R32">
            <v>5993282.8402055688</v>
          </cell>
        </row>
        <row r="33">
          <cell r="R33">
            <v>746617.75844501308</v>
          </cell>
        </row>
        <row r="34">
          <cell r="R34">
            <v>343066.33922870096</v>
          </cell>
        </row>
        <row r="35">
          <cell r="R35">
            <v>24805812.061195005</v>
          </cell>
        </row>
        <row r="36">
          <cell r="R36">
            <v>319500.54723388405</v>
          </cell>
        </row>
        <row r="37">
          <cell r="R37">
            <v>174478.498587043</v>
          </cell>
        </row>
        <row r="38">
          <cell r="R38">
            <v>0</v>
          </cell>
        </row>
        <row r="39">
          <cell r="R39">
            <v>0</v>
          </cell>
        </row>
        <row r="42">
          <cell r="R42">
            <v>5298865.1974010393</v>
          </cell>
        </row>
        <row r="52">
          <cell r="R52">
            <v>987485.67473553016</v>
          </cell>
        </row>
        <row r="53">
          <cell r="R53">
            <v>0</v>
          </cell>
        </row>
        <row r="54">
          <cell r="R54">
            <v>1280276.8299310696</v>
          </cell>
        </row>
        <row r="55">
          <cell r="R55">
            <v>43250589.607669979</v>
          </cell>
        </row>
        <row r="56">
          <cell r="R56">
            <v>6637718.9620016599</v>
          </cell>
        </row>
        <row r="57">
          <cell r="R57">
            <v>1381280.6790339714</v>
          </cell>
        </row>
        <row r="58">
          <cell r="R58">
            <v>1794541.3998610391</v>
          </cell>
        </row>
        <row r="59">
          <cell r="R59">
            <v>157197.99594378695</v>
          </cell>
        </row>
        <row r="60">
          <cell r="R60">
            <v>653189.94926251797</v>
          </cell>
        </row>
        <row r="61">
          <cell r="R61">
            <v>548108.13023536291</v>
          </cell>
        </row>
        <row r="63">
          <cell r="R63">
            <v>437243.26491608709</v>
          </cell>
        </row>
        <row r="66">
          <cell r="R66">
            <v>351589.55455589504</v>
          </cell>
        </row>
        <row r="67">
          <cell r="R67">
            <v>892251.39852644398</v>
          </cell>
        </row>
        <row r="68">
          <cell r="R68">
            <v>1212414.6013108336</v>
          </cell>
        </row>
        <row r="69">
          <cell r="R69">
            <v>601807.37332818308</v>
          </cell>
        </row>
        <row r="70">
          <cell r="R70">
            <v>10473947.601114646</v>
          </cell>
        </row>
        <row r="71">
          <cell r="R71">
            <v>49203967.992855981</v>
          </cell>
        </row>
        <row r="72">
          <cell r="R72">
            <v>689684.74243884394</v>
          </cell>
        </row>
        <row r="73">
          <cell r="R73">
            <v>131059.474403803</v>
          </cell>
        </row>
        <row r="74">
          <cell r="R74">
            <v>5269207.8089203611</v>
          </cell>
        </row>
        <row r="77">
          <cell r="R77">
            <v>3026158.3036952573</v>
          </cell>
        </row>
      </sheetData>
      <sheetData sheetId="4">
        <row r="7">
          <cell r="R7">
            <v>1740078.4176001227</v>
          </cell>
        </row>
        <row r="8">
          <cell r="R8">
            <v>0</v>
          </cell>
        </row>
        <row r="9">
          <cell r="R9">
            <v>1081731.2811797981</v>
          </cell>
        </row>
        <row r="10">
          <cell r="R10">
            <v>39930336.965636306</v>
          </cell>
        </row>
        <row r="11">
          <cell r="R11">
            <v>3592871.3923630686</v>
          </cell>
        </row>
        <row r="12">
          <cell r="R12">
            <v>178297.11844507098</v>
          </cell>
        </row>
        <row r="13">
          <cell r="R13">
            <v>2758400.6698223175</v>
          </cell>
        </row>
        <row r="14">
          <cell r="R14">
            <v>214302.75387822802</v>
          </cell>
        </row>
        <row r="15">
          <cell r="R15">
            <v>258267.22835128001</v>
          </cell>
        </row>
        <row r="16">
          <cell r="R16">
            <v>900669.50401651324</v>
          </cell>
        </row>
        <row r="18">
          <cell r="R18">
            <v>1144304.541398241</v>
          </cell>
        </row>
        <row r="19">
          <cell r="R19">
            <v>6731.1826728140013</v>
          </cell>
        </row>
        <row r="20">
          <cell r="R20">
            <v>2751.660123652</v>
          </cell>
        </row>
        <row r="21">
          <cell r="R21">
            <v>431139.15768110292</v>
          </cell>
        </row>
        <row r="22">
          <cell r="R22">
            <v>495857.18744155997</v>
          </cell>
        </row>
        <row r="23">
          <cell r="R23">
            <v>1810596.5325547247</v>
          </cell>
        </row>
        <row r="24">
          <cell r="R24">
            <v>3502219.9677112955</v>
          </cell>
        </row>
        <row r="25">
          <cell r="R25">
            <v>11290778.37442773</v>
          </cell>
        </row>
        <row r="26">
          <cell r="R26">
            <v>1594182.1809426181</v>
          </cell>
        </row>
        <row r="27">
          <cell r="R27">
            <v>13962886.711263059</v>
          </cell>
        </row>
        <row r="28">
          <cell r="R28">
            <v>1051239.610143427</v>
          </cell>
        </row>
        <row r="29">
          <cell r="R29">
            <v>499550.25128272502</v>
          </cell>
        </row>
        <row r="30">
          <cell r="R30">
            <v>417797.49959272309</v>
          </cell>
        </row>
        <row r="31">
          <cell r="R31">
            <v>6384757.5193849187</v>
          </cell>
        </row>
        <row r="32">
          <cell r="R32">
            <v>5965570.4791771863</v>
          </cell>
        </row>
        <row r="33">
          <cell r="R33">
            <v>2412401.6822403925</v>
          </cell>
        </row>
        <row r="34">
          <cell r="R34">
            <v>8858.5478851069929</v>
          </cell>
        </row>
        <row r="35">
          <cell r="R35">
            <v>28325731.428305879</v>
          </cell>
        </row>
        <row r="36">
          <cell r="R36">
            <v>90104.852969763</v>
          </cell>
        </row>
        <row r="37">
          <cell r="R37">
            <v>58881.919962530003</v>
          </cell>
        </row>
        <row r="38">
          <cell r="R38">
            <v>0</v>
          </cell>
        </row>
        <row r="39">
          <cell r="R39">
            <v>0</v>
          </cell>
        </row>
        <row r="42">
          <cell r="R42">
            <v>4315517.4645858342</v>
          </cell>
        </row>
        <row r="52">
          <cell r="R52">
            <v>1011222.8085682211</v>
          </cell>
        </row>
        <row r="53">
          <cell r="R53">
            <v>0</v>
          </cell>
        </row>
        <row r="54">
          <cell r="R54">
            <v>1349257.5541408882</v>
          </cell>
        </row>
        <row r="55">
          <cell r="R55">
            <v>43760173.156226695</v>
          </cell>
        </row>
        <row r="56">
          <cell r="R56">
            <v>7234784.8343132911</v>
          </cell>
        </row>
        <row r="57">
          <cell r="R57">
            <v>1140827.8914478421</v>
          </cell>
        </row>
        <row r="58">
          <cell r="R58">
            <v>1849220.4984876784</v>
          </cell>
        </row>
        <row r="59">
          <cell r="R59">
            <v>228838.95238404599</v>
          </cell>
        </row>
        <row r="60">
          <cell r="R60">
            <v>594894.034650182</v>
          </cell>
        </row>
        <row r="61">
          <cell r="R61">
            <v>503137.60966356896</v>
          </cell>
        </row>
        <row r="63">
          <cell r="R63">
            <v>302836.43694341095</v>
          </cell>
        </row>
        <row r="66">
          <cell r="R66">
            <v>340811.58983032196</v>
          </cell>
        </row>
        <row r="67">
          <cell r="R67">
            <v>1184103.1143264859</v>
          </cell>
        </row>
        <row r="68">
          <cell r="R68">
            <v>1060891.141536558</v>
          </cell>
        </row>
        <row r="69">
          <cell r="R69">
            <v>606063.8507026101</v>
          </cell>
        </row>
        <row r="70">
          <cell r="R70">
            <v>5814225.7336963825</v>
          </cell>
        </row>
        <row r="71">
          <cell r="R71">
            <v>54711948.509653673</v>
          </cell>
        </row>
        <row r="72">
          <cell r="R72">
            <v>736043.79154550296</v>
          </cell>
        </row>
        <row r="73">
          <cell r="R73">
            <v>151822.19809512803</v>
          </cell>
        </row>
        <row r="74">
          <cell r="R74">
            <v>5546606.8282580655</v>
          </cell>
        </row>
        <row r="77">
          <cell r="R77">
            <v>3162426.9774751198</v>
          </cell>
        </row>
      </sheetData>
      <sheetData sheetId="5">
        <row r="7">
          <cell r="R7">
            <v>1348603.8726560811</v>
          </cell>
        </row>
        <row r="8">
          <cell r="R8">
            <v>0</v>
          </cell>
        </row>
        <row r="9">
          <cell r="R9">
            <v>1160821.3532856361</v>
          </cell>
        </row>
        <row r="10">
          <cell r="R10">
            <v>29479118.275073864</v>
          </cell>
        </row>
        <row r="11">
          <cell r="R11">
            <v>3459792.5430125049</v>
          </cell>
        </row>
        <row r="12">
          <cell r="R12">
            <v>174923.67696039102</v>
          </cell>
        </row>
        <row r="13">
          <cell r="R13">
            <v>2962333.6056815959</v>
          </cell>
        </row>
        <row r="14">
          <cell r="R14">
            <v>227091.06612685704</v>
          </cell>
        </row>
        <row r="15">
          <cell r="R15">
            <v>205906.692964652</v>
          </cell>
        </row>
        <row r="16">
          <cell r="R16">
            <v>1028508.6578844911</v>
          </cell>
        </row>
        <row r="18">
          <cell r="R18">
            <v>1222902.125979773</v>
          </cell>
        </row>
        <row r="19">
          <cell r="R19">
            <v>7443.3866072469991</v>
          </cell>
        </row>
        <row r="20">
          <cell r="R20">
            <v>2215.3905588709995</v>
          </cell>
        </row>
        <row r="21">
          <cell r="R21">
            <v>472818.87037806393</v>
          </cell>
        </row>
        <row r="22">
          <cell r="R22">
            <v>488822.57363867096</v>
          </cell>
        </row>
        <row r="23">
          <cell r="R23">
            <v>686332.42484565102</v>
          </cell>
        </row>
        <row r="24">
          <cell r="R24">
            <v>1266632.1451281128</v>
          </cell>
        </row>
        <row r="25">
          <cell r="R25">
            <v>12128797.140328692</v>
          </cell>
        </row>
        <row r="26">
          <cell r="R26">
            <v>1883603.0008414621</v>
          </cell>
        </row>
        <row r="27">
          <cell r="R27">
            <v>12621201.873960687</v>
          </cell>
        </row>
        <row r="28">
          <cell r="R28">
            <v>959376.08694642701</v>
          </cell>
        </row>
        <row r="29">
          <cell r="R29">
            <v>601390.93686824001</v>
          </cell>
        </row>
        <row r="30">
          <cell r="R30">
            <v>512069.24429389596</v>
          </cell>
        </row>
        <row r="31">
          <cell r="R31">
            <v>7857791.0415131282</v>
          </cell>
        </row>
        <row r="32">
          <cell r="R32">
            <v>6259986.8160766428</v>
          </cell>
        </row>
        <row r="33">
          <cell r="R33">
            <v>2875895.404135887</v>
          </cell>
        </row>
        <row r="34">
          <cell r="R34">
            <v>460936.59381812403</v>
          </cell>
        </row>
        <row r="35">
          <cell r="R35">
            <v>25899688.188290909</v>
          </cell>
        </row>
        <row r="36">
          <cell r="R36">
            <v>3180.3508883870004</v>
          </cell>
        </row>
        <row r="37">
          <cell r="R37">
            <v>158997.648430598</v>
          </cell>
        </row>
        <row r="38">
          <cell r="R38">
            <v>0</v>
          </cell>
        </row>
        <row r="39">
          <cell r="R39">
            <v>0</v>
          </cell>
        </row>
        <row r="42">
          <cell r="R42">
            <v>4924607.2183908056</v>
          </cell>
        </row>
        <row r="52">
          <cell r="R52">
            <v>1060344.4467360056</v>
          </cell>
        </row>
        <row r="53">
          <cell r="R53">
            <v>0</v>
          </cell>
        </row>
        <row r="54">
          <cell r="R54">
            <v>1393893.9260778097</v>
          </cell>
        </row>
        <row r="55">
          <cell r="R55">
            <v>45000801.68141982</v>
          </cell>
        </row>
        <row r="56">
          <cell r="R56">
            <v>7763569.0440364685</v>
          </cell>
        </row>
        <row r="57">
          <cell r="R57">
            <v>1009081.9436016417</v>
          </cell>
        </row>
        <row r="58">
          <cell r="R58">
            <v>1891479.6370636038</v>
          </cell>
        </row>
        <row r="59">
          <cell r="R59">
            <v>186230.35957344298</v>
          </cell>
        </row>
        <row r="60">
          <cell r="R60">
            <v>656863.62249042012</v>
          </cell>
        </row>
        <row r="61">
          <cell r="R61">
            <v>440841.76049912104</v>
          </cell>
        </row>
        <row r="63">
          <cell r="R63">
            <v>226841.872809739</v>
          </cell>
        </row>
        <row r="66">
          <cell r="R66">
            <v>334137.34983836504</v>
          </cell>
        </row>
        <row r="67">
          <cell r="R67">
            <v>1163443.3882373951</v>
          </cell>
        </row>
        <row r="68">
          <cell r="R68">
            <v>1072426.06946185</v>
          </cell>
        </row>
        <row r="69">
          <cell r="R69">
            <v>603085.82687419106</v>
          </cell>
        </row>
        <row r="70">
          <cell r="R70">
            <v>7346320.2782121496</v>
          </cell>
        </row>
        <row r="71">
          <cell r="R71">
            <v>55468465.458158121</v>
          </cell>
        </row>
        <row r="72">
          <cell r="R72">
            <v>742979.99965694989</v>
          </cell>
        </row>
        <row r="73">
          <cell r="R73">
            <v>157193.17110074899</v>
          </cell>
        </row>
        <row r="74">
          <cell r="R74">
            <v>5820156.4158003302</v>
          </cell>
        </row>
        <row r="77">
          <cell r="R77">
            <v>3533753.0343260984</v>
          </cell>
        </row>
      </sheetData>
      <sheetData sheetId="6">
        <row r="7">
          <cell r="R7">
            <v>999565.4348972952</v>
          </cell>
        </row>
        <row r="8">
          <cell r="R8">
            <v>0</v>
          </cell>
        </row>
        <row r="9">
          <cell r="R9">
            <v>1111333.856209314</v>
          </cell>
        </row>
        <row r="10">
          <cell r="R10">
            <v>28376307.84336869</v>
          </cell>
        </row>
        <row r="11">
          <cell r="R11">
            <v>3449719.5456342245</v>
          </cell>
        </row>
        <row r="12">
          <cell r="R12">
            <v>170226.119312058</v>
          </cell>
        </row>
        <row r="13">
          <cell r="R13">
            <v>2735260.3408987583</v>
          </cell>
        </row>
        <row r="14">
          <cell r="R14">
            <v>120481.780750055</v>
          </cell>
        </row>
        <row r="15">
          <cell r="R15">
            <v>347223.87788717798</v>
          </cell>
        </row>
        <row r="16">
          <cell r="R16">
            <v>1001382.4273472221</v>
          </cell>
        </row>
        <row r="18">
          <cell r="R18">
            <v>1550105.937016017</v>
          </cell>
        </row>
        <row r="19">
          <cell r="R19">
            <v>4605.5268318749995</v>
          </cell>
        </row>
        <row r="20">
          <cell r="R20">
            <v>3911.6114424770003</v>
          </cell>
        </row>
        <row r="21">
          <cell r="R21">
            <v>510363.79439367604</v>
          </cell>
        </row>
        <row r="22">
          <cell r="R22">
            <v>255584.48263283199</v>
          </cell>
        </row>
        <row r="23">
          <cell r="R23">
            <v>946491.85945456021</v>
          </cell>
        </row>
        <row r="24">
          <cell r="R24">
            <v>1669120.3586380968</v>
          </cell>
        </row>
        <row r="25">
          <cell r="R25">
            <v>18934171.732971512</v>
          </cell>
        </row>
        <row r="26">
          <cell r="R26">
            <v>1601434.1691120397</v>
          </cell>
        </row>
        <row r="27">
          <cell r="R27">
            <v>12989406.64374659</v>
          </cell>
        </row>
        <row r="28">
          <cell r="R28">
            <v>1042707.4240401131</v>
          </cell>
        </row>
        <row r="29">
          <cell r="R29">
            <v>578428.48723839899</v>
          </cell>
        </row>
        <row r="30">
          <cell r="R30">
            <v>156810.50221110397</v>
          </cell>
        </row>
        <row r="31">
          <cell r="R31">
            <v>7763702.3756917492</v>
          </cell>
        </row>
        <row r="32">
          <cell r="R32">
            <v>6144413.0078195604</v>
          </cell>
        </row>
        <row r="33">
          <cell r="R33">
            <v>3503673.0498117139</v>
          </cell>
        </row>
        <row r="34">
          <cell r="R34">
            <v>532078.59781828604</v>
          </cell>
        </row>
        <row r="35">
          <cell r="R35">
            <v>27731478.842183363</v>
          </cell>
        </row>
        <row r="36">
          <cell r="R36">
            <v>19737.659332689003</v>
          </cell>
        </row>
        <row r="37">
          <cell r="R37">
            <v>59471.70801034999</v>
          </cell>
        </row>
        <row r="38">
          <cell r="R38">
            <v>0</v>
          </cell>
        </row>
        <row r="39">
          <cell r="R39">
            <v>0</v>
          </cell>
        </row>
        <row r="42">
          <cell r="R42">
            <v>4903425.3070643889</v>
          </cell>
        </row>
        <row r="52">
          <cell r="R52">
            <v>1031425.5935998481</v>
          </cell>
        </row>
        <row r="53">
          <cell r="R53">
            <v>0</v>
          </cell>
        </row>
        <row r="54">
          <cell r="R54">
            <v>1386296.2205688444</v>
          </cell>
        </row>
        <row r="55">
          <cell r="R55">
            <v>45819353.455513455</v>
          </cell>
        </row>
        <row r="56">
          <cell r="R56">
            <v>7772129.3062321935</v>
          </cell>
        </row>
        <row r="57">
          <cell r="R57">
            <v>1012863.9581530978</v>
          </cell>
        </row>
        <row r="58">
          <cell r="R58">
            <v>1879255.9710621673</v>
          </cell>
        </row>
        <row r="59">
          <cell r="R59">
            <v>195064.29172028197</v>
          </cell>
        </row>
        <row r="60">
          <cell r="R60">
            <v>668901.73472298728</v>
          </cell>
        </row>
        <row r="61">
          <cell r="R61">
            <v>482793.02891209506</v>
          </cell>
        </row>
        <row r="63">
          <cell r="R63">
            <v>299251.05539541104</v>
          </cell>
        </row>
        <row r="66">
          <cell r="R66">
            <v>326424.69138592097</v>
          </cell>
        </row>
        <row r="67">
          <cell r="R67">
            <v>875862.73506433622</v>
          </cell>
        </row>
        <row r="68">
          <cell r="R68">
            <v>1418702.8013336787</v>
          </cell>
        </row>
        <row r="69">
          <cell r="R69">
            <v>569381.31094277895</v>
          </cell>
        </row>
        <row r="70">
          <cell r="R70">
            <v>4177510.2462943206</v>
          </cell>
        </row>
        <row r="71">
          <cell r="R71">
            <v>54530255.460509084</v>
          </cell>
        </row>
        <row r="72">
          <cell r="R72">
            <v>735362.32227598899</v>
          </cell>
        </row>
        <row r="73">
          <cell r="R73">
            <v>142951.325215772</v>
          </cell>
        </row>
        <row r="74">
          <cell r="R74">
            <v>5687474.8644727534</v>
          </cell>
        </row>
        <row r="77">
          <cell r="R77">
            <v>3208919.0305211334</v>
          </cell>
        </row>
      </sheetData>
      <sheetData sheetId="7"/>
      <sheetData sheetId="8"/>
      <sheetData sheetId="9">
        <row r="49">
          <cell r="J49">
            <v>87549961.022712633</v>
          </cell>
        </row>
        <row r="77">
          <cell r="J77">
            <v>113917211.37464507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Contents"/>
      <sheetName val="Model_Changes__BA"/>
      <sheetName val="Assumptions_SC"/>
      <sheetName val="TS_BA"/>
      <sheetName val="General_BA"/>
      <sheetName val="WACC_BA"/>
      <sheetName val="Pipeline_BA"/>
      <sheetName val="Working_Capital_BA"/>
      <sheetName val="Opex_Forecast_BA"/>
      <sheetName val="Scope_Changes_BA"/>
      <sheetName val="Volume_Assumptions_BA"/>
      <sheetName val="Outputs_SC"/>
      <sheetName val="WACC_BO"/>
      <sheetName val="O&amp;M_Workings_BO"/>
      <sheetName val="O&amp;M_Regulatory_TO"/>
      <sheetName val="Withdrawal_Volumes_Forecasts_BO"/>
      <sheetName val="Withdrawal_Volumes_SC"/>
      <sheetName val="Vencorp_Summary_BO"/>
      <sheetName val="Annual_CTM_BO"/>
      <sheetName val="Tariff_V_BO"/>
      <sheetName val="Tariff_D_BO"/>
      <sheetName val="Exports_BO"/>
      <sheetName val="Power_Station_BO"/>
      <sheetName val="WithdrawalVol_Summary_BO"/>
      <sheetName val="2018_Tariffs_SC"/>
      <sheetName val="2018Allocation-Direct_BO"/>
      <sheetName val="2018Non-Direct Costs_BO"/>
      <sheetName val="2018Asset_Group_Summary_BO"/>
      <sheetName val="2018_Tariff_Zone_BO"/>
      <sheetName val="2019_Tariffs_SC"/>
      <sheetName val="2019Allocation-Direct_BO"/>
      <sheetName val="2019Non-Direct Costs_BO"/>
      <sheetName val="2019Asset_Group_Summary_BO"/>
      <sheetName val="2019_Tariff_Zone_BO"/>
      <sheetName val="2020_Tariffs_SC"/>
      <sheetName val="2020Allocation-Direct_BO"/>
      <sheetName val="2020Non-Direct Costs_BO"/>
      <sheetName val="2020Asset_Group_Summary_BO"/>
      <sheetName val="2020_Tariff_Zone_BO"/>
      <sheetName val="2021_Tariffs_SC"/>
      <sheetName val="2021Allocation-Direct_BO"/>
      <sheetName val="2021Non-Direct Costs_BO"/>
      <sheetName val="2021Asset_Group_Summary_BO"/>
      <sheetName val="2021_Tariff_Zone_BO"/>
      <sheetName val="2022_Tariffs_SC"/>
      <sheetName val="2022Allocation-Direct_BO"/>
      <sheetName val="2022Non-Direct Costs_BO"/>
      <sheetName val="2022Asset_Group_Summary_BO"/>
      <sheetName val="2022_Tariff_Zone_BO"/>
      <sheetName val="Injection_SC"/>
      <sheetName val="Injection Summary_BO"/>
      <sheetName val="Longford_BO"/>
      <sheetName val="Port_Campbell_BO"/>
      <sheetName val="Culcairn_BO"/>
      <sheetName val="Peak_Day_Calc_BO"/>
      <sheetName val="Flow_Paths_SC"/>
      <sheetName val="Gas_Source_BO"/>
      <sheetName val="Injection_Forecasts_BO"/>
      <sheetName val="Rates_Calc_BO"/>
      <sheetName val="Distance_Table_BO"/>
      <sheetName val="Paths_18_BO"/>
      <sheetName val="TJ-KM_18_(annual)_BO"/>
      <sheetName val="TJ-KM_18_(peak)_BO"/>
      <sheetName val="Paths_19_BO"/>
      <sheetName val="TJ-KM_19_(annual)_BO"/>
      <sheetName val="TJ-KM_19_(peak)_BO"/>
      <sheetName val="Paths_20_BO"/>
      <sheetName val="TJ-KM_20_(annual)_BO"/>
      <sheetName val="TJ-KM_20_(peak)_BO"/>
      <sheetName val="Paths_21_BO"/>
      <sheetName val="TJ-KM_21_(annual)_BO"/>
      <sheetName val="TJ-KM_21_(peak)_BO"/>
      <sheetName val="Paths_22_BO"/>
      <sheetName val="TJ-KM_22_(annual)_BO"/>
      <sheetName val="TJ-KM_22_(peak)_BO"/>
      <sheetName val="Northern_Zone_Profiles_SC"/>
      <sheetName val="Injections_BO"/>
      <sheetName val="Interconnect_BO"/>
      <sheetName val="Wodonga_BO"/>
      <sheetName val="M_Valley_BO"/>
      <sheetName val="Hume_BO"/>
      <sheetName val="Allocation_BO"/>
      <sheetName val="Summary_V_BO"/>
      <sheetName val="Summary_D_BO"/>
      <sheetName val="Cost_Recovery_SC"/>
      <sheetName val="Tariff_18_BO"/>
      <sheetName val="Cost_Table_18_annual_BO"/>
      <sheetName val="Cost_Table_18_peak_BO"/>
      <sheetName val="Tariff_19_BO"/>
      <sheetName val="Cost_Table_19_annual_BO"/>
      <sheetName val="Cost_Table_19_peak_BO"/>
      <sheetName val="Tariff_20_BO"/>
      <sheetName val="Cost_Table_20_annual_BO"/>
      <sheetName val="Cost_Table_20_peak_BO"/>
      <sheetName val="Tariff_21_BO"/>
      <sheetName val="Cost_Table_21_annual_BO"/>
      <sheetName val="Cost_Table_21_peak_BO"/>
      <sheetName val="Tariff_22_BO"/>
      <sheetName val="Cost_Table_22_annual_BO"/>
      <sheetName val="Cost_Table_22_peak_BO"/>
      <sheetName val="Zonal_Allocation_SC"/>
      <sheetName val="Injection_BO"/>
      <sheetName val="Rev_Summary_BO"/>
      <sheetName val="Process_Summ_I_BO"/>
      <sheetName val="Process_Summ_II_BO"/>
      <sheetName val="Tariff_Zones_BO"/>
      <sheetName val="Tariff_Calc_BO"/>
      <sheetName val="Indirect_BO"/>
      <sheetName val="Western_Zonal_BO"/>
      <sheetName val="Metro_Zonal_BO"/>
      <sheetName val="Interconnect_Zonal_BO"/>
      <sheetName val="N_Hume_BO"/>
      <sheetName val="Wodonga_Zonal_BO"/>
      <sheetName val="Murray_Valley_BO"/>
      <sheetName val="Cross_System_BO"/>
      <sheetName val="Tariff_Outputs_SC"/>
      <sheetName val="Revenue_Summary_BO"/>
      <sheetName val="Rev_-_Rolled_Out_BO"/>
      <sheetName val="Injection_Tariffs_BO"/>
      <sheetName val="Withdrawal_Tariffs_BO"/>
      <sheetName val="Appendices_SC"/>
      <sheetName val="RAB_Model_BO"/>
      <sheetName val="CTM_Details_BA"/>
      <sheetName val="Lookup_Tables_SSC"/>
      <sheetName val="TS_LU"/>
      <sheetName val="Checks_SSC"/>
      <sheetName val="Checks_BO"/>
      <sheetName val="APA VTS Tariff Model 20171122 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>
        <row r="189">
          <cell r="K189">
            <v>15400000</v>
          </cell>
        </row>
      </sheetData>
      <sheetData sheetId="121"/>
      <sheetData sheetId="122"/>
      <sheetData sheetId="123"/>
      <sheetData sheetId="124"/>
      <sheetData sheetId="125"/>
      <sheetData sheetId="126"/>
      <sheetData sheetId="127"/>
      <sheetData sheetId="12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6594F2-3219-48A8-9510-5F6AA711304E}">
  <dimension ref="A1:H95"/>
  <sheetViews>
    <sheetView tabSelected="1" topLeftCell="A34" workbookViewId="0">
      <selection activeCell="B37" sqref="B37"/>
    </sheetView>
  </sheetViews>
  <sheetFormatPr defaultColWidth="9.140625" defaultRowHeight="15" x14ac:dyDescent="0.25"/>
  <cols>
    <col min="1" max="1" width="9.140625" style="100"/>
    <col min="2" max="2" width="38" style="100" customWidth="1"/>
    <col min="3" max="3" width="43.85546875" style="100" customWidth="1"/>
    <col min="4" max="5" width="21.28515625" style="100" customWidth="1"/>
    <col min="6" max="7" width="9.140625" style="100"/>
    <col min="8" max="8" width="43.85546875" style="100" customWidth="1"/>
    <col min="9" max="16384" width="9.140625" style="100"/>
  </cols>
  <sheetData>
    <row r="1" spans="1:5" ht="16.5" x14ac:dyDescent="0.25">
      <c r="A1" s="98" t="s">
        <v>84</v>
      </c>
      <c r="B1" s="99" t="s">
        <v>85</v>
      </c>
      <c r="C1" s="99" t="s">
        <v>86</v>
      </c>
    </row>
    <row r="2" spans="1:5" ht="17.25" thickBot="1" x14ac:dyDescent="0.3">
      <c r="B2" s="99"/>
    </row>
    <row r="3" spans="1:5" x14ac:dyDescent="0.25">
      <c r="B3" s="118" t="s">
        <v>87</v>
      </c>
      <c r="C3" s="115" t="s">
        <v>88</v>
      </c>
    </row>
    <row r="4" spans="1:5" ht="15.75" thickBot="1" x14ac:dyDescent="0.3">
      <c r="B4" s="119"/>
      <c r="C4" s="116"/>
    </row>
    <row r="5" spans="1:5" ht="29.25" thickBot="1" x14ac:dyDescent="0.3">
      <c r="B5" s="101" t="s">
        <v>89</v>
      </c>
      <c r="C5" s="102">
        <v>1.9379999999999999</v>
      </c>
      <c r="E5" s="103"/>
    </row>
    <row r="6" spans="1:5" ht="15.75" thickBot="1" x14ac:dyDescent="0.3">
      <c r="B6" s="101" t="s">
        <v>90</v>
      </c>
      <c r="C6" s="102">
        <v>0.38340000000000002</v>
      </c>
      <c r="E6" s="103"/>
    </row>
    <row r="7" spans="1:5" ht="15.75" thickBot="1" x14ac:dyDescent="0.3">
      <c r="B7" s="101" t="s">
        <v>91</v>
      </c>
      <c r="C7" s="102">
        <v>0.54790000000000005</v>
      </c>
      <c r="E7" s="103"/>
    </row>
    <row r="8" spans="1:5" ht="15.75" thickBot="1" x14ac:dyDescent="0.3">
      <c r="B8" s="101" t="s">
        <v>7</v>
      </c>
      <c r="C8" s="104">
        <v>1.1628000000000001</v>
      </c>
      <c r="E8" s="103"/>
    </row>
    <row r="10" spans="1:5" ht="16.5" x14ac:dyDescent="0.25">
      <c r="B10" s="99" t="s">
        <v>92</v>
      </c>
      <c r="C10" s="99" t="s">
        <v>93</v>
      </c>
    </row>
    <row r="11" spans="1:5" ht="17.25" thickBot="1" x14ac:dyDescent="0.3">
      <c r="B11" s="99"/>
    </row>
    <row r="12" spans="1:5" x14ac:dyDescent="0.25">
      <c r="B12" s="118" t="s">
        <v>87</v>
      </c>
      <c r="C12" s="115" t="s">
        <v>88</v>
      </c>
    </row>
    <row r="13" spans="1:5" ht="15.75" thickBot="1" x14ac:dyDescent="0.3">
      <c r="B13" s="119"/>
      <c r="C13" s="116"/>
    </row>
    <row r="14" spans="1:5" ht="15.75" thickBot="1" x14ac:dyDescent="0.3">
      <c r="B14" s="101" t="s">
        <v>94</v>
      </c>
      <c r="C14" s="102">
        <v>1.2636000000000001</v>
      </c>
      <c r="E14" s="103"/>
    </row>
    <row r="15" spans="1:5" ht="15.75" thickBot="1" x14ac:dyDescent="0.3">
      <c r="B15" s="101" t="s">
        <v>10</v>
      </c>
      <c r="C15" s="102">
        <v>0.30769999999999997</v>
      </c>
      <c r="E15" s="103"/>
    </row>
    <row r="16" spans="1:5" x14ac:dyDescent="0.25">
      <c r="E16" s="103"/>
    </row>
    <row r="17" spans="2:5" ht="33" x14ac:dyDescent="0.25">
      <c r="B17" s="99" t="s">
        <v>95</v>
      </c>
      <c r="C17" s="99" t="s">
        <v>96</v>
      </c>
      <c r="E17" s="103"/>
    </row>
    <row r="18" spans="2:5" ht="17.25" thickBot="1" x14ac:dyDescent="0.3">
      <c r="B18" s="99"/>
    </row>
    <row r="19" spans="2:5" x14ac:dyDescent="0.25">
      <c r="B19" s="118" t="s">
        <v>87</v>
      </c>
      <c r="C19" s="115" t="s">
        <v>88</v>
      </c>
    </row>
    <row r="20" spans="2:5" ht="15.75" thickBot="1" x14ac:dyDescent="0.3">
      <c r="B20" s="119"/>
      <c r="C20" s="116"/>
    </row>
    <row r="21" spans="2:5" ht="29.25" thickBot="1" x14ac:dyDescent="0.3">
      <c r="B21" s="101" t="s">
        <v>97</v>
      </c>
      <c r="C21" s="102">
        <v>1.9381999999999999</v>
      </c>
      <c r="E21" s="103"/>
    </row>
    <row r="22" spans="2:5" ht="15.75" thickBot="1" x14ac:dyDescent="0.3">
      <c r="B22" s="101" t="s">
        <v>98</v>
      </c>
      <c r="C22" s="102" t="s">
        <v>99</v>
      </c>
      <c r="E22" s="103"/>
    </row>
    <row r="23" spans="2:5" ht="15.75" thickBot="1" x14ac:dyDescent="0.3">
      <c r="B23" s="101" t="s">
        <v>27</v>
      </c>
      <c r="C23" s="102">
        <v>0.69550000000000001</v>
      </c>
      <c r="E23" s="103"/>
    </row>
    <row r="25" spans="2:5" ht="16.5" x14ac:dyDescent="0.25">
      <c r="B25" s="99" t="s">
        <v>100</v>
      </c>
      <c r="C25" s="99" t="s">
        <v>101</v>
      </c>
    </row>
    <row r="26" spans="2:5" ht="17.25" thickBot="1" x14ac:dyDescent="0.3">
      <c r="B26" s="99"/>
    </row>
    <row r="27" spans="2:5" x14ac:dyDescent="0.25">
      <c r="B27" s="118" t="s">
        <v>87</v>
      </c>
      <c r="C27" s="115" t="s">
        <v>88</v>
      </c>
    </row>
    <row r="28" spans="2:5" ht="15.75" thickBot="1" x14ac:dyDescent="0.3">
      <c r="B28" s="119"/>
      <c r="C28" s="116"/>
    </row>
    <row r="29" spans="2:5" ht="15.75" thickBot="1" x14ac:dyDescent="0.3">
      <c r="B29" s="101" t="s">
        <v>102</v>
      </c>
      <c r="C29" s="102">
        <v>0.31269999999999998</v>
      </c>
    </row>
    <row r="31" spans="2:5" ht="16.5" x14ac:dyDescent="0.25">
      <c r="B31" s="99" t="s">
        <v>103</v>
      </c>
      <c r="C31" s="99" t="s">
        <v>104</v>
      </c>
    </row>
    <row r="32" spans="2:5" ht="17.25" thickBot="1" x14ac:dyDescent="0.3">
      <c r="B32" s="99"/>
    </row>
    <row r="33" spans="2:8" x14ac:dyDescent="0.25">
      <c r="B33" s="118" t="s">
        <v>87</v>
      </c>
      <c r="C33" s="115" t="s">
        <v>88</v>
      </c>
    </row>
    <row r="34" spans="2:8" ht="15.75" thickBot="1" x14ac:dyDescent="0.3">
      <c r="B34" s="119"/>
      <c r="C34" s="116"/>
    </row>
    <row r="35" spans="2:8" ht="15.75" thickBot="1" x14ac:dyDescent="0.3">
      <c r="B35" s="105" t="s">
        <v>102</v>
      </c>
      <c r="C35" s="106" t="s">
        <v>99</v>
      </c>
    </row>
    <row r="38" spans="2:8" ht="16.5" x14ac:dyDescent="0.25">
      <c r="B38" s="99" t="s">
        <v>105</v>
      </c>
      <c r="C38" s="99" t="s">
        <v>106</v>
      </c>
    </row>
    <row r="39" spans="2:8" ht="17.25" thickBot="1" x14ac:dyDescent="0.3">
      <c r="B39" s="107"/>
    </row>
    <row r="40" spans="2:8" x14ac:dyDescent="0.25">
      <c r="B40" s="118" t="s">
        <v>107</v>
      </c>
      <c r="C40" s="115" t="s">
        <v>108</v>
      </c>
      <c r="D40" s="115" t="s">
        <v>109</v>
      </c>
      <c r="E40" s="115" t="s">
        <v>110</v>
      </c>
    </row>
    <row r="41" spans="2:8" ht="15.75" thickBot="1" x14ac:dyDescent="0.3">
      <c r="B41" s="119"/>
      <c r="C41" s="116"/>
      <c r="D41" s="117"/>
      <c r="E41" s="117"/>
    </row>
    <row r="42" spans="2:8" ht="15.75" thickBot="1" x14ac:dyDescent="0.3">
      <c r="B42" s="105">
        <v>1</v>
      </c>
      <c r="C42" s="106" t="s">
        <v>17</v>
      </c>
      <c r="D42" s="102">
        <v>0.1658</v>
      </c>
      <c r="E42" s="102">
        <v>0.16470000000000001</v>
      </c>
      <c r="H42" s="106" t="s">
        <v>17</v>
      </c>
    </row>
    <row r="43" spans="2:8" ht="15.75" thickBot="1" x14ac:dyDescent="0.3">
      <c r="B43" s="105">
        <v>2</v>
      </c>
      <c r="C43" s="106" t="s">
        <v>7</v>
      </c>
      <c r="D43" s="102">
        <v>0.20449999999999999</v>
      </c>
      <c r="E43" s="102">
        <v>0.22789999999999999</v>
      </c>
      <c r="H43" s="106" t="s">
        <v>7</v>
      </c>
    </row>
    <row r="44" spans="2:8" ht="15.75" thickBot="1" x14ac:dyDescent="0.3">
      <c r="B44" s="105">
        <v>3</v>
      </c>
      <c r="C44" s="106" t="s">
        <v>18</v>
      </c>
      <c r="D44" s="102">
        <v>0.2432</v>
      </c>
      <c r="E44" s="104">
        <v>0.29110000000000003</v>
      </c>
      <c r="H44" s="106" t="s">
        <v>18</v>
      </c>
    </row>
    <row r="45" spans="2:8" ht="15.75" thickBot="1" x14ac:dyDescent="0.3">
      <c r="B45" s="105">
        <v>4</v>
      </c>
      <c r="C45" s="106" t="s">
        <v>73</v>
      </c>
      <c r="D45" s="102">
        <v>0.34379999999999999</v>
      </c>
      <c r="E45" s="102">
        <v>0.37109999999999999</v>
      </c>
      <c r="H45" s="106" t="s">
        <v>19</v>
      </c>
    </row>
    <row r="46" spans="2:8" ht="15.75" thickBot="1" x14ac:dyDescent="0.3">
      <c r="B46" s="105">
        <v>5</v>
      </c>
      <c r="C46" s="106" t="s">
        <v>20</v>
      </c>
      <c r="D46" s="102">
        <v>0.78210000000000002</v>
      </c>
      <c r="E46" s="102">
        <v>0.98609999999999998</v>
      </c>
      <c r="H46" s="106" t="s">
        <v>20</v>
      </c>
    </row>
    <row r="47" spans="2:8" ht="15.75" thickBot="1" x14ac:dyDescent="0.3">
      <c r="B47" s="105">
        <v>6</v>
      </c>
      <c r="C47" s="106" t="s">
        <v>74</v>
      </c>
      <c r="D47" s="102">
        <v>0.30409999999999998</v>
      </c>
      <c r="E47" s="102">
        <v>0.36309999999999998</v>
      </c>
      <c r="H47" s="106" t="s">
        <v>21</v>
      </c>
    </row>
    <row r="48" spans="2:8" ht="15.75" thickBot="1" x14ac:dyDescent="0.3">
      <c r="B48" s="105">
        <v>7</v>
      </c>
      <c r="C48" s="106" t="s">
        <v>22</v>
      </c>
      <c r="D48" s="102">
        <v>0.65390000000000004</v>
      </c>
      <c r="E48" s="102">
        <v>1.1013999999999999</v>
      </c>
      <c r="H48" s="106" t="s">
        <v>22</v>
      </c>
    </row>
    <row r="49" spans="2:8" ht="15.75" thickBot="1" x14ac:dyDescent="0.3">
      <c r="B49" s="105">
        <v>8</v>
      </c>
      <c r="C49" s="106" t="s">
        <v>75</v>
      </c>
      <c r="D49" s="102">
        <v>0.77829999999999999</v>
      </c>
      <c r="E49" s="102">
        <v>1.1534</v>
      </c>
      <c r="H49" s="106" t="s">
        <v>24</v>
      </c>
    </row>
    <row r="50" spans="2:8" ht="15.75" thickBot="1" x14ac:dyDescent="0.3">
      <c r="B50" s="105">
        <v>9</v>
      </c>
      <c r="C50" s="106" t="s">
        <v>25</v>
      </c>
      <c r="D50" s="102">
        <v>0.7409</v>
      </c>
      <c r="E50" s="102">
        <v>1.1072</v>
      </c>
      <c r="H50" s="106" t="s">
        <v>25</v>
      </c>
    </row>
    <row r="51" spans="2:8" ht="15.75" thickBot="1" x14ac:dyDescent="0.3">
      <c r="B51" s="105">
        <v>21</v>
      </c>
      <c r="C51" s="106" t="s">
        <v>34</v>
      </c>
      <c r="D51" s="102">
        <v>0.1115</v>
      </c>
      <c r="E51" s="102">
        <v>0.18770000000000001</v>
      </c>
      <c r="H51" s="106" t="s">
        <v>34</v>
      </c>
    </row>
    <row r="52" spans="2:8" ht="15.75" thickBot="1" x14ac:dyDescent="0.3">
      <c r="B52" s="105">
        <v>22</v>
      </c>
      <c r="C52" s="106" t="s">
        <v>35</v>
      </c>
      <c r="D52" s="102">
        <v>0.23469999999999999</v>
      </c>
      <c r="E52" s="102">
        <v>0.70399999999999996</v>
      </c>
      <c r="H52" s="106" t="s">
        <v>35</v>
      </c>
    </row>
    <row r="53" spans="2:8" ht="15.75" thickBot="1" x14ac:dyDescent="0.3">
      <c r="B53" s="105">
        <v>10</v>
      </c>
      <c r="C53" s="106" t="s">
        <v>76</v>
      </c>
      <c r="D53" s="102">
        <v>0.6593</v>
      </c>
      <c r="E53" s="104">
        <v>0.97040000000000004</v>
      </c>
      <c r="H53" s="108"/>
    </row>
    <row r="54" spans="2:8" ht="15.75" thickBot="1" x14ac:dyDescent="0.3">
      <c r="B54" s="105">
        <v>11</v>
      </c>
      <c r="C54" s="106" t="s">
        <v>10</v>
      </c>
      <c r="D54" s="102">
        <v>0.80589999999999995</v>
      </c>
      <c r="E54" s="109">
        <v>0.80589999999999995</v>
      </c>
      <c r="H54" s="106" t="s">
        <v>10</v>
      </c>
    </row>
    <row r="55" spans="2:8" ht="15.75" thickBot="1" x14ac:dyDescent="0.3">
      <c r="B55" s="105">
        <v>13</v>
      </c>
      <c r="C55" s="106" t="s">
        <v>27</v>
      </c>
      <c r="D55" s="102">
        <v>0.1648</v>
      </c>
      <c r="E55" s="102">
        <v>0.1648</v>
      </c>
      <c r="H55" s="106" t="s">
        <v>27</v>
      </c>
    </row>
    <row r="56" spans="2:8" ht="15.75" thickBot="1" x14ac:dyDescent="0.3">
      <c r="B56" s="105">
        <v>17</v>
      </c>
      <c r="C56" s="106" t="s">
        <v>29</v>
      </c>
      <c r="D56" s="102">
        <v>0.87839999999999996</v>
      </c>
      <c r="E56" s="102">
        <v>1.4936</v>
      </c>
      <c r="H56" s="106" t="s">
        <v>29</v>
      </c>
    </row>
    <row r="57" spans="2:8" ht="15.75" thickBot="1" x14ac:dyDescent="0.3">
      <c r="B57" s="105">
        <v>18</v>
      </c>
      <c r="C57" s="106" t="s">
        <v>30</v>
      </c>
      <c r="D57" s="102">
        <v>0.20119999999999999</v>
      </c>
      <c r="E57" s="102">
        <v>0.2089</v>
      </c>
      <c r="H57" s="106" t="s">
        <v>30</v>
      </c>
    </row>
    <row r="58" spans="2:8" ht="15.75" thickBot="1" x14ac:dyDescent="0.3">
      <c r="B58" s="105">
        <v>19</v>
      </c>
      <c r="C58" s="106" t="s">
        <v>9</v>
      </c>
      <c r="D58" s="102">
        <v>0.86</v>
      </c>
      <c r="E58" s="109" t="s">
        <v>111</v>
      </c>
      <c r="H58" s="106" t="s">
        <v>31</v>
      </c>
    </row>
    <row r="59" spans="2:8" ht="15.75" thickBot="1" x14ac:dyDescent="0.3">
      <c r="B59" s="105">
        <v>20</v>
      </c>
      <c r="C59" s="106" t="s">
        <v>78</v>
      </c>
      <c r="D59" s="102">
        <v>0.34379999999999999</v>
      </c>
      <c r="E59" s="102">
        <v>0.37109999999999999</v>
      </c>
      <c r="H59" s="106" t="s">
        <v>33</v>
      </c>
    </row>
    <row r="60" spans="2:8" ht="15.75" thickBot="1" x14ac:dyDescent="0.3">
      <c r="B60" s="105">
        <v>24</v>
      </c>
      <c r="C60" s="106" t="s">
        <v>36</v>
      </c>
      <c r="D60" s="102">
        <v>0.25159999999999999</v>
      </c>
      <c r="E60" s="102">
        <v>0.30109999999999998</v>
      </c>
      <c r="H60" s="106" t="s">
        <v>36</v>
      </c>
    </row>
    <row r="61" spans="2:8" ht="15.75" thickBot="1" x14ac:dyDescent="0.3">
      <c r="B61" s="105">
        <v>25</v>
      </c>
      <c r="C61" s="106" t="s">
        <v>37</v>
      </c>
      <c r="D61" s="102">
        <v>6.3200000000000006E-2</v>
      </c>
      <c r="E61" s="109" t="s">
        <v>111</v>
      </c>
      <c r="H61" s="106" t="s">
        <v>37</v>
      </c>
    </row>
    <row r="63" spans="2:8" ht="16.5" x14ac:dyDescent="0.25">
      <c r="B63" s="99" t="s">
        <v>92</v>
      </c>
      <c r="C63" s="99" t="s">
        <v>112</v>
      </c>
    </row>
    <row r="64" spans="2:8" ht="17.25" thickBot="1" x14ac:dyDescent="0.3">
      <c r="B64" s="99"/>
    </row>
    <row r="65" spans="2:7" x14ac:dyDescent="0.25">
      <c r="B65" s="118" t="s">
        <v>107</v>
      </c>
      <c r="C65" s="115" t="s">
        <v>113</v>
      </c>
      <c r="D65" s="115" t="s">
        <v>114</v>
      </c>
    </row>
    <row r="66" spans="2:7" ht="15.75" thickBot="1" x14ac:dyDescent="0.3">
      <c r="B66" s="119"/>
      <c r="C66" s="116"/>
      <c r="D66" s="116"/>
    </row>
    <row r="67" spans="2:7" ht="15.75" thickBot="1" x14ac:dyDescent="0.3">
      <c r="B67" s="105">
        <v>31</v>
      </c>
      <c r="C67" s="106" t="s">
        <v>39</v>
      </c>
      <c r="D67" s="106">
        <v>0</v>
      </c>
    </row>
    <row r="68" spans="2:7" ht="15.75" thickBot="1" x14ac:dyDescent="0.3">
      <c r="B68" s="105">
        <v>33</v>
      </c>
      <c r="C68" s="106" t="s">
        <v>115</v>
      </c>
      <c r="D68" s="110">
        <v>2.2800000000000001E-2</v>
      </c>
    </row>
    <row r="70" spans="2:7" ht="16.5" x14ac:dyDescent="0.25">
      <c r="B70" s="99" t="s">
        <v>95</v>
      </c>
      <c r="C70" s="99" t="s">
        <v>116</v>
      </c>
    </row>
    <row r="71" spans="2:7" ht="17.25" thickBot="1" x14ac:dyDescent="0.3">
      <c r="B71" s="99"/>
    </row>
    <row r="72" spans="2:7" x14ac:dyDescent="0.25">
      <c r="B72" s="113" t="s">
        <v>107</v>
      </c>
      <c r="C72" s="115" t="s">
        <v>117</v>
      </c>
      <c r="D72" s="115" t="s">
        <v>118</v>
      </c>
    </row>
    <row r="73" spans="2:7" ht="15.75" thickBot="1" x14ac:dyDescent="0.3">
      <c r="B73" s="114"/>
      <c r="C73" s="116"/>
      <c r="D73" s="116"/>
    </row>
    <row r="74" spans="2:7" ht="15.75" thickBot="1" x14ac:dyDescent="0.3">
      <c r="B74" s="111">
        <v>23</v>
      </c>
      <c r="C74" s="106" t="s">
        <v>119</v>
      </c>
      <c r="D74" s="110">
        <v>5.9299999999999999E-2</v>
      </c>
      <c r="G74" s="112"/>
    </row>
    <row r="75" spans="2:7" ht="15.75" thickBot="1" x14ac:dyDescent="0.3">
      <c r="B75" s="111">
        <v>32</v>
      </c>
      <c r="C75" s="106" t="s">
        <v>120</v>
      </c>
      <c r="D75" s="110">
        <v>8.6900000000000005E-2</v>
      </c>
      <c r="G75" s="112"/>
    </row>
    <row r="77" spans="2:7" ht="16.5" x14ac:dyDescent="0.25">
      <c r="B77" s="99" t="s">
        <v>100</v>
      </c>
      <c r="C77" s="99" t="s">
        <v>121</v>
      </c>
    </row>
    <row r="78" spans="2:7" ht="15.75" thickBot="1" x14ac:dyDescent="0.3"/>
    <row r="79" spans="2:7" x14ac:dyDescent="0.25">
      <c r="B79" s="113" t="s">
        <v>122</v>
      </c>
      <c r="C79" s="115" t="s">
        <v>123</v>
      </c>
      <c r="D79" s="115" t="s">
        <v>110</v>
      </c>
    </row>
    <row r="80" spans="2:7" ht="15.75" thickBot="1" x14ac:dyDescent="0.3">
      <c r="B80" s="114"/>
      <c r="C80" s="116"/>
      <c r="D80" s="116"/>
    </row>
    <row r="81" spans="2:8" ht="15.75" thickBot="1" x14ac:dyDescent="0.3">
      <c r="B81" s="111" t="s">
        <v>124</v>
      </c>
      <c r="C81" s="110">
        <v>0.17960000000000001</v>
      </c>
      <c r="D81" s="110">
        <v>0.2021</v>
      </c>
    </row>
    <row r="83" spans="2:8" ht="16.5" x14ac:dyDescent="0.25">
      <c r="B83" s="99" t="s">
        <v>103</v>
      </c>
      <c r="C83" s="99" t="s">
        <v>125</v>
      </c>
    </row>
    <row r="84" spans="2:8" ht="15.75" thickBot="1" x14ac:dyDescent="0.3"/>
    <row r="85" spans="2:8" x14ac:dyDescent="0.25">
      <c r="B85" s="113" t="s">
        <v>107</v>
      </c>
      <c r="C85" s="115" t="s">
        <v>108</v>
      </c>
      <c r="D85" s="115" t="s">
        <v>109</v>
      </c>
      <c r="E85" s="115" t="s">
        <v>110</v>
      </c>
    </row>
    <row r="86" spans="2:8" ht="15.75" thickBot="1" x14ac:dyDescent="0.3">
      <c r="B86" s="114"/>
      <c r="C86" s="116"/>
      <c r="D86" s="117"/>
      <c r="E86" s="117"/>
    </row>
    <row r="87" spans="2:8" ht="15.75" thickBot="1" x14ac:dyDescent="0.3">
      <c r="B87" s="111">
        <v>8</v>
      </c>
      <c r="C87" s="106" t="s">
        <v>75</v>
      </c>
      <c r="D87" s="102">
        <v>0.32850000000000001</v>
      </c>
      <c r="E87" s="102">
        <v>0.43259999999999998</v>
      </c>
      <c r="H87" s="100" t="s">
        <v>23</v>
      </c>
    </row>
    <row r="88" spans="2:8" ht="15.75" thickBot="1" x14ac:dyDescent="0.3">
      <c r="B88" s="111">
        <v>11</v>
      </c>
      <c r="C88" s="106" t="s">
        <v>10</v>
      </c>
      <c r="D88" s="102">
        <v>0.1648</v>
      </c>
      <c r="E88" s="109" t="s">
        <v>111</v>
      </c>
      <c r="H88" s="100" t="s">
        <v>26</v>
      </c>
    </row>
    <row r="89" spans="2:8" ht="15.75" thickBot="1" x14ac:dyDescent="0.3">
      <c r="B89" s="111">
        <v>17</v>
      </c>
      <c r="C89" s="106" t="s">
        <v>29</v>
      </c>
      <c r="D89" s="102">
        <v>0.191</v>
      </c>
      <c r="E89" s="104">
        <v>0.21440000000000001</v>
      </c>
      <c r="H89" s="100" t="s">
        <v>28</v>
      </c>
    </row>
    <row r="91" spans="2:8" ht="33" x14ac:dyDescent="0.25">
      <c r="B91" s="99" t="s">
        <v>126</v>
      </c>
      <c r="C91" s="99" t="s">
        <v>127</v>
      </c>
    </row>
    <row r="92" spans="2:8" ht="15.75" thickBot="1" x14ac:dyDescent="0.3"/>
    <row r="93" spans="2:8" x14ac:dyDescent="0.25">
      <c r="B93" s="113" t="s">
        <v>107</v>
      </c>
      <c r="C93" s="115" t="s">
        <v>108</v>
      </c>
      <c r="D93" s="115" t="s">
        <v>109</v>
      </c>
      <c r="E93" s="115" t="s">
        <v>110</v>
      </c>
    </row>
    <row r="94" spans="2:8" ht="15.75" thickBot="1" x14ac:dyDescent="0.3">
      <c r="B94" s="114"/>
      <c r="C94" s="116"/>
      <c r="D94" s="116"/>
      <c r="E94" s="116"/>
    </row>
    <row r="95" spans="2:8" ht="15.75" thickBot="1" x14ac:dyDescent="0.3">
      <c r="B95" s="111">
        <v>20</v>
      </c>
      <c r="C95" s="106" t="s">
        <v>78</v>
      </c>
      <c r="D95" s="104">
        <v>0.18440000000000001</v>
      </c>
      <c r="E95" s="104">
        <v>0.20710000000000001</v>
      </c>
    </row>
  </sheetData>
  <mergeCells count="31">
    <mergeCell ref="B3:B4"/>
    <mergeCell ref="C3:C4"/>
    <mergeCell ref="B12:B13"/>
    <mergeCell ref="C12:C13"/>
    <mergeCell ref="B19:B20"/>
    <mergeCell ref="C19:C20"/>
    <mergeCell ref="B27:B28"/>
    <mergeCell ref="C27:C28"/>
    <mergeCell ref="B33:B34"/>
    <mergeCell ref="C33:C34"/>
    <mergeCell ref="B40:B41"/>
    <mergeCell ref="C40:C41"/>
    <mergeCell ref="E40:E41"/>
    <mergeCell ref="B65:B66"/>
    <mergeCell ref="C65:C66"/>
    <mergeCell ref="D65:D66"/>
    <mergeCell ref="B79:B80"/>
    <mergeCell ref="C79:C80"/>
    <mergeCell ref="D79:D80"/>
    <mergeCell ref="B72:B73"/>
    <mergeCell ref="C72:C73"/>
    <mergeCell ref="D72:D73"/>
    <mergeCell ref="D40:D41"/>
    <mergeCell ref="B85:B86"/>
    <mergeCell ref="C85:C86"/>
    <mergeCell ref="D85:D86"/>
    <mergeCell ref="E85:E86"/>
    <mergeCell ref="B93:B94"/>
    <mergeCell ref="C93:C94"/>
    <mergeCell ref="D93:D94"/>
    <mergeCell ref="E93:E9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0F6576-1FB0-47D8-8B5F-3DCF3B03BAF1}">
  <dimension ref="A1:V74"/>
  <sheetViews>
    <sheetView topLeftCell="B4" workbookViewId="0">
      <selection activeCell="C7" sqref="C7"/>
    </sheetView>
  </sheetViews>
  <sheetFormatPr defaultColWidth="9.28515625" defaultRowHeight="13.5" x14ac:dyDescent="0.25"/>
  <cols>
    <col min="1" max="1" width="2.7109375" style="31" customWidth="1"/>
    <col min="2" max="2" width="9.28515625" style="31"/>
    <col min="3" max="3" width="17.42578125" style="31" customWidth="1"/>
    <col min="4" max="4" width="1.7109375" style="31" customWidth="1"/>
    <col min="5" max="6" width="9.7109375" style="31" customWidth="1"/>
    <col min="7" max="8" width="1.7109375" style="31" customWidth="1"/>
    <col min="9" max="9" width="10.7109375" style="31" customWidth="1"/>
    <col min="10" max="10" width="11" style="31" customWidth="1"/>
    <col min="11" max="11" width="9.7109375" style="31" customWidth="1"/>
    <col min="12" max="13" width="1.7109375" style="31" customWidth="1"/>
    <col min="14" max="20" width="10.7109375" style="31" customWidth="1"/>
    <col min="21" max="21" width="2" style="31" customWidth="1"/>
    <col min="22" max="16384" width="9.28515625" style="31"/>
  </cols>
  <sheetData>
    <row r="1" spans="1:22" ht="6" customHeight="1" x14ac:dyDescent="0.25"/>
    <row r="2" spans="1:22" ht="18" x14ac:dyDescent="0.25">
      <c r="B2" s="32" t="s">
        <v>55</v>
      </c>
      <c r="P2" s="120"/>
      <c r="Q2" s="120"/>
      <c r="R2" s="120"/>
      <c r="S2" s="120"/>
      <c r="T2" s="120"/>
    </row>
    <row r="3" spans="1:22" ht="18" x14ac:dyDescent="0.25">
      <c r="A3" s="33"/>
      <c r="B3" s="34" t="s">
        <v>56</v>
      </c>
      <c r="P3" s="120"/>
      <c r="Q3" s="120"/>
      <c r="R3" s="120"/>
      <c r="S3" s="120"/>
      <c r="T3" s="120"/>
    </row>
    <row r="4" spans="1:22" ht="18.75" customHeight="1" thickBot="1" x14ac:dyDescent="0.3">
      <c r="B4" s="35"/>
    </row>
    <row r="5" spans="1:22" ht="18.75" customHeight="1" x14ac:dyDescent="0.25">
      <c r="A5" s="36"/>
      <c r="B5" s="37"/>
      <c r="C5" s="37"/>
      <c r="D5" s="38"/>
      <c r="E5" s="121" t="s">
        <v>57</v>
      </c>
      <c r="F5" s="121"/>
      <c r="G5" s="39"/>
      <c r="H5" s="40"/>
      <c r="I5" s="121" t="s">
        <v>58</v>
      </c>
      <c r="J5" s="121"/>
      <c r="K5" s="121"/>
      <c r="L5" s="39"/>
      <c r="M5" s="40"/>
      <c r="N5" s="121" t="s">
        <v>59</v>
      </c>
      <c r="O5" s="121"/>
      <c r="P5" s="121"/>
      <c r="Q5" s="121"/>
      <c r="R5" s="121"/>
      <c r="S5" s="121"/>
      <c r="T5" s="121"/>
      <c r="U5" s="41"/>
      <c r="V5" s="37"/>
    </row>
    <row r="6" spans="1:22" s="37" customFormat="1" ht="18.75" customHeight="1" x14ac:dyDescent="0.3">
      <c r="A6" s="35"/>
      <c r="B6" s="31"/>
      <c r="C6" s="31"/>
      <c r="D6" s="42"/>
      <c r="E6" s="122" t="s">
        <v>60</v>
      </c>
      <c r="F6" s="122"/>
      <c r="G6" s="43"/>
      <c r="H6" s="44"/>
      <c r="I6" s="45"/>
      <c r="J6" s="122" t="s">
        <v>60</v>
      </c>
      <c r="K6" s="122"/>
      <c r="L6" s="43"/>
      <c r="M6" s="44"/>
      <c r="N6" s="46">
        <v>101</v>
      </c>
      <c r="O6" s="46">
        <v>103</v>
      </c>
      <c r="P6" s="46">
        <v>105</v>
      </c>
      <c r="Q6" s="46">
        <v>109</v>
      </c>
      <c r="R6" s="47" t="s">
        <v>61</v>
      </c>
      <c r="S6" s="46">
        <v>108</v>
      </c>
      <c r="T6" s="48">
        <v>110</v>
      </c>
      <c r="U6" s="49"/>
      <c r="V6" s="31"/>
    </row>
    <row r="7" spans="1:22" ht="12.75" customHeight="1" x14ac:dyDescent="0.25">
      <c r="A7" s="35"/>
      <c r="D7" s="50"/>
      <c r="E7" s="51" t="s">
        <v>62</v>
      </c>
      <c r="F7" s="51" t="s">
        <v>63</v>
      </c>
      <c r="G7" s="52"/>
      <c r="H7" s="53"/>
      <c r="I7" s="54" t="s">
        <v>64</v>
      </c>
      <c r="J7" s="51" t="s">
        <v>62</v>
      </c>
      <c r="K7" s="51" t="s">
        <v>63</v>
      </c>
      <c r="L7" s="52"/>
      <c r="M7" s="53"/>
      <c r="N7" s="51" t="s">
        <v>65</v>
      </c>
      <c r="O7" s="51" t="s">
        <v>9</v>
      </c>
      <c r="P7" s="51" t="s">
        <v>66</v>
      </c>
      <c r="Q7" s="51" t="s">
        <v>13</v>
      </c>
      <c r="R7" s="51" t="s">
        <v>67</v>
      </c>
      <c r="S7" s="51" t="s">
        <v>41</v>
      </c>
      <c r="T7" s="51" t="s">
        <v>68</v>
      </c>
      <c r="U7" s="55"/>
    </row>
    <row r="8" spans="1:22" ht="12.75" customHeight="1" thickBot="1" x14ac:dyDescent="0.3">
      <c r="D8" s="56"/>
      <c r="E8" s="57"/>
      <c r="F8" s="57"/>
      <c r="G8" s="58"/>
      <c r="H8" s="59"/>
      <c r="I8" s="57"/>
      <c r="J8" s="57"/>
      <c r="K8" s="57"/>
      <c r="L8" s="58"/>
      <c r="M8" s="59"/>
      <c r="N8" s="57"/>
      <c r="O8" s="57"/>
      <c r="P8" s="57"/>
      <c r="Q8" s="57"/>
      <c r="R8" s="60" t="s">
        <v>69</v>
      </c>
      <c r="S8" s="57"/>
      <c r="T8" s="57"/>
      <c r="U8" s="61"/>
    </row>
    <row r="9" spans="1:22" ht="6" customHeight="1" x14ac:dyDescent="0.25"/>
    <row r="10" spans="1:22" ht="11.25" customHeight="1" x14ac:dyDescent="0.3">
      <c r="A10" s="35"/>
      <c r="B10" s="62" t="s">
        <v>70</v>
      </c>
      <c r="D10" s="63"/>
      <c r="E10" s="64" t="s">
        <v>71</v>
      </c>
      <c r="F10" s="64" t="s">
        <v>71</v>
      </c>
      <c r="G10" s="64"/>
      <c r="H10" s="64"/>
      <c r="I10" s="64"/>
      <c r="J10" s="64" t="s">
        <v>71</v>
      </c>
      <c r="K10" s="64" t="s">
        <v>71</v>
      </c>
      <c r="L10" s="64"/>
      <c r="M10" s="64"/>
      <c r="N10" s="64" t="s">
        <v>71</v>
      </c>
      <c r="O10" s="64" t="s">
        <v>71</v>
      </c>
      <c r="P10" s="64" t="s">
        <v>71</v>
      </c>
      <c r="Q10" s="64" t="s">
        <v>71</v>
      </c>
      <c r="R10" s="64" t="s">
        <v>71</v>
      </c>
      <c r="S10" s="64" t="s">
        <v>71</v>
      </c>
      <c r="T10" s="64" t="s">
        <v>71</v>
      </c>
      <c r="U10" s="64"/>
    </row>
    <row r="11" spans="1:22" ht="14.25" thickBot="1" x14ac:dyDescent="0.3">
      <c r="B11" s="62" t="s">
        <v>72</v>
      </c>
    </row>
    <row r="12" spans="1:22" ht="12.75" customHeight="1" x14ac:dyDescent="0.25">
      <c r="D12" s="65"/>
      <c r="E12" s="66"/>
      <c r="F12" s="66"/>
      <c r="G12" s="67"/>
      <c r="H12" s="68"/>
      <c r="I12" s="66"/>
      <c r="J12" s="66"/>
      <c r="K12" s="66"/>
      <c r="L12" s="67"/>
      <c r="M12" s="68"/>
      <c r="N12" s="66"/>
      <c r="O12" s="66"/>
      <c r="P12" s="66"/>
      <c r="Q12" s="66"/>
      <c r="R12" s="66"/>
      <c r="S12" s="66"/>
      <c r="T12" s="66"/>
      <c r="U12" s="69"/>
    </row>
    <row r="13" spans="1:22" ht="12.75" customHeight="1" x14ac:dyDescent="0.25">
      <c r="B13" s="70">
        <v>1</v>
      </c>
      <c r="C13" s="31" t="s">
        <v>17</v>
      </c>
      <c r="D13" s="71"/>
      <c r="E13" s="72">
        <v>0.1658</v>
      </c>
      <c r="F13" s="72">
        <v>0.16470000000000001</v>
      </c>
      <c r="G13" s="73"/>
      <c r="H13" s="74"/>
      <c r="I13" s="75"/>
      <c r="J13" s="76"/>
      <c r="K13" s="76"/>
      <c r="L13" s="73"/>
      <c r="M13" s="74"/>
      <c r="N13" s="72">
        <v>0.38340000000000002</v>
      </c>
      <c r="O13" s="72">
        <v>1.2636000000000001</v>
      </c>
      <c r="P13" s="72">
        <v>1.9381999999999999</v>
      </c>
      <c r="Q13" s="72">
        <v>0.31269999999999998</v>
      </c>
      <c r="R13" s="76">
        <v>0.38340000000000002</v>
      </c>
      <c r="S13" s="76">
        <v>1.9381999999999999</v>
      </c>
      <c r="T13" s="76">
        <v>1.9381999999999999</v>
      </c>
      <c r="U13" s="77"/>
    </row>
    <row r="14" spans="1:22" ht="12.75" customHeight="1" x14ac:dyDescent="0.25">
      <c r="B14" s="70">
        <v>2</v>
      </c>
      <c r="C14" s="31" t="s">
        <v>7</v>
      </c>
      <c r="D14" s="71"/>
      <c r="E14" s="72">
        <v>0.20449999999999999</v>
      </c>
      <c r="F14" s="72">
        <v>0.22789999999999999</v>
      </c>
      <c r="G14" s="73"/>
      <c r="H14" s="74"/>
      <c r="I14" s="75"/>
      <c r="J14" s="76"/>
      <c r="K14" s="76"/>
      <c r="L14" s="73"/>
      <c r="M14" s="74"/>
      <c r="N14" s="72">
        <v>1.1628000000000001</v>
      </c>
      <c r="O14" s="78">
        <v>1.2636000000000001</v>
      </c>
      <c r="P14" s="78">
        <v>1.9381999999999999</v>
      </c>
      <c r="Q14" s="78">
        <v>0.31269999999999998</v>
      </c>
      <c r="R14" s="78">
        <v>1.1628000000000001</v>
      </c>
      <c r="S14" s="78">
        <v>1.9381999999999999</v>
      </c>
      <c r="T14" s="78">
        <v>1.9381999999999999</v>
      </c>
      <c r="U14" s="77"/>
    </row>
    <row r="15" spans="1:22" x14ac:dyDescent="0.25">
      <c r="B15" s="70">
        <v>3</v>
      </c>
      <c r="C15" s="31" t="s">
        <v>18</v>
      </c>
      <c r="D15" s="71"/>
      <c r="E15" s="72">
        <v>0.2432</v>
      </c>
      <c r="F15" s="72">
        <v>0.29110000000000003</v>
      </c>
      <c r="G15" s="73"/>
      <c r="H15" s="74"/>
      <c r="I15" s="75"/>
      <c r="J15" s="76"/>
      <c r="K15" s="76"/>
      <c r="L15" s="73"/>
      <c r="M15" s="74"/>
      <c r="N15" s="72">
        <v>0.54790000000000005</v>
      </c>
      <c r="O15" s="78">
        <v>1.2636000000000001</v>
      </c>
      <c r="P15" s="78">
        <v>1.9381999999999999</v>
      </c>
      <c r="Q15" s="78">
        <v>0.31269999999999998</v>
      </c>
      <c r="R15" s="78">
        <v>0.54790000000000005</v>
      </c>
      <c r="S15" s="78">
        <v>1.9381999999999999</v>
      </c>
      <c r="T15" s="78">
        <v>1.9381999999999999</v>
      </c>
      <c r="U15" s="77"/>
    </row>
    <row r="16" spans="1:22" x14ac:dyDescent="0.25">
      <c r="B16" s="70">
        <v>4</v>
      </c>
      <c r="C16" s="31" t="s">
        <v>73</v>
      </c>
      <c r="D16" s="71"/>
      <c r="E16" s="72">
        <v>0.34379999999999999</v>
      </c>
      <c r="F16" s="72">
        <v>0.37109999999999999</v>
      </c>
      <c r="G16" s="73"/>
      <c r="H16" s="74"/>
      <c r="I16" s="75"/>
      <c r="J16" s="76"/>
      <c r="K16" s="76"/>
      <c r="L16" s="73"/>
      <c r="M16" s="74"/>
      <c r="N16" s="72">
        <v>1.9379999999999999</v>
      </c>
      <c r="O16" s="78">
        <v>1.2636000000000001</v>
      </c>
      <c r="P16" s="78">
        <v>1.9381999999999999</v>
      </c>
      <c r="Q16" s="78">
        <v>0.31269999999999998</v>
      </c>
      <c r="R16" s="78">
        <v>1.9379999999999999</v>
      </c>
      <c r="S16" s="78">
        <v>1.9381999999999999</v>
      </c>
      <c r="T16" s="78">
        <v>1.9381999999999999</v>
      </c>
      <c r="U16" s="77"/>
    </row>
    <row r="17" spans="2:21" ht="12.75" customHeight="1" x14ac:dyDescent="0.25">
      <c r="B17" s="70">
        <v>5</v>
      </c>
      <c r="C17" s="31" t="s">
        <v>20</v>
      </c>
      <c r="D17" s="71"/>
      <c r="E17" s="72">
        <v>0.78210000000000002</v>
      </c>
      <c r="F17" s="72">
        <v>0.98609999999999998</v>
      </c>
      <c r="G17" s="73"/>
      <c r="H17" s="74"/>
      <c r="I17" s="75"/>
      <c r="J17" s="76"/>
      <c r="K17" s="76"/>
      <c r="L17" s="73"/>
      <c r="M17" s="74"/>
      <c r="N17" s="76">
        <v>1.9379999999999999</v>
      </c>
      <c r="O17" s="78">
        <v>1.2636000000000001</v>
      </c>
      <c r="P17" s="78">
        <v>1.9381999999999999</v>
      </c>
      <c r="Q17" s="78">
        <v>0.31269999999999998</v>
      </c>
      <c r="R17" s="78">
        <v>1.9379999999999999</v>
      </c>
      <c r="S17" s="78">
        <v>1.9381999999999999</v>
      </c>
      <c r="T17" s="78">
        <v>1.9381999999999999</v>
      </c>
      <c r="U17" s="77"/>
    </row>
    <row r="18" spans="2:21" x14ac:dyDescent="0.25">
      <c r="B18" s="70">
        <v>6</v>
      </c>
      <c r="C18" s="31" t="s">
        <v>74</v>
      </c>
      <c r="D18" s="71"/>
      <c r="E18" s="72">
        <v>0.30409999999999998</v>
      </c>
      <c r="F18" s="72">
        <v>0.36309999999999998</v>
      </c>
      <c r="G18" s="73"/>
      <c r="H18" s="74"/>
      <c r="I18" s="75"/>
      <c r="J18" s="76"/>
      <c r="K18" s="76"/>
      <c r="L18" s="73"/>
      <c r="M18" s="74"/>
      <c r="N18" s="76">
        <v>1.9379999999999999</v>
      </c>
      <c r="O18" s="78">
        <v>1.2636000000000001</v>
      </c>
      <c r="P18" s="78">
        <v>1.9381999999999999</v>
      </c>
      <c r="Q18" s="78">
        <v>0.31269999999999998</v>
      </c>
      <c r="R18" s="78">
        <v>1.9379999999999999</v>
      </c>
      <c r="S18" s="78">
        <v>1.9381999999999999</v>
      </c>
      <c r="T18" s="78">
        <v>1.9381999999999999</v>
      </c>
      <c r="U18" s="77"/>
    </row>
    <row r="19" spans="2:21" x14ac:dyDescent="0.25">
      <c r="B19" s="70">
        <v>7</v>
      </c>
      <c r="C19" s="31" t="s">
        <v>22</v>
      </c>
      <c r="D19" s="71"/>
      <c r="E19" s="72">
        <v>0.65390000000000004</v>
      </c>
      <c r="F19" s="72">
        <v>1.1013999999999999</v>
      </c>
      <c r="G19" s="73"/>
      <c r="H19" s="74"/>
      <c r="I19" s="75"/>
      <c r="J19" s="72"/>
      <c r="K19" s="72"/>
      <c r="L19" s="73"/>
      <c r="M19" s="74"/>
      <c r="N19" s="76">
        <v>1.9379999999999999</v>
      </c>
      <c r="O19" s="79">
        <v>1.2636000000000001</v>
      </c>
      <c r="P19" s="78">
        <v>1.9381999999999999</v>
      </c>
      <c r="Q19" s="78">
        <v>0.31269999999999998</v>
      </c>
      <c r="R19" s="78">
        <v>1.9379999999999999</v>
      </c>
      <c r="S19" s="78">
        <v>1.9381999999999999</v>
      </c>
      <c r="T19" s="78">
        <v>1.9381999999999999</v>
      </c>
      <c r="U19" s="77"/>
    </row>
    <row r="20" spans="2:21" x14ac:dyDescent="0.25">
      <c r="B20" s="70">
        <v>8</v>
      </c>
      <c r="C20" s="31" t="s">
        <v>75</v>
      </c>
      <c r="D20" s="80"/>
      <c r="E20" s="72">
        <v>0.77829999999999999</v>
      </c>
      <c r="F20" s="72">
        <v>1.1534</v>
      </c>
      <c r="G20" s="81"/>
      <c r="H20" s="82"/>
      <c r="I20" s="75" t="s">
        <v>9</v>
      </c>
      <c r="J20" s="72">
        <v>0.32850000000000001</v>
      </c>
      <c r="K20" s="72">
        <v>0.43259999999999998</v>
      </c>
      <c r="L20" s="81"/>
      <c r="M20" s="82"/>
      <c r="N20" s="76">
        <v>1.9379999999999999</v>
      </c>
      <c r="O20" s="79">
        <v>1.2636000000000001</v>
      </c>
      <c r="P20" s="78">
        <v>1.9381999999999999</v>
      </c>
      <c r="Q20" s="78">
        <v>0.31269999999999998</v>
      </c>
      <c r="R20" s="78">
        <v>1.9379999999999999</v>
      </c>
      <c r="S20" s="78">
        <v>1.9381999999999999</v>
      </c>
      <c r="T20" s="78">
        <v>1.9381999999999999</v>
      </c>
      <c r="U20" s="77"/>
    </row>
    <row r="21" spans="2:21" x14ac:dyDescent="0.25">
      <c r="B21" s="70">
        <v>9</v>
      </c>
      <c r="C21" s="31" t="s">
        <v>25</v>
      </c>
      <c r="D21" s="71"/>
      <c r="E21" s="72">
        <v>0.7409</v>
      </c>
      <c r="F21" s="72">
        <v>1.1072</v>
      </c>
      <c r="G21" s="73"/>
      <c r="H21" s="74"/>
      <c r="I21" s="75"/>
      <c r="J21" s="72"/>
      <c r="K21" s="72"/>
      <c r="L21" s="73"/>
      <c r="M21" s="74"/>
      <c r="N21" s="76">
        <v>1.9379999999999999</v>
      </c>
      <c r="O21" s="79">
        <v>1.2636000000000001</v>
      </c>
      <c r="P21" s="72">
        <v>0</v>
      </c>
      <c r="Q21" s="78">
        <v>0.31269999999999998</v>
      </c>
      <c r="R21" s="78">
        <v>1.9379999999999999</v>
      </c>
      <c r="S21" s="78">
        <v>0</v>
      </c>
      <c r="T21" s="78">
        <v>0</v>
      </c>
      <c r="U21" s="77"/>
    </row>
    <row r="22" spans="2:21" x14ac:dyDescent="0.25">
      <c r="B22" s="70">
        <v>10</v>
      </c>
      <c r="C22" s="31" t="s">
        <v>76</v>
      </c>
      <c r="D22" s="80"/>
      <c r="E22" s="72">
        <v>0.6593</v>
      </c>
      <c r="F22" s="72">
        <v>0.97040000000000004</v>
      </c>
      <c r="G22" s="81"/>
      <c r="H22" s="82"/>
      <c r="I22" s="75"/>
      <c r="J22" s="72"/>
      <c r="K22" s="72"/>
      <c r="L22" s="81"/>
      <c r="M22" s="82"/>
      <c r="N22" s="76">
        <v>1.9379999999999999</v>
      </c>
      <c r="O22" s="79">
        <v>1.2636000000000001</v>
      </c>
      <c r="P22" s="78">
        <v>1.9381999999999999</v>
      </c>
      <c r="Q22" s="78">
        <v>0.31269999999999998</v>
      </c>
      <c r="R22" s="78">
        <v>1.9379999999999999</v>
      </c>
      <c r="S22" s="78">
        <v>1.9381999999999999</v>
      </c>
      <c r="T22" s="78">
        <v>1.9381999999999999</v>
      </c>
      <c r="U22" s="77"/>
    </row>
    <row r="23" spans="2:21" x14ac:dyDescent="0.25">
      <c r="B23" s="70">
        <v>11</v>
      </c>
      <c r="C23" s="31" t="s">
        <v>10</v>
      </c>
      <c r="D23" s="80"/>
      <c r="E23" s="72">
        <v>0.80589999999999995</v>
      </c>
      <c r="F23" s="72" t="s">
        <v>77</v>
      </c>
      <c r="G23" s="81"/>
      <c r="H23" s="82"/>
      <c r="I23" s="75" t="s">
        <v>9</v>
      </c>
      <c r="J23" s="72">
        <v>0.1648</v>
      </c>
      <c r="K23" s="83" t="s">
        <v>77</v>
      </c>
      <c r="L23" s="81"/>
      <c r="M23" s="82"/>
      <c r="N23" s="76">
        <v>1.9379999999999999</v>
      </c>
      <c r="O23" s="79">
        <v>0.30769999999999997</v>
      </c>
      <c r="P23" s="79">
        <v>1.9381999999999999</v>
      </c>
      <c r="Q23" s="78">
        <v>0.31269999999999998</v>
      </c>
      <c r="R23" s="78">
        <v>1.9379999999999999</v>
      </c>
      <c r="S23" s="78">
        <v>1.9381999999999999</v>
      </c>
      <c r="T23" s="78">
        <v>1.9381999999999999</v>
      </c>
      <c r="U23" s="77"/>
    </row>
    <row r="24" spans="2:21" x14ac:dyDescent="0.25">
      <c r="B24" s="70">
        <v>13</v>
      </c>
      <c r="C24" s="31" t="s">
        <v>27</v>
      </c>
      <c r="D24" s="71"/>
      <c r="E24" s="72">
        <v>0.1648</v>
      </c>
      <c r="F24" s="72">
        <v>0.1648</v>
      </c>
      <c r="G24" s="73"/>
      <c r="H24" s="74"/>
      <c r="I24" s="75"/>
      <c r="J24" s="72"/>
      <c r="K24" s="72"/>
      <c r="L24" s="73"/>
      <c r="M24" s="74"/>
      <c r="N24" s="76">
        <v>1.9379999999999999</v>
      </c>
      <c r="O24" s="79">
        <v>1.2636000000000001</v>
      </c>
      <c r="P24" s="72">
        <v>0.69550000000000001</v>
      </c>
      <c r="Q24" s="78">
        <v>0.31269999999999998</v>
      </c>
      <c r="R24" s="78">
        <v>1.9379999999999999</v>
      </c>
      <c r="S24" s="78">
        <v>0.69550000000000001</v>
      </c>
      <c r="T24" s="78">
        <v>0.69550000000000001</v>
      </c>
      <c r="U24" s="77"/>
    </row>
    <row r="25" spans="2:21" x14ac:dyDescent="0.25">
      <c r="B25" s="70">
        <v>17</v>
      </c>
      <c r="C25" s="31" t="s">
        <v>29</v>
      </c>
      <c r="D25" s="80"/>
      <c r="E25" s="72">
        <v>0.87839999999999996</v>
      </c>
      <c r="F25" s="72">
        <v>1.4936</v>
      </c>
      <c r="G25" s="81"/>
      <c r="H25" s="82"/>
      <c r="I25" s="75" t="s">
        <v>9</v>
      </c>
      <c r="J25" s="72">
        <v>0.191</v>
      </c>
      <c r="K25" s="72">
        <v>0.21440000000000001</v>
      </c>
      <c r="L25" s="81"/>
      <c r="M25" s="82"/>
      <c r="N25" s="76">
        <v>1.9379999999999999</v>
      </c>
      <c r="O25" s="78">
        <v>1.2636000000000001</v>
      </c>
      <c r="P25" s="79">
        <v>1.9381999999999999</v>
      </c>
      <c r="Q25" s="78">
        <v>0.31269999999999998</v>
      </c>
      <c r="R25" s="78">
        <v>1.9379999999999999</v>
      </c>
      <c r="S25" s="78">
        <v>1.9381999999999999</v>
      </c>
      <c r="T25" s="78">
        <v>1.9381999999999999</v>
      </c>
      <c r="U25" s="77"/>
    </row>
    <row r="26" spans="2:21" ht="12.75" customHeight="1" x14ac:dyDescent="0.25">
      <c r="B26" s="70">
        <v>18</v>
      </c>
      <c r="C26" s="31" t="s">
        <v>30</v>
      </c>
      <c r="D26" s="71"/>
      <c r="E26" s="72">
        <v>0.20119999999999999</v>
      </c>
      <c r="F26" s="72">
        <v>0.2089</v>
      </c>
      <c r="G26" s="73"/>
      <c r="H26" s="74"/>
      <c r="I26" s="75"/>
      <c r="J26" s="72"/>
      <c r="K26" s="72"/>
      <c r="L26" s="73"/>
      <c r="M26" s="74"/>
      <c r="N26" s="78">
        <v>0.54790000000000005</v>
      </c>
      <c r="O26" s="78">
        <v>1.2636000000000001</v>
      </c>
      <c r="P26" s="79">
        <v>1.9381999999999999</v>
      </c>
      <c r="Q26" s="78">
        <v>0.31269999999999998</v>
      </c>
      <c r="R26" s="78">
        <v>0.54790000000000005</v>
      </c>
      <c r="S26" s="78">
        <v>1.9381999999999999</v>
      </c>
      <c r="T26" s="78">
        <v>1.9381999999999999</v>
      </c>
      <c r="U26" s="77"/>
    </row>
    <row r="27" spans="2:21" ht="12.75" customHeight="1" x14ac:dyDescent="0.25">
      <c r="B27" s="70">
        <v>19</v>
      </c>
      <c r="C27" s="31" t="s">
        <v>31</v>
      </c>
      <c r="D27" s="71"/>
      <c r="E27" s="72">
        <v>0.86</v>
      </c>
      <c r="F27" s="83" t="s">
        <v>77</v>
      </c>
      <c r="G27" s="84"/>
      <c r="H27" s="74"/>
      <c r="I27" s="75"/>
      <c r="J27" s="72"/>
      <c r="K27" s="72"/>
      <c r="L27" s="84"/>
      <c r="M27" s="74"/>
      <c r="N27" s="76">
        <v>1.9379999999999999</v>
      </c>
      <c r="O27" s="78">
        <v>1.2636000000000001</v>
      </c>
      <c r="P27" s="79">
        <v>1.9381999999999999</v>
      </c>
      <c r="Q27" s="78">
        <v>0.31269999999999998</v>
      </c>
      <c r="R27" s="78">
        <v>1.9379999999999999</v>
      </c>
      <c r="S27" s="78">
        <v>1.9381999999999999</v>
      </c>
      <c r="T27" s="78">
        <v>1.9381999999999999</v>
      </c>
      <c r="U27" s="77"/>
    </row>
    <row r="28" spans="2:21" ht="12.75" customHeight="1" x14ac:dyDescent="0.25">
      <c r="B28" s="70">
        <v>20</v>
      </c>
      <c r="C28" s="31" t="s">
        <v>78</v>
      </c>
      <c r="D28" s="80"/>
      <c r="E28" s="72">
        <v>0.34379999999999999</v>
      </c>
      <c r="F28" s="72">
        <v>0.37109999999999999</v>
      </c>
      <c r="G28" s="81"/>
      <c r="H28" s="82"/>
      <c r="I28" s="75" t="s">
        <v>13</v>
      </c>
      <c r="J28" s="72">
        <v>0.18440000000000001</v>
      </c>
      <c r="K28" s="72">
        <v>0.20710000000000001</v>
      </c>
      <c r="L28" s="81"/>
      <c r="M28" s="82"/>
      <c r="N28" s="76">
        <v>1.9379999999999999</v>
      </c>
      <c r="O28" s="78">
        <v>1.2636000000000001</v>
      </c>
      <c r="P28" s="79">
        <v>1.9381999999999999</v>
      </c>
      <c r="Q28" s="78">
        <v>0.31269999999999998</v>
      </c>
      <c r="R28" s="78">
        <v>1.9379999999999999</v>
      </c>
      <c r="S28" s="78">
        <v>1.9381999999999999</v>
      </c>
      <c r="T28" s="78">
        <v>1.9381999999999999</v>
      </c>
      <c r="U28" s="77"/>
    </row>
    <row r="29" spans="2:21" x14ac:dyDescent="0.25">
      <c r="B29" s="70">
        <v>21</v>
      </c>
      <c r="C29" s="31" t="s">
        <v>34</v>
      </c>
      <c r="D29" s="71"/>
      <c r="E29" s="72">
        <v>0.1115</v>
      </c>
      <c r="F29" s="72">
        <v>0.18770000000000001</v>
      </c>
      <c r="G29" s="84"/>
      <c r="H29" s="74"/>
      <c r="I29" s="75"/>
      <c r="J29" s="72"/>
      <c r="K29" s="72"/>
      <c r="L29" s="84"/>
      <c r="M29" s="74"/>
      <c r="N29" s="76">
        <v>1.9379999999999999</v>
      </c>
      <c r="O29" s="78">
        <v>1.2636000000000001</v>
      </c>
      <c r="P29" s="76">
        <v>0</v>
      </c>
      <c r="Q29" s="78">
        <v>0.31269999999999998</v>
      </c>
      <c r="R29" s="78">
        <v>1.9379999999999999</v>
      </c>
      <c r="S29" s="78">
        <v>0</v>
      </c>
      <c r="T29" s="78">
        <v>0</v>
      </c>
      <c r="U29" s="77"/>
    </row>
    <row r="30" spans="2:21" ht="12.75" customHeight="1" x14ac:dyDescent="0.25">
      <c r="B30" s="70">
        <v>22</v>
      </c>
      <c r="C30" s="31" t="s">
        <v>35</v>
      </c>
      <c r="D30" s="71"/>
      <c r="E30" s="72">
        <v>0.23469999999999999</v>
      </c>
      <c r="F30" s="72">
        <v>0.70399999999999996</v>
      </c>
      <c r="G30" s="84"/>
      <c r="H30" s="74"/>
      <c r="I30" s="75"/>
      <c r="J30" s="72"/>
      <c r="K30" s="72"/>
      <c r="L30" s="84"/>
      <c r="M30" s="74"/>
      <c r="N30" s="76">
        <v>1.9379999999999999</v>
      </c>
      <c r="O30" s="78">
        <v>1.2636000000000001</v>
      </c>
      <c r="P30" s="76">
        <v>0</v>
      </c>
      <c r="Q30" s="78">
        <v>0.31269999999999998</v>
      </c>
      <c r="R30" s="78">
        <v>1.9379999999999999</v>
      </c>
      <c r="S30" s="78">
        <v>0</v>
      </c>
      <c r="T30" s="78">
        <v>0</v>
      </c>
      <c r="U30" s="77"/>
    </row>
    <row r="31" spans="2:21" ht="12.75" customHeight="1" x14ac:dyDescent="0.25">
      <c r="B31" s="70">
        <v>23</v>
      </c>
      <c r="C31" s="31" t="s">
        <v>79</v>
      </c>
      <c r="D31" s="71"/>
      <c r="E31" s="72">
        <v>5.9299999999999999E-2</v>
      </c>
      <c r="F31" s="83" t="s">
        <v>77</v>
      </c>
      <c r="G31" s="84"/>
      <c r="H31" s="74"/>
      <c r="I31" s="75"/>
      <c r="J31" s="76"/>
      <c r="K31" s="76"/>
      <c r="L31" s="84"/>
      <c r="M31" s="74"/>
      <c r="N31" s="76">
        <v>1.9379999999999999</v>
      </c>
      <c r="O31" s="78">
        <v>1.2636000000000001</v>
      </c>
      <c r="P31" s="78">
        <v>1.9381999999999999</v>
      </c>
      <c r="Q31" s="78">
        <v>0.31269999999999998</v>
      </c>
      <c r="R31" s="78">
        <v>1.9379999999999999</v>
      </c>
      <c r="S31" s="78">
        <v>1.9381999999999999</v>
      </c>
      <c r="T31" s="78">
        <v>1.9381999999999999</v>
      </c>
      <c r="U31" s="77"/>
    </row>
    <row r="32" spans="2:21" ht="12.75" customHeight="1" x14ac:dyDescent="0.25">
      <c r="B32" s="70">
        <v>24</v>
      </c>
      <c r="C32" s="31" t="s">
        <v>36</v>
      </c>
      <c r="D32" s="71"/>
      <c r="E32" s="72">
        <v>0.25159999999999999</v>
      </c>
      <c r="F32" s="72">
        <v>0.30109999999999998</v>
      </c>
      <c r="G32" s="84"/>
      <c r="H32" s="74"/>
      <c r="I32" s="75"/>
      <c r="J32" s="76"/>
      <c r="K32" s="76"/>
      <c r="L32" s="84"/>
      <c r="M32" s="74"/>
      <c r="N32" s="76">
        <v>1.9379999999999999</v>
      </c>
      <c r="O32" s="78">
        <v>1.2636000000000001</v>
      </c>
      <c r="P32" s="78">
        <v>1.9381999999999999</v>
      </c>
      <c r="Q32" s="78">
        <v>0.31269999999999998</v>
      </c>
      <c r="R32" s="78">
        <v>1.9379999999999999</v>
      </c>
      <c r="S32" s="78">
        <v>1.9381999999999999</v>
      </c>
      <c r="T32" s="78">
        <v>1.9381999999999999</v>
      </c>
      <c r="U32" s="77"/>
    </row>
    <row r="33" spans="1:22" ht="12.75" customHeight="1" x14ac:dyDescent="0.25">
      <c r="B33" s="70">
        <v>25</v>
      </c>
      <c r="C33" s="31" t="s">
        <v>37</v>
      </c>
      <c r="D33" s="71"/>
      <c r="E33" s="72">
        <v>6.3200000000000006E-2</v>
      </c>
      <c r="F33" s="83" t="s">
        <v>77</v>
      </c>
      <c r="G33" s="84"/>
      <c r="H33" s="74"/>
      <c r="I33" s="75"/>
      <c r="J33" s="76"/>
      <c r="K33" s="83"/>
      <c r="L33" s="84"/>
      <c r="M33" s="74"/>
      <c r="N33" s="78">
        <v>0.38340000000000002</v>
      </c>
      <c r="O33" s="78">
        <v>1.2636000000000001</v>
      </c>
      <c r="P33" s="78">
        <v>1.9381999999999999</v>
      </c>
      <c r="Q33" s="78">
        <v>0.31269999999999998</v>
      </c>
      <c r="R33" s="78">
        <v>0.38340000000000002</v>
      </c>
      <c r="S33" s="78">
        <v>1.9381999999999999</v>
      </c>
      <c r="T33" s="78">
        <v>1.9381999999999999</v>
      </c>
      <c r="U33" s="77"/>
    </row>
    <row r="34" spans="1:22" ht="12.75" customHeight="1" x14ac:dyDescent="0.25">
      <c r="B34" s="70">
        <v>31</v>
      </c>
      <c r="C34" s="31" t="s">
        <v>39</v>
      </c>
      <c r="D34" s="71"/>
      <c r="E34" s="79">
        <v>0</v>
      </c>
      <c r="F34" s="83" t="s">
        <v>77</v>
      </c>
      <c r="G34" s="84"/>
      <c r="H34" s="74"/>
      <c r="I34" s="75" t="s">
        <v>5</v>
      </c>
      <c r="J34" s="76">
        <v>0</v>
      </c>
      <c r="K34" s="83" t="s">
        <v>77</v>
      </c>
      <c r="L34" s="84"/>
      <c r="M34" s="74"/>
      <c r="N34" s="78">
        <v>0.38340000000000002</v>
      </c>
      <c r="O34" s="78">
        <v>1.2636000000000001</v>
      </c>
      <c r="P34" s="78">
        <v>1.9381999999999999</v>
      </c>
      <c r="Q34" s="78">
        <v>0.31269999999999998</v>
      </c>
      <c r="R34" s="78">
        <v>0.38340000000000002</v>
      </c>
      <c r="S34" s="78">
        <v>1.9381999999999999</v>
      </c>
      <c r="T34" s="78">
        <v>1.9381999999999999</v>
      </c>
      <c r="U34" s="77"/>
    </row>
    <row r="35" spans="1:22" ht="12.75" customHeight="1" x14ac:dyDescent="0.25">
      <c r="B35" s="70">
        <v>32</v>
      </c>
      <c r="C35" s="31" t="s">
        <v>80</v>
      </c>
      <c r="D35" s="71"/>
      <c r="E35" s="72">
        <v>8.6900000000000005E-2</v>
      </c>
      <c r="F35" s="83" t="s">
        <v>77</v>
      </c>
      <c r="G35" s="84"/>
      <c r="H35" s="74"/>
      <c r="I35" s="75"/>
      <c r="J35" s="76"/>
      <c r="K35" s="76"/>
      <c r="L35" s="84"/>
      <c r="M35" s="74"/>
      <c r="N35" s="76">
        <v>1.9379999999999999</v>
      </c>
      <c r="O35" s="78">
        <v>1.2636000000000001</v>
      </c>
      <c r="P35" s="78">
        <v>1.9381999999999999</v>
      </c>
      <c r="Q35" s="78">
        <v>0.31269999999999998</v>
      </c>
      <c r="R35" s="78">
        <v>1.9379999999999999</v>
      </c>
      <c r="S35" s="78">
        <v>1.9381999999999999</v>
      </c>
      <c r="T35" s="78">
        <v>1.9381999999999999</v>
      </c>
      <c r="U35" s="77"/>
    </row>
    <row r="36" spans="1:22" ht="12.75" customHeight="1" x14ac:dyDescent="0.25">
      <c r="B36" s="70">
        <v>33</v>
      </c>
      <c r="C36" s="31" t="s">
        <v>41</v>
      </c>
      <c r="D36" s="71"/>
      <c r="E36" s="72">
        <v>2.2800000000000001E-2</v>
      </c>
      <c r="F36" s="83" t="s">
        <v>77</v>
      </c>
      <c r="G36" s="84"/>
      <c r="H36" s="74"/>
      <c r="I36" s="75" t="s">
        <v>66</v>
      </c>
      <c r="J36" s="76">
        <v>0</v>
      </c>
      <c r="K36" s="83" t="s">
        <v>77</v>
      </c>
      <c r="L36" s="84"/>
      <c r="M36" s="74"/>
      <c r="N36" s="76">
        <v>1.9379999999999999</v>
      </c>
      <c r="O36" s="78">
        <v>1.2636000000000001</v>
      </c>
      <c r="P36" s="76">
        <v>0</v>
      </c>
      <c r="Q36" s="78">
        <v>0.31269999999999998</v>
      </c>
      <c r="R36" s="78">
        <v>1.9379999999999999</v>
      </c>
      <c r="S36" s="78">
        <v>0</v>
      </c>
      <c r="T36" s="78">
        <v>0</v>
      </c>
      <c r="U36" s="77"/>
    </row>
    <row r="37" spans="1:22" ht="12.75" customHeight="1" x14ac:dyDescent="0.25">
      <c r="B37" s="70">
        <v>34</v>
      </c>
      <c r="C37" s="31" t="s">
        <v>43</v>
      </c>
      <c r="D37" s="71"/>
      <c r="E37" s="72">
        <v>2.2800000000000001E-2</v>
      </c>
      <c r="F37" s="83" t="s">
        <v>77</v>
      </c>
      <c r="G37" s="84"/>
      <c r="H37" s="74"/>
      <c r="I37" s="75" t="s">
        <v>66</v>
      </c>
      <c r="J37" s="76">
        <v>0</v>
      </c>
      <c r="K37" s="83" t="s">
        <v>77</v>
      </c>
      <c r="L37" s="84"/>
      <c r="M37" s="74"/>
      <c r="N37" s="76">
        <v>1.9379999999999999</v>
      </c>
      <c r="O37" s="78">
        <v>1.2636000000000001</v>
      </c>
      <c r="P37" s="76">
        <v>0</v>
      </c>
      <c r="Q37" s="78">
        <v>0.31269999999999998</v>
      </c>
      <c r="R37" s="78">
        <v>1.9379999999999999</v>
      </c>
      <c r="S37" s="78">
        <v>0</v>
      </c>
      <c r="T37" s="78">
        <v>0</v>
      </c>
      <c r="U37" s="77"/>
    </row>
    <row r="38" spans="1:22" ht="12.75" customHeight="1" thickBot="1" x14ac:dyDescent="0.3">
      <c r="B38" s="63"/>
      <c r="D38" s="85"/>
      <c r="E38" s="86"/>
      <c r="F38" s="86"/>
      <c r="G38" s="87"/>
      <c r="H38" s="88"/>
      <c r="I38" s="86"/>
      <c r="J38" s="86"/>
      <c r="K38" s="86"/>
      <c r="L38" s="87"/>
      <c r="M38" s="88"/>
      <c r="N38" s="86"/>
      <c r="O38" s="86"/>
      <c r="P38" s="86"/>
      <c r="Q38" s="86"/>
      <c r="R38" s="86"/>
      <c r="S38" s="86"/>
      <c r="T38" s="86"/>
      <c r="U38" s="89"/>
    </row>
    <row r="39" spans="1:22" s="90" customFormat="1" ht="12.75" customHeight="1" x14ac:dyDescent="0.3">
      <c r="A39" s="31"/>
      <c r="B39" s="63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</row>
    <row r="40" spans="1:22" s="90" customFormat="1" ht="17.25" x14ac:dyDescent="0.3">
      <c r="A40" s="31"/>
      <c r="B40" s="91" t="s">
        <v>81</v>
      </c>
      <c r="C40" s="31"/>
      <c r="D40" s="31"/>
      <c r="E40" s="92">
        <v>0.17960000000000001</v>
      </c>
      <c r="F40" s="92">
        <v>0.2021</v>
      </c>
      <c r="G40" s="31"/>
      <c r="H40" s="31"/>
      <c r="I40" s="31"/>
      <c r="J40" s="31"/>
      <c r="K40" s="31"/>
      <c r="L40" s="31"/>
      <c r="M40" s="93" t="s">
        <v>82</v>
      </c>
      <c r="N40" s="93"/>
      <c r="O40" s="94"/>
      <c r="P40" s="95"/>
      <c r="Q40" s="93"/>
      <c r="R40" s="93"/>
      <c r="S40" s="95"/>
      <c r="T40" s="96">
        <v>0</v>
      </c>
      <c r="U40" s="97"/>
      <c r="V40" s="31"/>
    </row>
    <row r="41" spans="1:22" ht="17.25" x14ac:dyDescent="0.3">
      <c r="B41" s="90"/>
      <c r="C41" s="90"/>
      <c r="D41" s="90"/>
      <c r="E41" s="90"/>
      <c r="F41" s="90"/>
      <c r="G41" s="90"/>
      <c r="H41" s="90"/>
      <c r="I41" s="90"/>
      <c r="J41" s="90"/>
      <c r="M41" s="93" t="s">
        <v>83</v>
      </c>
      <c r="N41" s="93"/>
      <c r="O41" s="93"/>
      <c r="P41" s="93"/>
      <c r="Q41" s="93"/>
      <c r="R41" s="93"/>
      <c r="S41" s="93"/>
    </row>
    <row r="42" spans="1:22" ht="17.25" x14ac:dyDescent="0.3">
      <c r="B42" s="90"/>
      <c r="C42" s="90"/>
      <c r="D42" s="90"/>
      <c r="E42" s="90"/>
      <c r="F42" s="90"/>
      <c r="G42" s="90"/>
      <c r="H42" s="90"/>
      <c r="I42" s="90"/>
      <c r="J42" s="90"/>
      <c r="K42" s="90"/>
    </row>
    <row r="46" spans="1:22" ht="17.25" x14ac:dyDescent="0.3">
      <c r="B46" s="90"/>
      <c r="C46" s="90"/>
      <c r="D46" s="90"/>
      <c r="E46" s="90"/>
      <c r="F46" s="90"/>
      <c r="G46" s="90"/>
      <c r="H46" s="90"/>
      <c r="I46" s="90"/>
      <c r="J46" s="90"/>
      <c r="K46" s="90"/>
      <c r="L46" s="90"/>
      <c r="M46" s="90"/>
      <c r="N46" s="90"/>
      <c r="O46" s="90"/>
      <c r="P46" s="90"/>
      <c r="Q46" s="90"/>
      <c r="R46" s="90"/>
      <c r="S46" s="90"/>
      <c r="T46" s="90"/>
      <c r="U46" s="90"/>
      <c r="V46" s="90"/>
    </row>
    <row r="47" spans="1:22" ht="17.25" x14ac:dyDescent="0.3">
      <c r="A47" s="90"/>
      <c r="B47" s="90"/>
      <c r="C47" s="90"/>
      <c r="D47" s="90"/>
      <c r="E47" s="90"/>
      <c r="F47" s="90"/>
      <c r="G47" s="90"/>
      <c r="H47" s="90"/>
      <c r="I47" s="90"/>
      <c r="J47" s="90"/>
      <c r="K47" s="90"/>
      <c r="L47" s="90"/>
      <c r="M47" s="90"/>
      <c r="N47" s="90"/>
      <c r="O47" s="90"/>
      <c r="P47" s="90"/>
      <c r="Q47" s="90"/>
      <c r="R47" s="90"/>
      <c r="S47" s="90"/>
      <c r="T47" s="90"/>
      <c r="U47" s="90"/>
      <c r="V47" s="90"/>
    </row>
    <row r="48" spans="1:22" ht="17.25" x14ac:dyDescent="0.3">
      <c r="A48" s="90"/>
      <c r="B48" s="90"/>
      <c r="C48" s="90"/>
      <c r="D48" s="90"/>
      <c r="E48" s="90"/>
      <c r="F48" s="90"/>
      <c r="G48" s="90"/>
      <c r="H48" s="90"/>
      <c r="I48" s="90"/>
      <c r="J48" s="90"/>
      <c r="K48" s="90"/>
      <c r="L48" s="90"/>
      <c r="M48" s="90"/>
      <c r="N48" s="90"/>
      <c r="O48" s="90"/>
      <c r="P48" s="90"/>
      <c r="Q48" s="90"/>
      <c r="R48" s="90"/>
      <c r="S48" s="90"/>
      <c r="T48" s="90"/>
      <c r="U48" s="90"/>
      <c r="V48" s="90"/>
    </row>
    <row r="49" spans="1:22" ht="17.25" x14ac:dyDescent="0.3">
      <c r="A49" s="90"/>
      <c r="B49" s="90"/>
      <c r="C49" s="90"/>
      <c r="D49" s="90"/>
      <c r="E49" s="90"/>
      <c r="F49" s="90"/>
      <c r="G49" s="90"/>
      <c r="H49" s="90"/>
      <c r="I49" s="90"/>
      <c r="J49" s="90"/>
      <c r="K49" s="90"/>
      <c r="L49" s="90"/>
      <c r="M49" s="90"/>
      <c r="N49" s="90"/>
      <c r="O49" s="90"/>
      <c r="P49" s="90"/>
      <c r="Q49" s="90"/>
      <c r="R49" s="90"/>
      <c r="S49" s="90"/>
      <c r="T49" s="90"/>
      <c r="U49" s="90"/>
      <c r="V49" s="90"/>
    </row>
    <row r="50" spans="1:22" ht="17.25" x14ac:dyDescent="0.3">
      <c r="A50" s="90"/>
      <c r="B50" s="90"/>
      <c r="C50" s="90"/>
      <c r="D50" s="90"/>
      <c r="E50" s="90"/>
      <c r="F50" s="90"/>
      <c r="G50" s="90"/>
      <c r="H50" s="90"/>
      <c r="I50" s="90"/>
      <c r="J50" s="90"/>
      <c r="K50" s="90"/>
      <c r="L50" s="90"/>
      <c r="M50" s="90"/>
      <c r="N50" s="90"/>
      <c r="O50" s="90"/>
      <c r="P50" s="90"/>
      <c r="Q50" s="90"/>
      <c r="R50" s="90"/>
      <c r="S50" s="90"/>
      <c r="T50" s="90"/>
      <c r="U50" s="90"/>
      <c r="V50" s="90"/>
    </row>
    <row r="51" spans="1:22" ht="17.25" x14ac:dyDescent="0.3">
      <c r="A51" s="90"/>
      <c r="B51" s="90"/>
      <c r="C51" s="90"/>
      <c r="D51" s="90"/>
      <c r="E51" s="90"/>
      <c r="F51" s="90"/>
      <c r="G51" s="90"/>
      <c r="H51" s="90"/>
      <c r="I51" s="90"/>
      <c r="J51" s="90"/>
      <c r="K51" s="90"/>
      <c r="L51" s="90"/>
      <c r="M51" s="90"/>
      <c r="N51" s="90"/>
      <c r="O51" s="90"/>
      <c r="P51" s="90"/>
      <c r="Q51" s="90"/>
      <c r="R51" s="90"/>
      <c r="S51" s="90"/>
      <c r="T51" s="90"/>
      <c r="U51" s="90"/>
      <c r="V51" s="90"/>
    </row>
    <row r="52" spans="1:22" ht="17.25" x14ac:dyDescent="0.3">
      <c r="A52" s="90"/>
      <c r="B52" s="90"/>
      <c r="C52" s="90"/>
      <c r="D52" s="90"/>
      <c r="E52" s="90"/>
      <c r="F52" s="90"/>
      <c r="G52" s="90"/>
      <c r="H52" s="90"/>
      <c r="I52" s="90"/>
      <c r="J52" s="90"/>
      <c r="K52" s="90"/>
      <c r="L52" s="90"/>
      <c r="M52" s="90"/>
      <c r="N52" s="90"/>
      <c r="O52" s="90"/>
      <c r="P52" s="90"/>
      <c r="Q52" s="90"/>
      <c r="R52" s="90"/>
      <c r="S52" s="90"/>
      <c r="T52" s="90"/>
      <c r="U52" s="90"/>
      <c r="V52" s="90"/>
    </row>
    <row r="53" spans="1:22" ht="17.25" x14ac:dyDescent="0.3">
      <c r="A53" s="90"/>
      <c r="B53" s="90"/>
      <c r="C53" s="90"/>
      <c r="D53" s="90"/>
      <c r="E53" s="90"/>
      <c r="F53" s="90"/>
      <c r="G53" s="90"/>
      <c r="H53" s="90"/>
      <c r="I53" s="90"/>
      <c r="J53" s="90"/>
      <c r="K53" s="90"/>
      <c r="L53" s="90"/>
      <c r="M53" s="90"/>
      <c r="N53" s="90"/>
      <c r="O53" s="90"/>
      <c r="P53" s="90"/>
      <c r="Q53" s="90"/>
      <c r="R53" s="90"/>
      <c r="S53" s="90"/>
      <c r="T53" s="90"/>
      <c r="U53" s="90"/>
      <c r="V53" s="90"/>
    </row>
    <row r="54" spans="1:22" ht="17.25" x14ac:dyDescent="0.3">
      <c r="A54" s="90"/>
      <c r="B54" s="90"/>
      <c r="C54" s="90"/>
      <c r="D54" s="90"/>
      <c r="E54" s="90"/>
      <c r="F54" s="90"/>
      <c r="G54" s="90"/>
      <c r="H54" s="90"/>
      <c r="I54" s="90"/>
      <c r="J54" s="90"/>
      <c r="K54" s="90"/>
      <c r="L54" s="90"/>
      <c r="M54" s="90"/>
      <c r="N54" s="90"/>
      <c r="O54" s="90"/>
      <c r="P54" s="90"/>
      <c r="Q54" s="90"/>
      <c r="R54" s="90"/>
      <c r="S54" s="90"/>
      <c r="T54" s="90"/>
      <c r="U54" s="90"/>
      <c r="V54" s="90"/>
    </row>
    <row r="55" spans="1:22" ht="17.25" x14ac:dyDescent="0.3">
      <c r="A55" s="90"/>
      <c r="B55" s="90"/>
      <c r="C55" s="90"/>
      <c r="D55" s="90"/>
      <c r="E55" s="90"/>
      <c r="F55" s="90"/>
      <c r="G55" s="90"/>
      <c r="H55" s="90"/>
      <c r="I55" s="90"/>
      <c r="J55" s="90"/>
      <c r="K55" s="90"/>
      <c r="L55" s="90"/>
      <c r="M55" s="90"/>
      <c r="N55" s="90"/>
      <c r="O55" s="90"/>
      <c r="P55" s="90"/>
      <c r="Q55" s="90"/>
      <c r="R55" s="90"/>
      <c r="S55" s="90"/>
      <c r="T55" s="90"/>
      <c r="U55" s="90"/>
      <c r="V55" s="90"/>
    </row>
    <row r="56" spans="1:22" ht="17.25" x14ac:dyDescent="0.3">
      <c r="A56" s="90"/>
      <c r="B56" s="90"/>
      <c r="C56" s="90"/>
      <c r="D56" s="90"/>
      <c r="E56" s="90"/>
      <c r="F56" s="90"/>
      <c r="G56" s="90"/>
      <c r="H56" s="90"/>
      <c r="I56" s="90"/>
      <c r="J56" s="90"/>
      <c r="K56" s="90"/>
      <c r="L56" s="90"/>
      <c r="M56" s="90"/>
      <c r="N56" s="90"/>
      <c r="O56" s="90"/>
      <c r="P56" s="90"/>
      <c r="Q56" s="90"/>
      <c r="R56" s="90"/>
      <c r="S56" s="90"/>
      <c r="T56" s="90"/>
      <c r="U56" s="90"/>
      <c r="V56" s="90"/>
    </row>
    <row r="57" spans="1:22" ht="17.25" x14ac:dyDescent="0.3">
      <c r="A57" s="90"/>
      <c r="B57" s="90"/>
      <c r="C57" s="90"/>
      <c r="D57" s="90"/>
      <c r="E57" s="90"/>
      <c r="F57" s="90"/>
      <c r="G57" s="90"/>
      <c r="H57" s="90"/>
      <c r="I57" s="90"/>
      <c r="J57" s="90"/>
      <c r="K57" s="90"/>
      <c r="L57" s="90"/>
      <c r="M57" s="90"/>
      <c r="N57" s="90"/>
      <c r="O57" s="90"/>
      <c r="P57" s="90"/>
      <c r="Q57" s="90"/>
      <c r="R57" s="90"/>
      <c r="S57" s="90"/>
      <c r="T57" s="90"/>
      <c r="U57" s="90"/>
      <c r="V57" s="90"/>
    </row>
    <row r="58" spans="1:22" ht="17.25" x14ac:dyDescent="0.3">
      <c r="A58" s="90"/>
      <c r="B58" s="90"/>
      <c r="C58" s="90"/>
      <c r="D58" s="90"/>
      <c r="E58" s="90"/>
      <c r="F58" s="90"/>
      <c r="G58" s="90"/>
      <c r="H58" s="90"/>
      <c r="I58" s="90"/>
      <c r="J58" s="90"/>
      <c r="K58" s="90"/>
      <c r="L58" s="90"/>
      <c r="M58" s="90"/>
      <c r="N58" s="90"/>
      <c r="O58" s="90"/>
      <c r="P58" s="90"/>
      <c r="Q58" s="90"/>
      <c r="R58" s="90"/>
      <c r="S58" s="90"/>
      <c r="T58" s="90"/>
      <c r="U58" s="90"/>
      <c r="V58" s="90"/>
    </row>
    <row r="59" spans="1:22" ht="17.25" x14ac:dyDescent="0.3">
      <c r="A59" s="90"/>
      <c r="B59" s="90"/>
      <c r="C59" s="90"/>
      <c r="D59" s="90"/>
      <c r="E59" s="90"/>
      <c r="F59" s="90"/>
      <c r="G59" s="90"/>
      <c r="H59" s="90"/>
      <c r="I59" s="90"/>
      <c r="J59" s="90"/>
      <c r="K59" s="90"/>
      <c r="L59" s="90"/>
      <c r="M59" s="90"/>
      <c r="N59" s="90"/>
      <c r="O59" s="90"/>
      <c r="P59" s="90"/>
      <c r="Q59" s="90"/>
      <c r="R59" s="90"/>
      <c r="S59" s="90"/>
      <c r="T59" s="90"/>
      <c r="U59" s="90"/>
      <c r="V59" s="90"/>
    </row>
    <row r="60" spans="1:22" ht="17.25" x14ac:dyDescent="0.3">
      <c r="A60" s="90"/>
      <c r="B60" s="90"/>
      <c r="C60" s="90"/>
      <c r="D60" s="90"/>
      <c r="E60" s="90"/>
      <c r="F60" s="90"/>
      <c r="G60" s="90"/>
      <c r="H60" s="90"/>
      <c r="I60" s="90"/>
      <c r="J60" s="90"/>
      <c r="K60" s="90"/>
      <c r="L60" s="90"/>
      <c r="M60" s="90"/>
      <c r="N60" s="90"/>
      <c r="O60" s="90"/>
      <c r="P60" s="90"/>
      <c r="Q60" s="90"/>
      <c r="R60" s="90"/>
      <c r="S60" s="90"/>
      <c r="T60" s="90"/>
      <c r="U60" s="90"/>
      <c r="V60" s="90"/>
    </row>
    <row r="61" spans="1:22" ht="17.25" x14ac:dyDescent="0.3">
      <c r="A61" s="90"/>
      <c r="B61" s="90"/>
      <c r="C61" s="90"/>
      <c r="D61" s="90"/>
      <c r="E61" s="90"/>
      <c r="F61" s="90"/>
      <c r="G61" s="90"/>
      <c r="H61" s="90"/>
      <c r="I61" s="90"/>
      <c r="J61" s="90"/>
      <c r="K61" s="90"/>
      <c r="L61" s="90"/>
      <c r="M61" s="90"/>
      <c r="N61" s="90"/>
      <c r="O61" s="90"/>
      <c r="P61" s="90"/>
      <c r="Q61" s="90"/>
      <c r="R61" s="90"/>
      <c r="S61" s="90"/>
      <c r="T61" s="90"/>
      <c r="U61" s="90"/>
      <c r="V61" s="90"/>
    </row>
    <row r="62" spans="1:22" ht="17.25" x14ac:dyDescent="0.3">
      <c r="A62" s="90"/>
      <c r="B62" s="90"/>
      <c r="C62" s="90"/>
      <c r="D62" s="90"/>
      <c r="E62" s="90"/>
      <c r="F62" s="90"/>
      <c r="G62" s="90"/>
      <c r="H62" s="90"/>
      <c r="I62" s="90"/>
      <c r="J62" s="90"/>
      <c r="K62" s="90"/>
      <c r="L62" s="90"/>
      <c r="M62" s="90"/>
      <c r="N62" s="90"/>
      <c r="O62" s="90"/>
      <c r="P62" s="90"/>
      <c r="Q62" s="90"/>
      <c r="R62" s="90"/>
      <c r="S62" s="90"/>
      <c r="T62" s="90"/>
      <c r="U62" s="90"/>
      <c r="V62" s="90"/>
    </row>
    <row r="63" spans="1:22" ht="17.25" x14ac:dyDescent="0.3">
      <c r="A63" s="90"/>
      <c r="B63" s="90"/>
      <c r="C63" s="90"/>
      <c r="D63" s="90"/>
      <c r="E63" s="90"/>
      <c r="F63" s="90"/>
      <c r="G63" s="90"/>
      <c r="H63" s="90"/>
      <c r="I63" s="90"/>
      <c r="J63" s="90"/>
      <c r="K63" s="90"/>
      <c r="L63" s="90"/>
      <c r="M63" s="90"/>
      <c r="N63" s="90"/>
      <c r="O63" s="90"/>
      <c r="P63" s="90"/>
      <c r="Q63" s="90"/>
      <c r="R63" s="90"/>
      <c r="S63" s="90"/>
      <c r="T63" s="90"/>
      <c r="U63" s="90"/>
      <c r="V63" s="90"/>
    </row>
    <row r="64" spans="1:22" ht="17.25" x14ac:dyDescent="0.3">
      <c r="A64" s="90"/>
      <c r="B64" s="90"/>
      <c r="C64" s="90"/>
      <c r="D64" s="90"/>
      <c r="E64" s="90"/>
      <c r="F64" s="90"/>
      <c r="G64" s="90"/>
      <c r="H64" s="90"/>
      <c r="I64" s="90"/>
      <c r="J64" s="90"/>
      <c r="K64" s="90"/>
      <c r="L64" s="90"/>
      <c r="M64" s="90"/>
      <c r="N64" s="90"/>
      <c r="O64" s="90"/>
      <c r="P64" s="90"/>
      <c r="Q64" s="90"/>
      <c r="R64" s="90"/>
      <c r="S64" s="90"/>
      <c r="T64" s="90"/>
      <c r="U64" s="90"/>
      <c r="V64" s="90"/>
    </row>
    <row r="65" spans="1:22" ht="17.25" x14ac:dyDescent="0.3">
      <c r="A65" s="90"/>
      <c r="B65" s="90"/>
      <c r="C65" s="90"/>
      <c r="D65" s="90"/>
      <c r="E65" s="90"/>
      <c r="F65" s="90"/>
      <c r="G65" s="90"/>
      <c r="H65" s="90"/>
      <c r="I65" s="90"/>
      <c r="J65" s="90"/>
      <c r="K65" s="90"/>
      <c r="L65" s="90"/>
      <c r="M65" s="90"/>
      <c r="N65" s="90"/>
      <c r="O65" s="90"/>
      <c r="P65" s="90"/>
      <c r="Q65" s="90"/>
      <c r="R65" s="90"/>
      <c r="S65" s="90"/>
      <c r="T65" s="90"/>
      <c r="U65" s="90"/>
      <c r="V65" s="90"/>
    </row>
    <row r="66" spans="1:22" ht="17.25" x14ac:dyDescent="0.3">
      <c r="A66" s="90"/>
      <c r="B66" s="90"/>
      <c r="C66" s="90"/>
      <c r="D66" s="90"/>
      <c r="E66" s="90"/>
      <c r="F66" s="90"/>
      <c r="G66" s="90"/>
      <c r="H66" s="90"/>
      <c r="I66" s="90"/>
      <c r="J66" s="90"/>
      <c r="K66" s="90"/>
      <c r="L66" s="90"/>
      <c r="M66" s="90"/>
      <c r="N66" s="90"/>
      <c r="O66" s="90"/>
      <c r="P66" s="90"/>
      <c r="Q66" s="90"/>
      <c r="R66" s="90"/>
      <c r="S66" s="90"/>
      <c r="T66" s="90"/>
      <c r="U66" s="90"/>
      <c r="V66" s="90"/>
    </row>
    <row r="67" spans="1:22" ht="17.25" x14ac:dyDescent="0.3">
      <c r="A67" s="90"/>
      <c r="B67" s="90"/>
      <c r="C67" s="90"/>
      <c r="D67" s="90"/>
      <c r="E67" s="90"/>
      <c r="F67" s="90"/>
      <c r="G67" s="90"/>
      <c r="H67" s="90"/>
      <c r="I67" s="90"/>
      <c r="J67" s="90"/>
      <c r="K67" s="90"/>
      <c r="L67" s="90"/>
      <c r="M67" s="90"/>
      <c r="N67" s="90"/>
      <c r="O67" s="90"/>
      <c r="P67" s="90"/>
      <c r="Q67" s="90"/>
      <c r="R67" s="90"/>
      <c r="S67" s="90"/>
      <c r="T67" s="90"/>
      <c r="U67" s="90"/>
      <c r="V67" s="90"/>
    </row>
    <row r="68" spans="1:22" ht="17.25" x14ac:dyDescent="0.3">
      <c r="A68" s="90"/>
      <c r="B68" s="90"/>
      <c r="C68" s="90"/>
      <c r="D68" s="90"/>
      <c r="E68" s="90"/>
      <c r="F68" s="90"/>
      <c r="G68" s="90"/>
      <c r="H68" s="90"/>
      <c r="I68" s="90"/>
      <c r="J68" s="90"/>
      <c r="K68" s="90"/>
      <c r="L68" s="90"/>
      <c r="M68" s="90"/>
      <c r="N68" s="90"/>
      <c r="O68" s="90"/>
      <c r="P68" s="90"/>
      <c r="Q68" s="90"/>
      <c r="R68" s="90"/>
      <c r="S68" s="90"/>
      <c r="T68" s="90"/>
      <c r="U68" s="90"/>
      <c r="V68" s="90"/>
    </row>
    <row r="69" spans="1:22" ht="17.25" x14ac:dyDescent="0.3">
      <c r="A69" s="90"/>
      <c r="B69" s="90"/>
      <c r="C69" s="90"/>
      <c r="D69" s="90"/>
      <c r="E69" s="90"/>
      <c r="F69" s="90"/>
      <c r="G69" s="90"/>
      <c r="H69" s="90"/>
      <c r="I69" s="90"/>
      <c r="J69" s="90"/>
      <c r="K69" s="90"/>
      <c r="L69" s="90"/>
      <c r="M69" s="90"/>
      <c r="N69" s="90"/>
      <c r="O69" s="90"/>
      <c r="P69" s="90"/>
      <c r="Q69" s="90"/>
      <c r="R69" s="90"/>
      <c r="S69" s="90"/>
      <c r="T69" s="90"/>
      <c r="U69" s="90"/>
      <c r="V69" s="90"/>
    </row>
    <row r="70" spans="1:22" ht="17.25" x14ac:dyDescent="0.3">
      <c r="A70" s="90"/>
      <c r="B70" s="90"/>
      <c r="C70" s="90"/>
      <c r="D70" s="90"/>
      <c r="E70" s="90"/>
      <c r="F70" s="90"/>
      <c r="G70" s="90"/>
      <c r="H70" s="90"/>
      <c r="I70" s="90"/>
      <c r="J70" s="90"/>
      <c r="K70" s="90"/>
      <c r="L70" s="90"/>
      <c r="M70" s="90"/>
      <c r="N70" s="90"/>
      <c r="O70" s="90"/>
      <c r="P70" s="90"/>
      <c r="Q70" s="90"/>
      <c r="R70" s="90"/>
      <c r="S70" s="90"/>
      <c r="T70" s="90"/>
      <c r="U70" s="90"/>
      <c r="V70" s="90"/>
    </row>
    <row r="71" spans="1:22" ht="17.25" x14ac:dyDescent="0.3">
      <c r="A71" s="90"/>
      <c r="B71" s="90"/>
      <c r="C71" s="90"/>
      <c r="D71" s="90"/>
      <c r="E71" s="90"/>
      <c r="F71" s="90"/>
      <c r="G71" s="90"/>
      <c r="H71" s="90"/>
      <c r="I71" s="90"/>
      <c r="J71" s="90"/>
      <c r="K71" s="90"/>
      <c r="L71" s="90"/>
      <c r="M71" s="90"/>
      <c r="N71" s="90"/>
      <c r="O71" s="90"/>
      <c r="P71" s="90"/>
      <c r="Q71" s="90"/>
      <c r="R71" s="90"/>
      <c r="S71" s="90"/>
      <c r="T71" s="90"/>
      <c r="U71" s="90"/>
      <c r="V71" s="90"/>
    </row>
    <row r="72" spans="1:22" ht="17.25" x14ac:dyDescent="0.3">
      <c r="A72" s="90"/>
      <c r="B72" s="90"/>
      <c r="C72" s="90"/>
      <c r="D72" s="90"/>
      <c r="E72" s="90"/>
      <c r="F72" s="90"/>
      <c r="G72" s="90"/>
      <c r="H72" s="90"/>
      <c r="I72" s="90"/>
      <c r="J72" s="90"/>
      <c r="K72" s="90"/>
      <c r="L72" s="90"/>
      <c r="M72" s="90"/>
      <c r="N72" s="90"/>
      <c r="O72" s="90"/>
      <c r="P72" s="90"/>
      <c r="Q72" s="90"/>
      <c r="R72" s="90"/>
      <c r="S72" s="90"/>
      <c r="T72" s="90"/>
      <c r="U72" s="90"/>
      <c r="V72" s="90"/>
    </row>
    <row r="73" spans="1:22" ht="17.25" x14ac:dyDescent="0.3">
      <c r="A73" s="90"/>
      <c r="B73" s="90"/>
      <c r="C73" s="90"/>
      <c r="D73" s="90"/>
      <c r="E73" s="90"/>
      <c r="F73" s="90"/>
      <c r="G73" s="90"/>
      <c r="H73" s="90"/>
      <c r="I73" s="90"/>
      <c r="J73" s="90"/>
      <c r="K73" s="90"/>
      <c r="L73" s="90"/>
      <c r="M73" s="90"/>
      <c r="N73" s="90"/>
      <c r="O73" s="90"/>
      <c r="P73" s="90"/>
      <c r="Q73" s="90"/>
      <c r="R73" s="90"/>
      <c r="S73" s="90"/>
      <c r="T73" s="90"/>
      <c r="U73" s="90"/>
      <c r="V73" s="90"/>
    </row>
    <row r="74" spans="1:22" ht="17.25" x14ac:dyDescent="0.3">
      <c r="A74" s="90"/>
    </row>
  </sheetData>
  <mergeCells count="6">
    <mergeCell ref="P2:T3"/>
    <mergeCell ref="E5:F5"/>
    <mergeCell ref="I5:K5"/>
    <mergeCell ref="N5:T5"/>
    <mergeCell ref="E6:F6"/>
    <mergeCell ref="J6:K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E46E12-9481-4F43-BE83-3263F95F15C0}">
  <sheetPr>
    <tabColor rgb="FF92D050"/>
    <pageSetUpPr fitToPage="1"/>
  </sheetPr>
  <dimension ref="A1:AJ89"/>
  <sheetViews>
    <sheetView showGridLines="0" zoomScaleNormal="100" workbookViewId="0">
      <pane xSplit="5" ySplit="2" topLeftCell="J3" activePane="bottomRight" state="frozen"/>
      <selection pane="topRight" activeCell="Q1" sqref="Q1"/>
      <selection pane="bottomLeft" activeCell="Q1" sqref="Q1"/>
      <selection pane="bottomRight" activeCell="L5" sqref="L5"/>
    </sheetView>
  </sheetViews>
  <sheetFormatPr defaultColWidth="0" defaultRowHeight="15.75" x14ac:dyDescent="0.25"/>
  <cols>
    <col min="1" max="1" width="4.42578125" style="1" customWidth="1"/>
    <col min="2" max="2" width="26.42578125" customWidth="1"/>
    <col min="3" max="3" width="3.42578125" customWidth="1"/>
    <col min="4" max="4" width="6.7109375" customWidth="1"/>
    <col min="5" max="5" width="2.7109375" customWidth="1"/>
    <col min="6" max="6" width="12.85546875" hidden="1" customWidth="1"/>
    <col min="7" max="8" width="15.7109375" hidden="1" customWidth="1"/>
    <col min="9" max="9" width="12.7109375" hidden="1" customWidth="1"/>
    <col min="10" max="10" width="13.42578125" customWidth="1"/>
    <col min="11" max="11" width="12.28515625" customWidth="1"/>
    <col min="12" max="12" width="10.140625" bestFit="1" customWidth="1"/>
    <col min="13" max="13" width="10.42578125" customWidth="1"/>
    <col min="14" max="14" width="10.140625" bestFit="1" customWidth="1"/>
    <col min="15" max="15" width="13.42578125" bestFit="1" customWidth="1"/>
    <col min="16" max="17" width="9.140625" customWidth="1"/>
    <col min="18" max="36" width="0" hidden="1" customWidth="1"/>
    <col min="37" max="16384" width="9.140625" hidden="1"/>
  </cols>
  <sheetData>
    <row r="1" spans="1:12" x14ac:dyDescent="0.25">
      <c r="B1" s="1"/>
      <c r="C1" s="1"/>
      <c r="D1" s="1"/>
      <c r="F1" s="2">
        <v>2018</v>
      </c>
      <c r="G1" s="2">
        <f>F1+1</f>
        <v>2019</v>
      </c>
      <c r="H1" s="2">
        <f>G1+1</f>
        <v>2020</v>
      </c>
      <c r="I1" s="2">
        <f>H1+1</f>
        <v>2021</v>
      </c>
      <c r="J1" s="2">
        <f>I1+1</f>
        <v>2022</v>
      </c>
      <c r="L1" s="1">
        <f>J1+1</f>
        <v>2023</v>
      </c>
    </row>
    <row r="2" spans="1:12" s="4" customFormat="1" x14ac:dyDescent="0.25">
      <c r="A2" s="3"/>
      <c r="B2" s="3"/>
      <c r="C2" s="3"/>
      <c r="D2" s="3"/>
      <c r="F2" s="4" t="s">
        <v>0</v>
      </c>
      <c r="G2" s="4" t="s">
        <v>0</v>
      </c>
      <c r="H2" s="4" t="s">
        <v>0</v>
      </c>
      <c r="I2" s="4" t="s">
        <v>1</v>
      </c>
      <c r="J2" s="4" t="s">
        <v>2</v>
      </c>
      <c r="L2" s="3"/>
    </row>
    <row r="3" spans="1:12" x14ac:dyDescent="0.25">
      <c r="A3" s="1" t="s">
        <v>3</v>
      </c>
      <c r="B3" s="1"/>
      <c r="C3" s="1"/>
      <c r="D3" s="1"/>
      <c r="F3" s="5"/>
      <c r="L3" t="s">
        <v>54</v>
      </c>
    </row>
    <row r="4" spans="1:12" x14ac:dyDescent="0.25">
      <c r="B4" s="1"/>
      <c r="C4" s="1"/>
      <c r="D4" s="1"/>
      <c r="F4" s="123" t="s">
        <v>4</v>
      </c>
      <c r="G4" s="123"/>
      <c r="H4" s="123"/>
      <c r="I4" s="123"/>
      <c r="J4" s="123"/>
    </row>
    <row r="5" spans="1:12" x14ac:dyDescent="0.25">
      <c r="A5" s="1" t="s">
        <v>5</v>
      </c>
      <c r="B5" s="1" t="str">
        <f>A5</f>
        <v>Longford</v>
      </c>
      <c r="C5" s="1"/>
      <c r="D5" s="1"/>
      <c r="F5" s="6">
        <f>'[1]Annual Inj Data'!E4</f>
        <v>6577685.8229791569</v>
      </c>
      <c r="G5" s="6">
        <f>'[1]Annual Inj Data'!F4</f>
        <v>7479744.491760605</v>
      </c>
      <c r="H5" s="7">
        <f>'[1]Annual Inj Data'!G4</f>
        <v>7919235</v>
      </c>
      <c r="I5" s="8">
        <f>'[1]Annual Inj Data'!H4</f>
        <v>8370505.5652380055</v>
      </c>
      <c r="J5" s="9">
        <f>'[1]Annual Inj Data'!I4</f>
        <v>6074241.4221060704</v>
      </c>
    </row>
    <row r="6" spans="1:12" x14ac:dyDescent="0.25">
      <c r="B6" s="12" t="s">
        <v>6</v>
      </c>
      <c r="C6" s="1"/>
      <c r="D6" s="1"/>
      <c r="F6" s="6">
        <f>'[1]Annual Inj Data'!E5</f>
        <v>234681.47262495698</v>
      </c>
      <c r="G6" s="6">
        <f>'[1]Annual Inj Data'!F5</f>
        <v>241776.07114031902</v>
      </c>
      <c r="H6" s="7">
        <f>'[1]Annual Inj Data'!G5</f>
        <v>293229</v>
      </c>
      <c r="I6" s="8">
        <f>'[1]Annual Inj Data'!H5</f>
        <v>216796.08659428003</v>
      </c>
      <c r="J6" s="9">
        <f>'[1]Annual Inj Data'!I5</f>
        <v>89571.928412292255</v>
      </c>
    </row>
    <row r="7" spans="1:12" x14ac:dyDescent="0.25">
      <c r="B7" s="12" t="s">
        <v>7</v>
      </c>
      <c r="C7" s="1"/>
      <c r="D7" s="1"/>
      <c r="F7" s="6">
        <f>'[1]Annual Inj Data'!E6</f>
        <v>0</v>
      </c>
      <c r="G7" s="6">
        <f>'[1]Annual Inj Data'!F6</f>
        <v>0</v>
      </c>
      <c r="H7" s="7">
        <f>'[1]Annual Inj Data'!G6</f>
        <v>0</v>
      </c>
      <c r="I7" s="8">
        <f>'[1]Annual Inj Data'!H6</f>
        <v>0</v>
      </c>
      <c r="J7" s="9">
        <f>'[1]Annual Inj Data'!I6</f>
        <v>0</v>
      </c>
    </row>
    <row r="8" spans="1:12" x14ac:dyDescent="0.25">
      <c r="B8" s="12" t="s">
        <v>8</v>
      </c>
      <c r="C8" s="1"/>
      <c r="D8" s="1"/>
      <c r="F8" s="6">
        <f>'[1]Annual Inj Data'!E7</f>
        <v>190035.50256206794</v>
      </c>
      <c r="G8" s="6">
        <f>'[1]Annual Inj Data'!F7</f>
        <v>375806.42347452499</v>
      </c>
      <c r="H8" s="7">
        <f>'[1]Annual Inj Data'!G7</f>
        <v>206518</v>
      </c>
      <c r="I8" s="8">
        <f>'[1]Annual Inj Data'!H7</f>
        <v>175691.37749471597</v>
      </c>
      <c r="J8" s="9">
        <f>'[1]Annual Inj Data'!I7</f>
        <v>147200.77033066389</v>
      </c>
    </row>
    <row r="9" spans="1:12" x14ac:dyDescent="0.25">
      <c r="A9" s="1" t="s">
        <v>9</v>
      </c>
      <c r="B9" s="1" t="str">
        <f>A9</f>
        <v>Culcairn</v>
      </c>
      <c r="C9" s="1"/>
      <c r="F9" s="6">
        <f>'[1]Annual Inj Data'!E8</f>
        <v>1005523.8461569541</v>
      </c>
      <c r="G9" s="6">
        <f>'[1]Annual Inj Data'!F8</f>
        <v>1448483.6759709849</v>
      </c>
      <c r="H9" s="7">
        <f>'[1]Annual Inj Data'!G8</f>
        <v>1453727</v>
      </c>
      <c r="I9" s="8">
        <f>'[1]Annual Inj Data'!H8</f>
        <v>941712.3117321399</v>
      </c>
      <c r="J9" s="9">
        <f>'[1]Annual Inj Data'!I8</f>
        <v>659327.52734184975</v>
      </c>
    </row>
    <row r="10" spans="1:12" x14ac:dyDescent="0.25">
      <c r="B10" t="s">
        <v>10</v>
      </c>
      <c r="C10" s="1"/>
      <c r="F10" s="6">
        <f>'[1]Annual Inj Data'!E9</f>
        <v>545.52854304900006</v>
      </c>
      <c r="G10" s="6">
        <f>'[1]Annual Inj Data'!F9</f>
        <v>448.40340125699993</v>
      </c>
      <c r="H10" s="7">
        <f>'[1]Annual Inj Data'!G9</f>
        <v>485</v>
      </c>
      <c r="I10" s="8">
        <f>'[1]Annual Inj Data'!H9</f>
        <v>415.35224085999994</v>
      </c>
      <c r="J10" s="9">
        <f>'[1]Annual Inj Data'!I9</f>
        <v>380.67265815025399</v>
      </c>
    </row>
    <row r="11" spans="1:12" x14ac:dyDescent="0.25">
      <c r="A11" s="1" t="s">
        <v>11</v>
      </c>
      <c r="B11" s="1" t="str">
        <f>A11</f>
        <v xml:space="preserve">Pt Campbell </v>
      </c>
      <c r="C11" s="1"/>
      <c r="F11" s="6">
        <f>'[1]Annual Inj Data'!E10</f>
        <v>3127205.818149216</v>
      </c>
      <c r="G11" s="6">
        <f>'[1]Annual Inj Data'!F10</f>
        <v>3080131.0190961338</v>
      </c>
      <c r="H11" s="7">
        <f>'[1]Annual Inj Data'!G10</f>
        <v>2075572</v>
      </c>
      <c r="I11" s="8">
        <f>'[1]Annual Inj Data'!H10</f>
        <v>3421924.1121155596</v>
      </c>
      <c r="J11" s="9">
        <f>'[1]Annual Inj Data'!I10</f>
        <v>4262524.4589412007</v>
      </c>
    </row>
    <row r="12" spans="1:12" x14ac:dyDescent="0.25">
      <c r="B12" t="s">
        <v>12</v>
      </c>
      <c r="C12" s="1"/>
      <c r="F12" s="6">
        <f>'[1]Annual Inj Data'!E11</f>
        <v>25252.156238704003</v>
      </c>
      <c r="G12" s="6">
        <f>'[1]Annual Inj Data'!F11</f>
        <v>26643.206448293004</v>
      </c>
      <c r="H12" s="7">
        <f>'[1]Annual Inj Data'!G11</f>
        <v>15509</v>
      </c>
      <c r="I12" s="8">
        <f>'[1]Annual Inj Data'!H11</f>
        <v>29778.47904426001</v>
      </c>
      <c r="J12" s="9">
        <f>'[1]Annual Inj Data'!I11</f>
        <v>27475.541058799983</v>
      </c>
    </row>
    <row r="13" spans="1:12" x14ac:dyDescent="0.25">
      <c r="A13" s="1" t="s">
        <v>13</v>
      </c>
      <c r="B13" s="1" t="str">
        <f>A13</f>
        <v>Pakenham</v>
      </c>
      <c r="C13" s="1"/>
      <c r="F13" s="6">
        <f>'[1]Annual Inj Data'!E13</f>
        <v>523201.99839098996</v>
      </c>
      <c r="G13" s="6">
        <f>'[1]Annual Inj Data'!F13</f>
        <v>398796.68222628202</v>
      </c>
      <c r="H13" s="7">
        <f>'[1]Annual Inj Data'!G13</f>
        <v>373173</v>
      </c>
      <c r="I13" s="8">
        <f>'[1]Annual Inj Data'!H13</f>
        <v>232945.81800000003</v>
      </c>
      <c r="J13" s="9">
        <f>'[1]Annual Inj Data'!I13</f>
        <v>577538.69999999995</v>
      </c>
    </row>
    <row r="14" spans="1:12" x14ac:dyDescent="0.25">
      <c r="A14" s="13" t="s">
        <v>14</v>
      </c>
      <c r="B14" s="13"/>
      <c r="C14" s="14"/>
      <c r="D14" s="14"/>
      <c r="E14" s="14"/>
      <c r="F14" s="15">
        <f>SUM(F5:F13)</f>
        <v>11684132.145645095</v>
      </c>
      <c r="G14" s="15">
        <f>SUM(G5:G13)</f>
        <v>13051829.9735184</v>
      </c>
      <c r="H14" s="16">
        <f>SUM(H5:H13)</f>
        <v>12337448</v>
      </c>
      <c r="I14" s="17">
        <f>SUM(I5:I13)</f>
        <v>13389769.102459822</v>
      </c>
      <c r="J14" s="18">
        <f>SUM(J5:J13)</f>
        <v>11838261.020849025</v>
      </c>
    </row>
    <row r="15" spans="1:12" x14ac:dyDescent="0.25">
      <c r="C15" s="1"/>
      <c r="F15" s="19"/>
      <c r="G15" s="9"/>
      <c r="H15" s="7"/>
      <c r="I15" s="20"/>
      <c r="J15" s="9"/>
    </row>
    <row r="16" spans="1:12" x14ac:dyDescent="0.25">
      <c r="A16" s="1" t="s">
        <v>15</v>
      </c>
      <c r="C16" s="1"/>
      <c r="F16" s="19"/>
      <c r="G16" s="9"/>
      <c r="H16" s="7"/>
      <c r="I16" s="20"/>
      <c r="J16" s="9"/>
    </row>
    <row r="17" spans="1:16" x14ac:dyDescent="0.25">
      <c r="H17" s="21"/>
      <c r="I17" s="22"/>
    </row>
    <row r="18" spans="1:16" x14ac:dyDescent="0.25">
      <c r="A18" s="1" t="s">
        <v>16</v>
      </c>
      <c r="F18" s="19"/>
      <c r="G18" s="9"/>
      <c r="H18" s="7"/>
      <c r="I18" s="20"/>
      <c r="J18" s="9"/>
    </row>
    <row r="19" spans="1:16" x14ac:dyDescent="0.25">
      <c r="A19"/>
      <c r="B19" t="s">
        <v>17</v>
      </c>
      <c r="C19" s="23"/>
      <c r="E19" s="24"/>
      <c r="F19" s="6">
        <f>'[1]Annual Wdl Data 2018'!$R7</f>
        <v>1290326.0747914291</v>
      </c>
      <c r="G19" s="6">
        <f>'[1]Annual Wdl Data 2019'!$R7</f>
        <v>1740078.4176001227</v>
      </c>
      <c r="H19" s="7">
        <f>'[1]Annual Wdl Data 2020'!$R7</f>
        <v>1348603.8726560811</v>
      </c>
      <c r="I19" s="20">
        <f>'[1]Annual Wdl Data 2021'!$R7</f>
        <v>999565.4348972952</v>
      </c>
      <c r="J19" s="9">
        <v>762360.25796031393</v>
      </c>
      <c r="P19" s="23"/>
    </row>
    <row r="20" spans="1:16" x14ac:dyDescent="0.25">
      <c r="A20"/>
      <c r="B20" t="s">
        <v>7</v>
      </c>
      <c r="C20" s="23"/>
      <c r="E20" s="24"/>
      <c r="F20" s="6">
        <f>'[1]Annual Wdl Data 2018'!$R8</f>
        <v>0</v>
      </c>
      <c r="G20" s="6">
        <f>'[1]Annual Wdl Data 2019'!$R8</f>
        <v>0</v>
      </c>
      <c r="H20" s="7">
        <f>'[1]Annual Wdl Data 2020'!$R8</f>
        <v>0</v>
      </c>
      <c r="I20" s="20">
        <f>'[1]Annual Wdl Data 2021'!$R8</f>
        <v>0</v>
      </c>
      <c r="J20" s="9">
        <v>0</v>
      </c>
      <c r="P20" s="23"/>
    </row>
    <row r="21" spans="1:16" x14ac:dyDescent="0.25">
      <c r="A21"/>
      <c r="B21" t="s">
        <v>18</v>
      </c>
      <c r="C21" s="23"/>
      <c r="E21" s="24"/>
      <c r="F21" s="6">
        <f>'[1]Annual Wdl Data 2018'!$R9</f>
        <v>1144256.4935103299</v>
      </c>
      <c r="G21" s="6">
        <f>'[1]Annual Wdl Data 2019'!$R9</f>
        <v>1081731.2811797981</v>
      </c>
      <c r="H21" s="7">
        <f>'[1]Annual Wdl Data 2020'!$R9</f>
        <v>1160821.3532856361</v>
      </c>
      <c r="I21" s="20">
        <f>'[1]Annual Wdl Data 2021'!$R9</f>
        <v>1111333.856209314</v>
      </c>
      <c r="J21" s="9">
        <v>729473.65246326325</v>
      </c>
      <c r="P21" s="23"/>
    </row>
    <row r="22" spans="1:16" x14ac:dyDescent="0.25">
      <c r="A22"/>
      <c r="B22" t="s">
        <v>19</v>
      </c>
      <c r="C22" s="23"/>
      <c r="E22" s="24"/>
      <c r="F22" s="6">
        <f>'[1]Annual Wdl Data 2018'!$R10</f>
        <v>30767517.351065416</v>
      </c>
      <c r="G22" s="6">
        <f>'[1]Annual Wdl Data 2019'!$R10</f>
        <v>39930336.965636306</v>
      </c>
      <c r="H22" s="7">
        <f>'[1]Annual Wdl Data 2020'!$R10</f>
        <v>29479118.275073864</v>
      </c>
      <c r="I22" s="20">
        <f>'[1]Annual Wdl Data 2021'!$R10</f>
        <v>28376307.84336869</v>
      </c>
      <c r="J22" s="9">
        <v>33554142.10415861</v>
      </c>
      <c r="P22" s="23"/>
    </row>
    <row r="23" spans="1:16" x14ac:dyDescent="0.25">
      <c r="A23"/>
      <c r="B23" t="s">
        <v>20</v>
      </c>
      <c r="C23" s="23"/>
      <c r="E23" s="24"/>
      <c r="F23" s="6">
        <f>'[1]Annual Wdl Data 2018'!$R11</f>
        <v>3487873.665878695</v>
      </c>
      <c r="G23" s="6">
        <f>'[1]Annual Wdl Data 2019'!$R11</f>
        <v>3592871.3923630686</v>
      </c>
      <c r="H23" s="7">
        <f>'[1]Annual Wdl Data 2020'!$R11</f>
        <v>3459792.5430125049</v>
      </c>
      <c r="I23" s="20">
        <f>'[1]Annual Wdl Data 2021'!$R11</f>
        <v>3449719.5456342245</v>
      </c>
      <c r="J23" s="9">
        <v>3171761.9608990154</v>
      </c>
      <c r="P23" s="23"/>
    </row>
    <row r="24" spans="1:16" x14ac:dyDescent="0.25">
      <c r="A24"/>
      <c r="B24" t="s">
        <v>21</v>
      </c>
      <c r="C24" s="23"/>
      <c r="E24" s="24"/>
      <c r="F24" s="6">
        <f>'[1]Annual Wdl Data 2018'!$R12</f>
        <v>184606.17797485105</v>
      </c>
      <c r="G24" s="6">
        <f>'[1]Annual Wdl Data 2019'!$R12</f>
        <v>178297.11844507098</v>
      </c>
      <c r="H24" s="7">
        <f>'[1]Annual Wdl Data 2020'!$R12</f>
        <v>174923.67696039102</v>
      </c>
      <c r="I24" s="20">
        <f>'[1]Annual Wdl Data 2021'!$R12</f>
        <v>170226.119312058</v>
      </c>
      <c r="J24" s="9">
        <v>173360.35179009938</v>
      </c>
      <c r="P24" s="23"/>
    </row>
    <row r="25" spans="1:16" x14ac:dyDescent="0.25">
      <c r="A25"/>
      <c r="B25" t="s">
        <v>22</v>
      </c>
      <c r="C25" s="23"/>
      <c r="E25" s="24"/>
      <c r="F25" s="6">
        <f>'[1]Annual Wdl Data 2018'!$R13</f>
        <v>2778549.803543048</v>
      </c>
      <c r="G25" s="6">
        <f>'[1]Annual Wdl Data 2019'!$R13</f>
        <v>2758400.6698223175</v>
      </c>
      <c r="H25" s="7">
        <f>'[1]Annual Wdl Data 2020'!$R13</f>
        <v>2962333.6056815959</v>
      </c>
      <c r="I25" s="20">
        <f>'[1]Annual Wdl Data 2021'!$R13</f>
        <v>2735260.3408987583</v>
      </c>
      <c r="J25" s="9">
        <v>2812484.0221226136</v>
      </c>
      <c r="P25" s="23"/>
    </row>
    <row r="26" spans="1:16" x14ac:dyDescent="0.25">
      <c r="A26"/>
      <c r="B26" s="4" t="s">
        <v>23</v>
      </c>
      <c r="C26" s="23"/>
      <c r="E26" s="24"/>
      <c r="F26" s="6">
        <f>'[1]Annual Wdl Data 2018'!$R14</f>
        <v>120520.567862339</v>
      </c>
      <c r="G26" s="6">
        <f>'[1]Annual Wdl Data 2019'!$R14</f>
        <v>214302.75387822802</v>
      </c>
      <c r="H26" s="7">
        <f>'[1]Annual Wdl Data 2020'!$R14</f>
        <v>227091.06612685704</v>
      </c>
      <c r="I26" s="20">
        <f>'[1]Annual Wdl Data 2021'!$R14</f>
        <v>120481.780750055</v>
      </c>
      <c r="J26" s="9">
        <v>35928.688705976063</v>
      </c>
      <c r="P26" s="23"/>
    </row>
    <row r="27" spans="1:16" x14ac:dyDescent="0.25">
      <c r="A27"/>
      <c r="B27" t="s">
        <v>24</v>
      </c>
      <c r="C27" s="23"/>
      <c r="E27" s="24"/>
      <c r="F27" s="6">
        <f>'[1]Annual Wdl Data 2018'!$R15</f>
        <v>349534.22598979296</v>
      </c>
      <c r="G27" s="6">
        <f>'[1]Annual Wdl Data 2019'!$R15</f>
        <v>258267.22835128001</v>
      </c>
      <c r="H27" s="7">
        <f>'[1]Annual Wdl Data 2020'!$R15</f>
        <v>205906.692964652</v>
      </c>
      <c r="I27" s="20">
        <f>'[1]Annual Wdl Data 2021'!$R15</f>
        <v>347223.87788717798</v>
      </c>
      <c r="J27" s="9">
        <v>490057.91573323798</v>
      </c>
      <c r="P27" s="23"/>
    </row>
    <row r="28" spans="1:16" x14ac:dyDescent="0.25">
      <c r="A28"/>
      <c r="B28" t="s">
        <v>25</v>
      </c>
      <c r="C28" s="23"/>
      <c r="E28" s="24"/>
      <c r="F28" s="6">
        <f>'[1]Annual Wdl Data 2018'!$R16</f>
        <v>974116.82134869602</v>
      </c>
      <c r="G28" s="6">
        <f>'[1]Annual Wdl Data 2019'!$R16</f>
        <v>900669.50401651324</v>
      </c>
      <c r="H28" s="7">
        <f>'[1]Annual Wdl Data 2020'!$R16</f>
        <v>1028508.6578844911</v>
      </c>
      <c r="I28" s="20">
        <f>'[1]Annual Wdl Data 2021'!$R16</f>
        <v>1001382.4273472221</v>
      </c>
      <c r="J28" s="9">
        <v>1198760.4662333708</v>
      </c>
      <c r="P28" s="23"/>
    </row>
    <row r="29" spans="1:16" x14ac:dyDescent="0.25">
      <c r="A29"/>
      <c r="B29" s="4" t="s">
        <v>26</v>
      </c>
      <c r="C29" s="23"/>
      <c r="E29" s="24"/>
      <c r="F29" s="6">
        <f>'[1]Annual Wdl Data 2018'!$R19</f>
        <v>5208.2450418569997</v>
      </c>
      <c r="G29" s="6">
        <f>'[1]Annual Wdl Data 2019'!$R19</f>
        <v>6731.1826728140013</v>
      </c>
      <c r="H29" s="7">
        <f>'[1]Annual Wdl Data 2020'!$R19</f>
        <v>7443.3866072469991</v>
      </c>
      <c r="I29" s="20">
        <f>'[1]Annual Wdl Data 2021'!$R19</f>
        <v>4605.5268318749995</v>
      </c>
      <c r="J29" s="9">
        <v>443.9982793363215</v>
      </c>
      <c r="P29" s="23"/>
    </row>
    <row r="30" spans="1:16" x14ac:dyDescent="0.25">
      <c r="A30"/>
      <c r="B30" t="s">
        <v>10</v>
      </c>
      <c r="C30" s="23"/>
      <c r="E30" s="24"/>
      <c r="F30" s="6">
        <f>'[1]Annual Wdl Data 2018'!$R20</f>
        <v>3665.0293850930007</v>
      </c>
      <c r="G30" s="6">
        <f>'[1]Annual Wdl Data 2019'!$R20</f>
        <v>2751.660123652</v>
      </c>
      <c r="H30" s="7">
        <f>'[1]Annual Wdl Data 2020'!$R20</f>
        <v>2215.3905588709995</v>
      </c>
      <c r="I30" s="20">
        <f>'[1]Annual Wdl Data 2021'!$R20</f>
        <v>3911.6114424770003</v>
      </c>
      <c r="J30" s="9">
        <v>7361.6616490901679</v>
      </c>
      <c r="P30" s="23"/>
    </row>
    <row r="31" spans="1:16" x14ac:dyDescent="0.25">
      <c r="A31"/>
      <c r="B31" t="s">
        <v>27</v>
      </c>
      <c r="C31" s="23"/>
      <c r="E31" s="24"/>
      <c r="F31" s="6">
        <f>'[1]Annual Wdl Data 2018'!$R21</f>
        <v>395830.14645953599</v>
      </c>
      <c r="G31" s="6">
        <f>'[1]Annual Wdl Data 2019'!$R21</f>
        <v>431139.15768110292</v>
      </c>
      <c r="H31" s="7">
        <f>'[1]Annual Wdl Data 2020'!$R21</f>
        <v>472818.87037806393</v>
      </c>
      <c r="I31" s="20">
        <f>'[1]Annual Wdl Data 2021'!$R21</f>
        <v>510363.79439367604</v>
      </c>
      <c r="J31" s="9">
        <v>165132.96864668102</v>
      </c>
      <c r="P31" s="23"/>
    </row>
    <row r="32" spans="1:16" x14ac:dyDescent="0.25">
      <c r="A32"/>
      <c r="B32" s="4" t="s">
        <v>28</v>
      </c>
      <c r="C32" s="23"/>
      <c r="E32" s="24"/>
      <c r="F32" s="6">
        <f>'[1]Annual Wdl Data 2018'!$R22</f>
        <v>432748.08137437986</v>
      </c>
      <c r="G32" s="6">
        <f>'[1]Annual Wdl Data 2019'!$R22</f>
        <v>495857.18744155997</v>
      </c>
      <c r="H32" s="7">
        <f>'[1]Annual Wdl Data 2020'!$R22</f>
        <v>488822.57363867096</v>
      </c>
      <c r="I32" s="20">
        <f>'[1]Annual Wdl Data 2021'!$R22</f>
        <v>255584.48263283199</v>
      </c>
      <c r="J32" s="9">
        <v>256716.10358280127</v>
      </c>
      <c r="P32" s="23"/>
    </row>
    <row r="33" spans="1:16" x14ac:dyDescent="0.25">
      <c r="A33"/>
      <c r="B33" t="s">
        <v>29</v>
      </c>
      <c r="C33" s="23"/>
      <c r="E33" s="24"/>
      <c r="F33" s="6">
        <f>'[1]Annual Wdl Data 2018'!$R23</f>
        <v>1882895.887050401</v>
      </c>
      <c r="G33" s="6">
        <f>'[1]Annual Wdl Data 2019'!$R23</f>
        <v>1810596.5325547247</v>
      </c>
      <c r="H33" s="7">
        <f>'[1]Annual Wdl Data 2020'!$R23</f>
        <v>686332.42484565102</v>
      </c>
      <c r="I33" s="20">
        <f>'[1]Annual Wdl Data 2021'!$R23</f>
        <v>946491.85945456021</v>
      </c>
      <c r="J33" s="25">
        <v>895392.00940673845</v>
      </c>
      <c r="P33" s="23"/>
    </row>
    <row r="34" spans="1:16" x14ac:dyDescent="0.25">
      <c r="A34"/>
      <c r="B34" t="s">
        <v>30</v>
      </c>
      <c r="C34" s="23"/>
      <c r="E34" s="24"/>
      <c r="F34" s="6">
        <f>'[1]Annual Wdl Data 2018'!$R24</f>
        <v>1761364.762696381</v>
      </c>
      <c r="G34" s="6">
        <f>'[1]Annual Wdl Data 2019'!$R24</f>
        <v>3502219.9677112955</v>
      </c>
      <c r="H34" s="7">
        <f>'[1]Annual Wdl Data 2020'!$R24</f>
        <v>1266632.1451281128</v>
      </c>
      <c r="I34" s="20">
        <f>'[1]Annual Wdl Data 2021'!$R24</f>
        <v>1669120.3586380968</v>
      </c>
      <c r="J34" s="9">
        <v>1133154.093154147</v>
      </c>
      <c r="P34" s="23"/>
    </row>
    <row r="35" spans="1:16" x14ac:dyDescent="0.25">
      <c r="A35"/>
      <c r="B35" t="s">
        <v>31</v>
      </c>
      <c r="C35" s="23"/>
      <c r="E35" s="24"/>
      <c r="F35" s="6">
        <f>'[1]Annual Wdl Data 2018'!$R25</f>
        <v>15767770.852799663</v>
      </c>
      <c r="G35" s="6">
        <f>'[1]Annual Wdl Data 2019'!$R25</f>
        <v>11290778.37442773</v>
      </c>
      <c r="H35" s="7">
        <f>'[1]Annual Wdl Data 2020'!$R25</f>
        <v>12128797.140328692</v>
      </c>
      <c r="I35" s="20">
        <f>'[1]Annual Wdl Data 2021'!$R25</f>
        <v>18934171.732971512</v>
      </c>
      <c r="J35" s="9">
        <v>11358769.291814014</v>
      </c>
      <c r="P35" s="23"/>
    </row>
    <row r="36" spans="1:16" x14ac:dyDescent="0.25">
      <c r="A36"/>
      <c r="B36" s="4" t="s">
        <v>32</v>
      </c>
      <c r="C36" s="23"/>
      <c r="E36" s="24"/>
      <c r="F36" s="6">
        <f>'[1]Annual Wdl Data 2018'!$R26</f>
        <v>2450583.7799892756</v>
      </c>
      <c r="G36" s="6">
        <f>'[1]Annual Wdl Data 2019'!$R26</f>
        <v>1594182.1809426181</v>
      </c>
      <c r="H36" s="7">
        <f>'[1]Annual Wdl Data 2020'!$R26</f>
        <v>1883603.0008414621</v>
      </c>
      <c r="I36" s="20">
        <f>'[1]Annual Wdl Data 2021'!$R26</f>
        <v>1601434.1691120397</v>
      </c>
      <c r="J36" s="9">
        <v>2405159.1828146861</v>
      </c>
      <c r="P36" s="23"/>
    </row>
    <row r="37" spans="1:16" x14ac:dyDescent="0.25">
      <c r="A37"/>
      <c r="B37" t="s">
        <v>33</v>
      </c>
      <c r="C37" s="23"/>
      <c r="E37" s="24"/>
      <c r="F37" s="6">
        <f>'[1]Annual Wdl Data 2018'!$R27</f>
        <v>13009239.78057861</v>
      </c>
      <c r="G37" s="6">
        <f>'[1]Annual Wdl Data 2019'!$R27</f>
        <v>13962886.711263059</v>
      </c>
      <c r="H37" s="7">
        <f>'[1]Annual Wdl Data 2020'!$R27</f>
        <v>12621201.873960687</v>
      </c>
      <c r="I37" s="20">
        <f>'[1]Annual Wdl Data 2021'!$R27</f>
        <v>12989406.64374659</v>
      </c>
      <c r="J37" s="9">
        <v>14936774.985025767</v>
      </c>
      <c r="P37" s="23"/>
    </row>
    <row r="38" spans="1:16" x14ac:dyDescent="0.25">
      <c r="A38"/>
      <c r="B38" t="s">
        <v>34</v>
      </c>
      <c r="C38" s="23"/>
      <c r="E38" s="24"/>
      <c r="F38" s="6">
        <f>'[1]Annual Wdl Data 2018'!$R28</f>
        <v>1171791.3261037041</v>
      </c>
      <c r="G38" s="6">
        <f>'[1]Annual Wdl Data 2019'!$R28</f>
        <v>1051239.610143427</v>
      </c>
      <c r="H38" s="7">
        <f>'[1]Annual Wdl Data 2020'!$R28</f>
        <v>959376.08694642701</v>
      </c>
      <c r="I38" s="20">
        <f>'[1]Annual Wdl Data 2021'!$R28</f>
        <v>1042707.4240401131</v>
      </c>
      <c r="J38" s="9">
        <v>1100832.6327569676</v>
      </c>
      <c r="P38" s="23"/>
    </row>
    <row r="39" spans="1:16" x14ac:dyDescent="0.25">
      <c r="A39"/>
      <c r="B39" t="s">
        <v>35</v>
      </c>
      <c r="C39" s="23"/>
      <c r="E39" s="24"/>
      <c r="F39" s="6">
        <f>'[1]Annual Wdl Data 2018'!$R29</f>
        <v>501625.50422830606</v>
      </c>
      <c r="G39" s="6">
        <f>'[1]Annual Wdl Data 2019'!$R29</f>
        <v>499550.25128272502</v>
      </c>
      <c r="H39" s="7">
        <f>'[1]Annual Wdl Data 2020'!$R29</f>
        <v>601390.93686824001</v>
      </c>
      <c r="I39" s="20">
        <f>'[1]Annual Wdl Data 2021'!$R29</f>
        <v>578428.48723839899</v>
      </c>
      <c r="J39" s="9">
        <v>737660.83557962964</v>
      </c>
      <c r="P39" s="23"/>
    </row>
    <row r="40" spans="1:16" x14ac:dyDescent="0.25">
      <c r="A40"/>
      <c r="B40" t="s">
        <v>36</v>
      </c>
      <c r="C40" s="23"/>
      <c r="E40" s="24"/>
      <c r="F40" s="6">
        <f>'[1]Annual Wdl Data 2018'!$R31</f>
        <v>6097530.0524609461</v>
      </c>
      <c r="G40" s="6">
        <f>'[1]Annual Wdl Data 2019'!$R31</f>
        <v>6384757.5193849187</v>
      </c>
      <c r="H40" s="7">
        <f>'[1]Annual Wdl Data 2020'!$R31</f>
        <v>7857791.0415131282</v>
      </c>
      <c r="I40" s="20">
        <f>'[1]Annual Wdl Data 2021'!$R31</f>
        <v>7763702.3756917492</v>
      </c>
      <c r="J40" s="9">
        <v>6368100.5217754096</v>
      </c>
      <c r="P40" s="23"/>
    </row>
    <row r="41" spans="1:16" x14ac:dyDescent="0.25">
      <c r="A41"/>
      <c r="B41" t="s">
        <v>37</v>
      </c>
      <c r="C41" s="23"/>
      <c r="E41" s="24"/>
      <c r="F41" s="6">
        <f>'[1]Annual Wdl Data 2018'!$R32</f>
        <v>5993282.8402055688</v>
      </c>
      <c r="G41" s="6">
        <f>'[1]Annual Wdl Data 2019'!$R32</f>
        <v>5965570.4791771863</v>
      </c>
      <c r="H41" s="7">
        <f>'[1]Annual Wdl Data 2020'!$R32</f>
        <v>6259986.8160766428</v>
      </c>
      <c r="I41" s="20">
        <f>'[1]Annual Wdl Data 2021'!$R32</f>
        <v>6144413.0078195604</v>
      </c>
      <c r="J41" s="9">
        <v>4859428.2989784461</v>
      </c>
      <c r="P41" s="23"/>
    </row>
    <row r="42" spans="1:16" x14ac:dyDescent="0.25">
      <c r="A42"/>
      <c r="B42" s="4" t="s">
        <v>38</v>
      </c>
      <c r="E42" s="11"/>
      <c r="F42" s="6">
        <f>'[1]Annual Wdl Data 2018'!$R33</f>
        <v>746617.75844501308</v>
      </c>
      <c r="G42" s="6">
        <f>'[1]Annual Wdl Data 2019'!$R33</f>
        <v>2412401.6822403925</v>
      </c>
      <c r="H42" s="7">
        <f>'[1]Annual Wdl Data 2020'!$R33</f>
        <v>2875895.404135887</v>
      </c>
      <c r="I42" s="20">
        <f>'[1]Annual Wdl Data 2021'!$R33</f>
        <v>3503673.0498117139</v>
      </c>
      <c r="J42" s="9">
        <v>337773.4757089924</v>
      </c>
      <c r="P42" s="23"/>
    </row>
    <row r="43" spans="1:16" x14ac:dyDescent="0.25">
      <c r="A43"/>
      <c r="B43" t="s">
        <v>39</v>
      </c>
      <c r="C43" s="23"/>
      <c r="F43" s="6">
        <f>'[1]Annual Wdl Data 2018'!$R34</f>
        <v>343066.33922870096</v>
      </c>
      <c r="G43" s="6">
        <f>'[1]Annual Wdl Data 2019'!$R34</f>
        <v>8858.5478851069929</v>
      </c>
      <c r="H43" s="7">
        <f>'[1]Annual Wdl Data 2020'!$R34</f>
        <v>460936.59381812403</v>
      </c>
      <c r="I43" s="20">
        <f>'[1]Annual Wdl Data 2021'!$R34</f>
        <v>532078.59781828604</v>
      </c>
      <c r="J43" s="9">
        <v>51295.322017877144</v>
      </c>
      <c r="P43" s="23"/>
    </row>
    <row r="44" spans="1:16" x14ac:dyDescent="0.25">
      <c r="A44"/>
      <c r="B44" s="4" t="s">
        <v>40</v>
      </c>
      <c r="F44" s="6">
        <f>'[1]Annual Wdl Data 2018'!$R36</f>
        <v>319500.54723388405</v>
      </c>
      <c r="G44" s="6">
        <f>'[1]Annual Wdl Data 2019'!$R36</f>
        <v>90104.852969763</v>
      </c>
      <c r="H44" s="7">
        <f>'[1]Annual Wdl Data 2020'!$R36</f>
        <v>3180.3508883870004</v>
      </c>
      <c r="I44" s="20">
        <f>'[1]Annual Wdl Data 2021'!$R36</f>
        <v>19737.659332689003</v>
      </c>
      <c r="J44" s="9">
        <v>1902.8196125550785</v>
      </c>
      <c r="P44" s="23"/>
    </row>
    <row r="45" spans="1:16" x14ac:dyDescent="0.25">
      <c r="A45"/>
      <c r="B45" t="s">
        <v>41</v>
      </c>
      <c r="F45" s="6">
        <f>'[1]Annual Wdl Data 2018'!$R37</f>
        <v>174478.498587043</v>
      </c>
      <c r="G45" s="6">
        <f>'[1]Annual Wdl Data 2019'!$R37</f>
        <v>58881.919962530003</v>
      </c>
      <c r="H45" s="7">
        <f>'[1]Annual Wdl Data 2020'!$R37</f>
        <v>158997.648430598</v>
      </c>
      <c r="I45" s="20">
        <f>'[1]Annual Wdl Data 2021'!$R37</f>
        <v>59471.70801034999</v>
      </c>
      <c r="J45" s="9">
        <v>5733.4018429846819</v>
      </c>
      <c r="P45" s="23"/>
    </row>
    <row r="46" spans="1:16" x14ac:dyDescent="0.25">
      <c r="A46"/>
      <c r="B46" s="4" t="s">
        <v>42</v>
      </c>
      <c r="F46" s="6">
        <f>'[1]Annual Wdl Data 2018'!$R38</f>
        <v>0</v>
      </c>
      <c r="G46" s="6">
        <f>'[1]Annual Wdl Data 2019'!$R38</f>
        <v>0</v>
      </c>
      <c r="H46" s="7">
        <f>'[1]Annual Wdl Data 2020'!$R38</f>
        <v>0</v>
      </c>
      <c r="I46" s="20">
        <f>'[1]Annual Wdl Data 2021'!$R38</f>
        <v>0</v>
      </c>
      <c r="J46" s="9">
        <v>0</v>
      </c>
      <c r="P46" s="23"/>
    </row>
    <row r="47" spans="1:16" x14ac:dyDescent="0.25">
      <c r="A47"/>
      <c r="B47" t="s">
        <v>43</v>
      </c>
      <c r="F47" s="6">
        <f>'[1]Annual Wdl Data 2018'!$R39</f>
        <v>0</v>
      </c>
      <c r="G47" s="6">
        <f>'[1]Annual Wdl Data 2019'!$R39</f>
        <v>0</v>
      </c>
      <c r="H47" s="7">
        <f>'[1]Annual Wdl Data 2020'!$R39</f>
        <v>0</v>
      </c>
      <c r="I47" s="20">
        <f>'[1]Annual Wdl Data 2021'!$R39</f>
        <v>0</v>
      </c>
      <c r="J47" s="9">
        <v>0</v>
      </c>
      <c r="P47" s="23"/>
    </row>
    <row r="48" spans="1:16" x14ac:dyDescent="0.25">
      <c r="A48"/>
      <c r="B48" t="s">
        <v>44</v>
      </c>
      <c r="F48" s="6">
        <f>'[1]Annual Wdl Data 2018'!$R42</f>
        <v>5298865.1974010393</v>
      </c>
      <c r="G48" s="6">
        <f>'[1]Annual Wdl Data 2019'!$R42</f>
        <v>4315517.4645858342</v>
      </c>
      <c r="H48" s="7">
        <f>'[1]Annual Wdl Data 2020'!$R42</f>
        <v>4924607.2183908056</v>
      </c>
      <c r="I48" s="20">
        <f>'[1]Annual Wdl Data 2021'!$R42</f>
        <v>4903425.3070643889</v>
      </c>
      <c r="J48" s="26">
        <v>0</v>
      </c>
    </row>
    <row r="49" spans="1:10" x14ac:dyDescent="0.25">
      <c r="A49"/>
      <c r="B49" s="27" t="s">
        <v>45</v>
      </c>
      <c r="F49" s="15">
        <f>SUM(F19:F45)</f>
        <v>92154500.613832936</v>
      </c>
      <c r="G49" s="15">
        <f>SUM(G19:G45)</f>
        <v>100223463.14915732</v>
      </c>
      <c r="H49" s="16">
        <f>SUM(H19:H45)</f>
        <v>88782521.428610966</v>
      </c>
      <c r="I49" s="28">
        <f>SUM(I19:I45)</f>
        <v>94870803.715291291</v>
      </c>
      <c r="J49" s="18">
        <f>SUM(J19:J45)</f>
        <v>87549961.022712618</v>
      </c>
    </row>
    <row r="50" spans="1:10" x14ac:dyDescent="0.25">
      <c r="A50"/>
      <c r="B50" s="29"/>
      <c r="F50" s="6"/>
      <c r="G50" s="6"/>
      <c r="H50" s="7"/>
      <c r="I50" s="9"/>
      <c r="J50" s="9" t="b">
        <f>J49='[1]Fcast Adjustments 2020'!J49</f>
        <v>1</v>
      </c>
    </row>
    <row r="51" spans="1:10" x14ac:dyDescent="0.25">
      <c r="A51"/>
      <c r="B51" s="29"/>
      <c r="F51" s="6"/>
      <c r="G51" s="6"/>
      <c r="H51" s="7"/>
      <c r="I51" s="9"/>
    </row>
    <row r="52" spans="1:10" x14ac:dyDescent="0.25">
      <c r="A52"/>
      <c r="B52" s="29"/>
      <c r="F52" s="6"/>
      <c r="G52" s="6"/>
      <c r="H52" s="7"/>
      <c r="I52" s="9"/>
      <c r="J52" s="9"/>
    </row>
    <row r="53" spans="1:10" x14ac:dyDescent="0.25">
      <c r="A53"/>
      <c r="B53" s="29"/>
      <c r="F53" s="6"/>
      <c r="G53" s="6"/>
      <c r="H53" s="7"/>
      <c r="I53" s="9"/>
      <c r="J53" s="9"/>
    </row>
    <row r="54" spans="1:10" x14ac:dyDescent="0.25">
      <c r="A54"/>
      <c r="B54" s="29"/>
      <c r="F54" s="6"/>
      <c r="G54" s="6"/>
      <c r="H54" s="7"/>
      <c r="I54" s="9"/>
      <c r="J54" s="9"/>
    </row>
    <row r="55" spans="1:10" x14ac:dyDescent="0.25">
      <c r="A55"/>
      <c r="B55" s="29"/>
      <c r="F55" s="6"/>
      <c r="G55" s="6"/>
      <c r="H55" s="7"/>
      <c r="I55" s="9"/>
      <c r="J55" s="9"/>
    </row>
    <row r="56" spans="1:10" x14ac:dyDescent="0.25">
      <c r="A56" s="1" t="s">
        <v>46</v>
      </c>
      <c r="F56" s="6"/>
      <c r="G56" s="6"/>
      <c r="H56" s="7"/>
      <c r="I56" s="9"/>
      <c r="J56" s="9"/>
    </row>
    <row r="57" spans="1:10" x14ac:dyDescent="0.25">
      <c r="A57"/>
      <c r="B57" t="s">
        <v>17</v>
      </c>
      <c r="F57" s="6">
        <f>'[1]Annual Wdl Data 2018'!$R52</f>
        <v>987485.67473553016</v>
      </c>
      <c r="G57" s="6">
        <f>'[1]Annual Wdl Data 2019'!$R52</f>
        <v>1011222.8085682211</v>
      </c>
      <c r="H57" s="7">
        <f>'[1]Annual Wdl Data 2020'!$R52</f>
        <v>1060344.4467360056</v>
      </c>
      <c r="I57" s="20">
        <f>'[1]Annual Wdl Data 2021'!$R52</f>
        <v>1031425.5935998481</v>
      </c>
      <c r="J57" s="9">
        <v>1121751.3418898357</v>
      </c>
    </row>
    <row r="58" spans="1:10" x14ac:dyDescent="0.25">
      <c r="A58"/>
      <c r="B58" t="s">
        <v>7</v>
      </c>
      <c r="F58" s="6">
        <f>'[1]Annual Wdl Data 2018'!$R53</f>
        <v>0</v>
      </c>
      <c r="G58" s="6">
        <f>'[1]Annual Wdl Data 2019'!$R53</f>
        <v>0</v>
      </c>
      <c r="H58" s="7">
        <f>'[1]Annual Wdl Data 2020'!$R53</f>
        <v>0</v>
      </c>
      <c r="I58" s="20">
        <f>'[1]Annual Wdl Data 2021'!$R53</f>
        <v>0</v>
      </c>
      <c r="J58" s="9">
        <v>0</v>
      </c>
    </row>
    <row r="59" spans="1:10" x14ac:dyDescent="0.25">
      <c r="A59"/>
      <c r="B59" t="s">
        <v>18</v>
      </c>
      <c r="F59" s="6">
        <f>'[1]Annual Wdl Data 2018'!$R54</f>
        <v>1280276.8299310696</v>
      </c>
      <c r="G59" s="6">
        <f>'[1]Annual Wdl Data 2019'!$R54</f>
        <v>1349257.5541408882</v>
      </c>
      <c r="H59" s="7">
        <f>'[1]Annual Wdl Data 2020'!$R54</f>
        <v>1393893.9260778097</v>
      </c>
      <c r="I59" s="20">
        <f>'[1]Annual Wdl Data 2021'!$R54</f>
        <v>1386296.2205688444</v>
      </c>
      <c r="J59" s="9">
        <v>1207768.6218314199</v>
      </c>
    </row>
    <row r="60" spans="1:10" x14ac:dyDescent="0.25">
      <c r="A60"/>
      <c r="B60" t="s">
        <v>19</v>
      </c>
      <c r="F60" s="6">
        <f>'[1]Annual Wdl Data 2018'!$R55</f>
        <v>43250589.607669979</v>
      </c>
      <c r="G60" s="6">
        <f>'[1]Annual Wdl Data 2019'!$R55</f>
        <v>43760173.156226695</v>
      </c>
      <c r="H60" s="7">
        <f>'[1]Annual Wdl Data 2020'!$R55</f>
        <v>45000801.68141982</v>
      </c>
      <c r="I60" s="20">
        <f>'[1]Annual Wdl Data 2021'!$R55</f>
        <v>45819353.455513455</v>
      </c>
      <c r="J60" s="9">
        <v>37964860.855096124</v>
      </c>
    </row>
    <row r="61" spans="1:10" x14ac:dyDescent="0.25">
      <c r="A61"/>
      <c r="B61" t="s">
        <v>20</v>
      </c>
      <c r="F61" s="6">
        <f>'[1]Annual Wdl Data 2018'!$R56</f>
        <v>6637718.9620016599</v>
      </c>
      <c r="G61" s="6">
        <f>'[1]Annual Wdl Data 2019'!$R56</f>
        <v>7234784.8343132911</v>
      </c>
      <c r="H61" s="7">
        <f>'[1]Annual Wdl Data 2020'!$R56</f>
        <v>7763569.0440364685</v>
      </c>
      <c r="I61" s="20">
        <f>'[1]Annual Wdl Data 2021'!$R56</f>
        <v>7772129.3062321935</v>
      </c>
      <c r="J61" s="9">
        <v>6119149.2429296235</v>
      </c>
    </row>
    <row r="62" spans="1:10" x14ac:dyDescent="0.25">
      <c r="A62"/>
      <c r="B62" t="s">
        <v>21</v>
      </c>
      <c r="F62" s="6">
        <f>'[1]Annual Wdl Data 2018'!$R57</f>
        <v>1381280.6790339714</v>
      </c>
      <c r="G62" s="6">
        <f>'[1]Annual Wdl Data 2019'!$R57</f>
        <v>1140827.8914478421</v>
      </c>
      <c r="H62" s="7">
        <f>'[1]Annual Wdl Data 2020'!$R57</f>
        <v>1009081.9436016417</v>
      </c>
      <c r="I62" s="20">
        <f>'[1]Annual Wdl Data 2021'!$R57</f>
        <v>1012863.9581530978</v>
      </c>
      <c r="J62" s="9">
        <v>1220488.6450645654</v>
      </c>
    </row>
    <row r="63" spans="1:10" x14ac:dyDescent="0.25">
      <c r="A63"/>
      <c r="B63" t="s">
        <v>22</v>
      </c>
      <c r="F63" s="6">
        <f>'[1]Annual Wdl Data 2018'!$R58</f>
        <v>1794541.3998610391</v>
      </c>
      <c r="G63" s="6">
        <f>'[1]Annual Wdl Data 2019'!$R58</f>
        <v>1849220.4984876784</v>
      </c>
      <c r="H63" s="7">
        <f>'[1]Annual Wdl Data 2020'!$R58</f>
        <v>1891479.6370636038</v>
      </c>
      <c r="I63" s="20">
        <f>'[1]Annual Wdl Data 2021'!$R58</f>
        <v>1879255.9710621673</v>
      </c>
      <c r="J63" s="9">
        <v>1706060.7724617608</v>
      </c>
    </row>
    <row r="64" spans="1:10" x14ac:dyDescent="0.25">
      <c r="A64"/>
      <c r="B64" s="4" t="s">
        <v>23</v>
      </c>
      <c r="F64" s="6">
        <f>'[1]Annual Wdl Data 2018'!$R59</f>
        <v>157197.99594378695</v>
      </c>
      <c r="G64" s="6">
        <f>'[1]Annual Wdl Data 2019'!$R59</f>
        <v>228838.95238404599</v>
      </c>
      <c r="H64" s="7">
        <f>'[1]Annual Wdl Data 2020'!$R59</f>
        <v>186230.35957344298</v>
      </c>
      <c r="I64" s="20">
        <f>'[1]Annual Wdl Data 2021'!$R59</f>
        <v>195064.29172028197</v>
      </c>
      <c r="J64" s="9">
        <v>41809.560346303806</v>
      </c>
    </row>
    <row r="65" spans="1:10" x14ac:dyDescent="0.25">
      <c r="A65"/>
      <c r="B65" t="s">
        <v>24</v>
      </c>
      <c r="F65" s="6">
        <f>'[1]Annual Wdl Data 2018'!$R60</f>
        <v>653189.94926251797</v>
      </c>
      <c r="G65" s="6">
        <f>'[1]Annual Wdl Data 2019'!$R60</f>
        <v>594894.034650182</v>
      </c>
      <c r="H65" s="7">
        <f>'[1]Annual Wdl Data 2020'!$R60</f>
        <v>656863.62249042012</v>
      </c>
      <c r="I65" s="20">
        <f>'[1]Annual Wdl Data 2021'!$R60</f>
        <v>668901.73472298728</v>
      </c>
      <c r="J65" s="9">
        <v>732352.4526084091</v>
      </c>
    </row>
    <row r="66" spans="1:10" x14ac:dyDescent="0.25">
      <c r="A66"/>
      <c r="B66" t="s">
        <v>25</v>
      </c>
      <c r="F66" s="6">
        <f>'[1]Annual Wdl Data 2018'!$R61</f>
        <v>548108.13023536291</v>
      </c>
      <c r="G66" s="6">
        <f>'[1]Annual Wdl Data 2019'!$R61</f>
        <v>503137.60966356896</v>
      </c>
      <c r="H66" s="7">
        <f>'[1]Annual Wdl Data 2020'!$R61</f>
        <v>440841.76049912104</v>
      </c>
      <c r="I66" s="20">
        <f>'[1]Annual Wdl Data 2021'!$R61</f>
        <v>482793.02891209506</v>
      </c>
      <c r="J66" s="9">
        <v>427629.52747765393</v>
      </c>
    </row>
    <row r="67" spans="1:10" x14ac:dyDescent="0.25">
      <c r="A67"/>
      <c r="B67" t="s">
        <v>27</v>
      </c>
      <c r="F67" s="6">
        <f>'[1]Annual Wdl Data 2018'!$R66</f>
        <v>351589.55455589504</v>
      </c>
      <c r="G67" s="6">
        <f>'[1]Annual Wdl Data 2019'!$R66</f>
        <v>340811.58983032196</v>
      </c>
      <c r="H67" s="7">
        <f>'[1]Annual Wdl Data 2020'!$R66</f>
        <v>334137.34983836504</v>
      </c>
      <c r="I67" s="20">
        <f>'[1]Annual Wdl Data 2021'!$R66</f>
        <v>326424.69138592097</v>
      </c>
      <c r="J67" s="9">
        <v>420898.28258503549</v>
      </c>
    </row>
    <row r="68" spans="1:10" x14ac:dyDescent="0.25">
      <c r="A68"/>
      <c r="B68" s="4" t="s">
        <v>28</v>
      </c>
      <c r="F68" s="6">
        <f>'[1]Annual Wdl Data 2018'!$R67</f>
        <v>892251.39852644398</v>
      </c>
      <c r="G68" s="6">
        <f>'[1]Annual Wdl Data 2019'!$R67</f>
        <v>1184103.1143264859</v>
      </c>
      <c r="H68" s="7">
        <f>'[1]Annual Wdl Data 2020'!$R67</f>
        <v>1163443.3882373951</v>
      </c>
      <c r="I68" s="20">
        <f>'[1]Annual Wdl Data 2021'!$R67</f>
        <v>875862.73506433622</v>
      </c>
      <c r="J68" s="9">
        <v>389285.66353443463</v>
      </c>
    </row>
    <row r="69" spans="1:10" x14ac:dyDescent="0.25">
      <c r="A69"/>
      <c r="B69" t="s">
        <v>29</v>
      </c>
      <c r="F69" s="6">
        <f>'[1]Annual Wdl Data 2018'!$R68</f>
        <v>1212414.6013108336</v>
      </c>
      <c r="G69" s="6">
        <f>'[1]Annual Wdl Data 2019'!$R68</f>
        <v>1060891.141536558</v>
      </c>
      <c r="H69" s="7">
        <f>'[1]Annual Wdl Data 2020'!$R68</f>
        <v>1072426.06946185</v>
      </c>
      <c r="I69" s="20">
        <f>'[1]Annual Wdl Data 2021'!$R68</f>
        <v>1418702.8013336787</v>
      </c>
      <c r="J69" s="9">
        <v>1586782.1626781384</v>
      </c>
    </row>
    <row r="70" spans="1:10" x14ac:dyDescent="0.25">
      <c r="A70"/>
      <c r="B70" t="s">
        <v>30</v>
      </c>
      <c r="F70" s="6">
        <f>'[1]Annual Wdl Data 2018'!$R69</f>
        <v>601807.37332818308</v>
      </c>
      <c r="G70" s="6">
        <f>'[1]Annual Wdl Data 2019'!$R69</f>
        <v>606063.8507026101</v>
      </c>
      <c r="H70" s="7">
        <f>'[1]Annual Wdl Data 2020'!$R69</f>
        <v>603085.82687419106</v>
      </c>
      <c r="I70" s="20">
        <f>'[1]Annual Wdl Data 2021'!$R69</f>
        <v>569381.31094277895</v>
      </c>
      <c r="J70" s="9">
        <v>605984.36893289373</v>
      </c>
    </row>
    <row r="71" spans="1:10" x14ac:dyDescent="0.25">
      <c r="A71"/>
      <c r="B71" s="4" t="s">
        <v>32</v>
      </c>
      <c r="F71" s="6">
        <f>'[1]Annual Wdl Data 2018'!$R70</f>
        <v>10473947.601114646</v>
      </c>
      <c r="G71" s="6">
        <f>'[1]Annual Wdl Data 2019'!$R70</f>
        <v>5814225.7336963825</v>
      </c>
      <c r="H71" s="7">
        <f>'[1]Annual Wdl Data 2020'!$R70</f>
        <v>7346320.2782121496</v>
      </c>
      <c r="I71" s="20">
        <f>'[1]Annual Wdl Data 2021'!$R70</f>
        <v>4177510.2462943206</v>
      </c>
      <c r="J71" s="9">
        <v>10244234.564165987</v>
      </c>
    </row>
    <row r="72" spans="1:10" x14ac:dyDescent="0.25">
      <c r="A72"/>
      <c r="B72" t="s">
        <v>33</v>
      </c>
      <c r="F72" s="6">
        <f>'[1]Annual Wdl Data 2018'!$R71</f>
        <v>49203967.992855981</v>
      </c>
      <c r="G72" s="6">
        <f>'[1]Annual Wdl Data 2019'!$R71</f>
        <v>54711948.509653673</v>
      </c>
      <c r="H72" s="7">
        <f>'[1]Annual Wdl Data 2020'!$R71</f>
        <v>55468465.458158121</v>
      </c>
      <c r="I72" s="20">
        <f>'[1]Annual Wdl Data 2021'!$R71</f>
        <v>54530255.460509084</v>
      </c>
      <c r="J72" s="9">
        <v>44735482.314450741</v>
      </c>
    </row>
    <row r="73" spans="1:10" x14ac:dyDescent="0.25">
      <c r="A73"/>
      <c r="B73" t="s">
        <v>34</v>
      </c>
      <c r="F73" s="6">
        <f>'[1]Annual Wdl Data 2018'!$R72</f>
        <v>689684.74243884394</v>
      </c>
      <c r="G73" s="6">
        <f>'[1]Annual Wdl Data 2019'!$R72</f>
        <v>736043.79154550296</v>
      </c>
      <c r="H73" s="7">
        <f>'[1]Annual Wdl Data 2020'!$R72</f>
        <v>742979.99965694989</v>
      </c>
      <c r="I73" s="20">
        <f>'[1]Annual Wdl Data 2021'!$R72</f>
        <v>735362.32227598899</v>
      </c>
      <c r="J73" s="9">
        <v>606122.33821458195</v>
      </c>
    </row>
    <row r="74" spans="1:10" x14ac:dyDescent="0.25">
      <c r="A74"/>
      <c r="B74" t="s">
        <v>35</v>
      </c>
      <c r="F74" s="6">
        <f>'[1]Annual Wdl Data 2018'!$R73</f>
        <v>131059.474403803</v>
      </c>
      <c r="G74" s="6">
        <f>'[1]Annual Wdl Data 2019'!$R73</f>
        <v>151822.19809512803</v>
      </c>
      <c r="H74" s="7">
        <f>'[1]Annual Wdl Data 2020'!$R73</f>
        <v>157193.17110074899</v>
      </c>
      <c r="I74" s="20">
        <f>'[1]Annual Wdl Data 2021'!$R73</f>
        <v>142951.325215772</v>
      </c>
      <c r="J74" s="9">
        <v>116961.73856743607</v>
      </c>
    </row>
    <row r="75" spans="1:10" x14ac:dyDescent="0.25">
      <c r="A75"/>
      <c r="B75" t="s">
        <v>36</v>
      </c>
      <c r="F75" s="6">
        <f>'[1]Annual Wdl Data 2018'!$R74</f>
        <v>5269207.8089203611</v>
      </c>
      <c r="G75" s="6">
        <f>'[1]Annual Wdl Data 2019'!$R74</f>
        <v>5546606.8282580655</v>
      </c>
      <c r="H75" s="7">
        <f>'[1]Annual Wdl Data 2020'!$R74</f>
        <v>5820156.4158003302</v>
      </c>
      <c r="I75" s="20">
        <f>'[1]Annual Wdl Data 2021'!$R74</f>
        <v>5687474.8644727534</v>
      </c>
      <c r="J75" s="9">
        <v>4669588.9218101306</v>
      </c>
    </row>
    <row r="76" spans="1:10" x14ac:dyDescent="0.25">
      <c r="A76"/>
      <c r="B76" t="s">
        <v>44</v>
      </c>
      <c r="F76" s="6">
        <f>'[1]Annual Wdl Data 2018'!$R77</f>
        <v>3026158.3036952573</v>
      </c>
      <c r="G76" s="6">
        <f>'[1]Annual Wdl Data 2019'!$R77</f>
        <v>3162426.9774751198</v>
      </c>
      <c r="H76" s="7">
        <f>'[1]Annual Wdl Data 2020'!$R77</f>
        <v>3533753.0343260984</v>
      </c>
      <c r="I76" s="20">
        <f>'[1]Annual Wdl Data 2021'!$R77</f>
        <v>3208919.0305211334</v>
      </c>
      <c r="J76" s="26">
        <f>I76</f>
        <v>3208919.0305211334</v>
      </c>
    </row>
    <row r="77" spans="1:10" x14ac:dyDescent="0.25">
      <c r="A77"/>
      <c r="B77" s="27" t="s">
        <v>47</v>
      </c>
      <c r="F77" s="15">
        <f>SUM(F57:F75)</f>
        <v>125516319.7761299</v>
      </c>
      <c r="G77" s="15">
        <f>SUM(G57:G75)</f>
        <v>127824874.09752716</v>
      </c>
      <c r="H77" s="16">
        <f>SUM(H57:H75)</f>
        <v>132111314.37883843</v>
      </c>
      <c r="I77" s="28">
        <f>SUM(I57:I75)</f>
        <v>128712009.31797959</v>
      </c>
      <c r="J77" s="18">
        <f>SUM(J57:J75)</f>
        <v>113917211.37464507</v>
      </c>
    </row>
    <row r="78" spans="1:10" x14ac:dyDescent="0.25">
      <c r="A78"/>
      <c r="F78" s="19"/>
      <c r="G78" s="19"/>
      <c r="H78" s="9"/>
      <c r="I78" s="9"/>
      <c r="J78" s="9" t="b">
        <f>J77='[1]Fcast Adjustments 2020'!J77</f>
        <v>1</v>
      </c>
    </row>
    <row r="79" spans="1:10" x14ac:dyDescent="0.25">
      <c r="A79"/>
      <c r="I79" s="21"/>
    </row>
    <row r="80" spans="1:10" x14ac:dyDescent="0.25">
      <c r="A80" s="1" t="s">
        <v>48</v>
      </c>
      <c r="C80" s="1"/>
      <c r="F80" s="19">
        <f>[1]Initial_Tariffs!F94</f>
        <v>116293559.26247348</v>
      </c>
      <c r="G80" s="19">
        <f>[1]Initial_Tariffs!G94</f>
        <v>115976450.24287775</v>
      </c>
      <c r="H80" s="19">
        <f>[1]Initial_Tariffs!H94</f>
        <v>115416417.29439937</v>
      </c>
      <c r="I80" s="19">
        <f>[1]Initial_Tariffs!I94</f>
        <v>114824381.98685181</v>
      </c>
      <c r="J80" s="19">
        <f>[1]Initial_Tariffs!J94</f>
        <v>113917211.37464507</v>
      </c>
    </row>
    <row r="81" spans="1:12" x14ac:dyDescent="0.25">
      <c r="C81" s="1"/>
      <c r="F81" s="10"/>
      <c r="G81" s="10"/>
      <c r="H81" s="10"/>
      <c r="I81" s="10"/>
      <c r="J81" s="10"/>
    </row>
    <row r="82" spans="1:12" x14ac:dyDescent="0.25">
      <c r="A82"/>
      <c r="I82" s="21"/>
    </row>
    <row r="83" spans="1:12" ht="6" customHeight="1" x14ac:dyDescent="0.25">
      <c r="A83"/>
      <c r="F83" s="11"/>
      <c r="G83" s="11"/>
      <c r="H83" s="11"/>
      <c r="I83" s="21"/>
      <c r="J83" s="11"/>
    </row>
    <row r="84" spans="1:12" hidden="1" x14ac:dyDescent="0.25">
      <c r="A84"/>
      <c r="F84" s="11"/>
      <c r="G84" s="11"/>
      <c r="H84" s="11"/>
      <c r="I84" s="7"/>
      <c r="J84" s="11"/>
    </row>
    <row r="85" spans="1:12" hidden="1" x14ac:dyDescent="0.25">
      <c r="A85"/>
      <c r="F85" s="11"/>
      <c r="G85" s="11"/>
      <c r="H85" s="11"/>
      <c r="I85" s="7"/>
      <c r="J85" s="11"/>
    </row>
    <row r="86" spans="1:12" x14ac:dyDescent="0.25">
      <c r="A86"/>
      <c r="B86" t="s">
        <v>49</v>
      </c>
      <c r="C86" s="23"/>
      <c r="D86" s="30"/>
      <c r="E86" s="24"/>
      <c r="F86" s="6">
        <f>'[1]Annual Wdl Data 2018'!$R18</f>
        <v>1451035.5382622459</v>
      </c>
      <c r="G86" s="6">
        <f>'[1]Annual Wdl Data 2019'!$R18</f>
        <v>1144304.541398241</v>
      </c>
      <c r="H86" s="7">
        <f>'[1]Annual Wdl Data 2020'!$R18</f>
        <v>1222902.125979773</v>
      </c>
      <c r="I86" s="20">
        <f>'[1]Annual Wdl Data 2021'!$R18</f>
        <v>1550105.937016017</v>
      </c>
      <c r="J86" s="9">
        <v>1409852.1252956884</v>
      </c>
    </row>
    <row r="87" spans="1:12" x14ac:dyDescent="0.25">
      <c r="A87"/>
      <c r="B87" t="s">
        <v>50</v>
      </c>
      <c r="C87" s="23"/>
      <c r="D87" s="30"/>
      <c r="F87" s="6">
        <f>'[1]Annual Wdl Data 2018'!$R63</f>
        <v>437243.26491608709</v>
      </c>
      <c r="G87" s="6">
        <f>'[1]Annual Wdl Data 2019'!$R63</f>
        <v>302836.43694341095</v>
      </c>
      <c r="H87" s="7">
        <f>'[1]Annual Wdl Data 2020'!$R63</f>
        <v>226841.872809739</v>
      </c>
      <c r="I87" s="20">
        <f>'[1]Annual Wdl Data 2021'!$R63</f>
        <v>299251.05539541104</v>
      </c>
      <c r="J87" s="9">
        <v>495998.14726976148</v>
      </c>
    </row>
    <row r="88" spans="1:12" x14ac:dyDescent="0.25">
      <c r="B88" t="s">
        <v>51</v>
      </c>
      <c r="F88" s="6">
        <f>'[1]Annual Wdl Data 2018'!$R35</f>
        <v>24805812.061195005</v>
      </c>
      <c r="G88" s="6">
        <f>'[1]Annual Wdl Data 2019'!$R35</f>
        <v>28325731.428305879</v>
      </c>
      <c r="H88" s="7">
        <f>'[1]Annual Wdl Data 2020'!$R35</f>
        <v>25899688.188290909</v>
      </c>
      <c r="I88" s="20">
        <f>'[1]Annual Wdl Data 2021'!$R35</f>
        <v>27731478.842183363</v>
      </c>
      <c r="J88" s="9">
        <f>[2]Withdrawal_Tariffs_BO!$K$189</f>
        <v>15400000</v>
      </c>
    </row>
    <row r="89" spans="1:12" x14ac:dyDescent="0.25">
      <c r="B89" t="s">
        <v>52</v>
      </c>
      <c r="F89" s="6">
        <f>'[1]Annual Wdl Data 2018'!$R30</f>
        <v>396003.36935185193</v>
      </c>
      <c r="G89" s="6">
        <f>'[1]Annual Wdl Data 2019'!$R30</f>
        <v>417797.49959272309</v>
      </c>
      <c r="H89" s="7">
        <f>'[1]Annual Wdl Data 2020'!$R30</f>
        <v>512069.24429389596</v>
      </c>
      <c r="I89" s="20">
        <f>'[1]Annual Wdl Data 2021'!$R30</f>
        <v>156810.50221110397</v>
      </c>
      <c r="J89" s="9">
        <f>+I89</f>
        <v>156810.50221110397</v>
      </c>
      <c r="L89" t="s">
        <v>53</v>
      </c>
    </row>
  </sheetData>
  <mergeCells count="1">
    <mergeCell ref="F4:J4"/>
  </mergeCells>
  <conditionalFormatting sqref="P19:P47">
    <cfRule type="expression" dxfId="0" priority="1">
      <formula>P19&lt;0</formula>
    </cfRule>
  </conditionalFormatting>
  <pageMargins left="0.75" right="0.32" top="0.66" bottom="0.6" header="0.36" footer="0.5"/>
  <pageSetup paperSize="8" scale="60" orientation="portrait" r:id="rId1"/>
  <headerFooter alignWithMargins="0">
    <oddHeader>&amp;C&amp;"Arial Narrow,Bold"&amp;14Adjusted Forecast</oddHeader>
    <oddFooter>&amp;L&amp;Z&amp;F: &amp;A&amp;R&amp;D: &amp;T</oddFoot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84BA54412A0814C9BFB6DB711AF1A38" ma:contentTypeVersion="11" ma:contentTypeDescription="Create a new document." ma:contentTypeScope="" ma:versionID="9e6b78fc3325611fe7ffd97e2b22c1c8">
  <xsd:schema xmlns:xsd="http://www.w3.org/2001/XMLSchema" xmlns:xs="http://www.w3.org/2001/XMLSchema" xmlns:p="http://schemas.microsoft.com/office/2006/metadata/properties" xmlns:ns2="92f33184-8f76-499f-8375-f72d6cfe5636" xmlns:ns3="64666f4f-5ef0-4a2c-bbe1-6139430fff00" targetNamespace="http://schemas.microsoft.com/office/2006/metadata/properties" ma:root="true" ma:fieldsID="9997bb42200b12f91a1dc060bc66f47a" ns2:_="" ns3:_="">
    <xsd:import namespace="92f33184-8f76-499f-8375-f72d6cfe5636"/>
    <xsd:import namespace="64666f4f-5ef0-4a2c-bbe1-6139430fff0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f33184-8f76-499f-8375-f72d6cfe563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666f4f-5ef0-4a2c-bbe1-6139430fff00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431F08E-965E-436B-BFF4-77E2F98CDD7B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1877EE56-4E4D-4B76-A6D7-E6D3E298C25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8A8A684-59A9-492E-8462-033BA5EAA0B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2f33184-8f76-499f-8375-f72d6cfe5636"/>
    <ds:schemaRef ds:uri="64666f4f-5ef0-4a2c-bbe1-6139430fff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_Tariffs</vt:lpstr>
      <vt:lpstr>Sheet1_Tariffs</vt:lpstr>
      <vt:lpstr>Fcast Adjustments 2021</vt:lpstr>
      <vt:lpstr>'Fcast Adjustments 2021'!Print_Area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Chakrabarti, Nikhil</dc:creator>
  <cp:lastModifiedBy>Chakrabarti, Nikhil</cp:lastModifiedBy>
  <dcterms:created xsi:type="dcterms:W3CDTF">2021-11-25T05:32:40Z</dcterms:created>
  <dcterms:modified xsi:type="dcterms:W3CDTF">2021-12-20T07:48:14Z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0x010100084BA54412A0814C9BFB6DB711AF1A38</vt:lpwstr>
  </property>
</Properties>
</file>