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40" windowWidth="17295" windowHeight="11460" tabRatio="887"/>
  </bookViews>
  <sheets>
    <sheet name="VNIE" sheetId="23" r:id="rId1"/>
  </sheets>
  <externalReferences>
    <externalReference r:id="rId2"/>
    <externalReference r:id="rId3"/>
    <externalReference r:id="rId4"/>
    <externalReference r:id="rId5"/>
  </externalReferences>
  <definedNames>
    <definedName name="___INDEX_SHEET___ASAP_Utilities" localSheetId="0">#REF!</definedName>
    <definedName name="___INDEX_SHEET___ASAP_Utilities">#REF!</definedName>
    <definedName name="abc" localSheetId="0">#REF!</definedName>
    <definedName name="abc">#REF!</definedName>
    <definedName name="anscount" hidden="1">1</definedName>
    <definedName name="Asset1" localSheetId="0">'[1]4. RAB'!#REF!</definedName>
    <definedName name="Asset1">'[1]4. RAB'!#REF!</definedName>
    <definedName name="Asset10" localSheetId="0">'[1]4. RAB'!#REF!</definedName>
    <definedName name="Asset10">'[1]4. RAB'!#REF!</definedName>
    <definedName name="Asset11" localSheetId="0">'[1]4. RAB'!#REF!</definedName>
    <definedName name="Asset11">'[1]4. RAB'!#REF!</definedName>
    <definedName name="asset11a" localSheetId="0">#REF!</definedName>
    <definedName name="asset11a">#REF!</definedName>
    <definedName name="Asset12" localSheetId="0">'[1]4. RAB'!#REF!</definedName>
    <definedName name="Asset12">'[1]4. RAB'!#REF!</definedName>
    <definedName name="Asset13" localSheetId="0">'[1]4. RAB'!#REF!</definedName>
    <definedName name="Asset13">'[1]4. RAB'!#REF!</definedName>
    <definedName name="Asset14" localSheetId="0">'[1]4. RAB'!#REF!</definedName>
    <definedName name="Asset14">'[1]4. RAB'!#REF!</definedName>
    <definedName name="Asset15" localSheetId="0">'[1]4. RAB'!#REF!</definedName>
    <definedName name="Asset15">'[1]4. RAB'!#REF!</definedName>
    <definedName name="Asset16" localSheetId="0">'[1]4. RAB'!#REF!</definedName>
    <definedName name="Asset16">'[1]4. RAB'!#REF!</definedName>
    <definedName name="Asset17" localSheetId="0">'[1]4. RAB'!#REF!</definedName>
    <definedName name="Asset17">'[1]4. RAB'!#REF!</definedName>
    <definedName name="Asset18" localSheetId="0">'[1]4. RAB'!#REF!</definedName>
    <definedName name="Asset18">'[1]4. RAB'!#REF!</definedName>
    <definedName name="Asset19" localSheetId="0">'[1]4. RAB'!#REF!</definedName>
    <definedName name="Asset19">'[1]4. RAB'!#REF!</definedName>
    <definedName name="Asset2" localSheetId="0">'[1]4. RAB'!#REF!</definedName>
    <definedName name="Asset2">'[1]4. RAB'!#REF!</definedName>
    <definedName name="Asset20" localSheetId="0">'[1]4. RAB'!#REF!</definedName>
    <definedName name="Asset20">'[1]4. RAB'!#REF!</definedName>
    <definedName name="Asset3" localSheetId="0">'[1]4. RAB'!#REF!</definedName>
    <definedName name="Asset3">'[1]4. RAB'!#REF!</definedName>
    <definedName name="Asset4" localSheetId="0">'[1]4. RAB'!#REF!</definedName>
    <definedName name="Asset4">'[1]4. RAB'!#REF!</definedName>
    <definedName name="Asset5" localSheetId="0">'[1]4. RAB'!#REF!</definedName>
    <definedName name="Asset5">'[1]4. RAB'!#REF!</definedName>
    <definedName name="Asset6" localSheetId="0">'[1]4. RAB'!#REF!</definedName>
    <definedName name="Asset6">'[1]4. RAB'!#REF!</definedName>
    <definedName name="Asset7" localSheetId="0">'[1]4. RAB'!#REF!</definedName>
    <definedName name="Asset7">'[1]4. RAB'!#REF!</definedName>
    <definedName name="Asset8" localSheetId="0">'[1]4. RAB'!#REF!</definedName>
    <definedName name="Asset8">'[1]4. RAB'!#REF!</definedName>
    <definedName name="Asset9" localSheetId="0">'[1]4. RAB'!#REF!</definedName>
    <definedName name="Asset9">'[1]4. RAB'!#REF!</definedName>
    <definedName name="assset1" localSheetId="0">#REF!</definedName>
    <definedName name="assset1">#REF!</definedName>
    <definedName name="assset10" localSheetId="0">#REF!</definedName>
    <definedName name="assset10">#REF!</definedName>
    <definedName name="capexsplit" localSheetId="0">#REF!</definedName>
    <definedName name="capexsplit">#REF!</definedName>
    <definedName name="CRCP_span" comment="Generic cover sheet">CONCATENATE(CRCP_y1, " to ",CRCP_y5)</definedName>
    <definedName name="CRCP_y1">'[2]Business &amp; other details'!$C$38</definedName>
    <definedName name="CRCP_y2">'[2]Business &amp; other details'!$D$38</definedName>
    <definedName name="CRCP_y3">'[2]Business &amp; other details'!$E$38</definedName>
    <definedName name="CRCP_y4">'[2]Business &amp; other details'!$F$38</definedName>
    <definedName name="CRCP_y5">'[2]Business &amp; other details'!$G$38</definedName>
    <definedName name="CRCP_y6">'[2]Business &amp; other details'!$H$38</definedName>
    <definedName name="CRCP_y7">'[2]Business &amp; other details'!$I$38</definedName>
    <definedName name="CRCP_y8">'[2]Business &amp; other details'!$J$38</definedName>
    <definedName name="CRCP_y9">'[2]Business &amp; other details'!$K$38</definedName>
    <definedName name="dms_663_List">'[2]AER only'!$M$8:$M$42</definedName>
    <definedName name="dms_ABN_List">'[2]AER only'!$D$8:$D$42</definedName>
    <definedName name="dms_Addr1_List">'[2]AER only'!$O$8:$O$42</definedName>
    <definedName name="dms_Addr2_List">'[2]AER only'!$P$8:$P$42</definedName>
    <definedName name="dms_AGN_Assets" localSheetId="0">#REF!</definedName>
    <definedName name="dms_AGN_Assets">#REF!</definedName>
    <definedName name="dms_CFinalYear_List">'[2]AER only'!$H$66:$H$80</definedName>
    <definedName name="dms_CRCP_FinalYear_Result">'[2]Business &amp; other details'!$C$80</definedName>
    <definedName name="dms_CRCP_FirstYear_Result">'[2]Business &amp; other details'!$C$79</definedName>
    <definedName name="dms_CRCP_index">'[2]AER only'!$M$66:$M$80</definedName>
    <definedName name="dms_CRCP_years">'[2]AER only'!$K$66:$K$80</definedName>
    <definedName name="dms_CRCP_yM">'[2]AER only'!$K$79</definedName>
    <definedName name="dms_CRCP_yN">'[2]AER only'!$K$78</definedName>
    <definedName name="dms_CRCP_yO">'[2]AER only'!$K$77</definedName>
    <definedName name="dms_CRCP_yP">'[2]AER only'!$K$76</definedName>
    <definedName name="dms_CRCP_yQ">'[2]AER only'!$K$75</definedName>
    <definedName name="dms_CRCP_yR">'[2]AER only'!$K$74</definedName>
    <definedName name="dms_CRCP_yS">'[2]AER only'!$K$73</definedName>
    <definedName name="dms_CRCP_yT">'[2]AER only'!$K$72</definedName>
    <definedName name="dms_CRCP_yU">'[2]AER only'!$K$71</definedName>
    <definedName name="dms_CRCP_yV">'[2]AER only'!$K$70</definedName>
    <definedName name="dms_CRCP_yW">'[2]AER only'!$K$69</definedName>
    <definedName name="dms_CRCP_yX">'[2]AER only'!$K$68</definedName>
    <definedName name="dms_CRCP_yY">'[2]AER only'!$K$67</definedName>
    <definedName name="dms_CRCP_yZ">'[2]AER only'!$K$66</definedName>
    <definedName name="dms_CRCPlength_List">'[2]AER only'!$K$8:$K$42</definedName>
    <definedName name="dms_CRCPlength_Num">'[2]Business &amp; other details'!$C$77</definedName>
    <definedName name="dms_CRCPlength_Num_List">'[2]AER only'!$G$66:$G$80</definedName>
    <definedName name="dms_CRY_ListC">'[2]AER only'!$G$84:$G$98</definedName>
    <definedName name="dms_CRY_ListF">'[2]AER only'!$F$84:$F$98</definedName>
    <definedName name="dms_DataQuality">'[2]Business &amp; other details'!$C$51</definedName>
    <definedName name="dms_DataQuality_List">'[2]AER only'!$B$84:$B$88</definedName>
    <definedName name="dms_DeterminationRef_List">'[2]AER only'!$N$8:$N$42</definedName>
    <definedName name="dms_DollarReal">'[2]Business &amp; other details'!$C$63</definedName>
    <definedName name="dms_FinalYear_List">'[2]AER only'!$F$66:$F$80</definedName>
    <definedName name="dms_FormControl_List">'[2]AER only'!$H$8:$H$42</definedName>
    <definedName name="dms_FRCP_ListC">'[2]AER only'!$K$84:$K$98</definedName>
    <definedName name="dms_FRCP_ListF">'[2]AER only'!$J$84:$J$98</definedName>
    <definedName name="dms_FRCP_y1">'[2]AER only'!$I$66</definedName>
    <definedName name="dms_FRCP_y10">'[2]AER only'!$I$75</definedName>
    <definedName name="dms_FRCP_y11">'[2]AER only'!$I$76</definedName>
    <definedName name="dms_FRCP_y12">'[2]AER only'!$I$77</definedName>
    <definedName name="dms_FRCP_y13">'[2]AER only'!$I$78</definedName>
    <definedName name="dms_FRCP_y14">'[2]AER only'!$I$79</definedName>
    <definedName name="dms_FRCP_y2">'[2]AER only'!$I$67</definedName>
    <definedName name="dms_FRCP_y3">'[2]AER only'!$I$68</definedName>
    <definedName name="dms_FRCP_y4">'[2]AER only'!$I$69</definedName>
    <definedName name="dms_FRCP_y5">'[2]AER only'!$I$70</definedName>
    <definedName name="dms_FRCP_y6">'[2]AER only'!$I$71</definedName>
    <definedName name="dms_FRCP_y7">'[2]AER only'!$I$72</definedName>
    <definedName name="dms_FRCP_y8">'[2]AER only'!$I$73</definedName>
    <definedName name="dms_FRCP_y9">'[2]AER only'!$I$74</definedName>
    <definedName name="dms_FRCPlength_List">'[2]AER only'!$L$8:$L$42</definedName>
    <definedName name="dms_FRCPlength_Num">'[2]Business &amp; other details'!$C$74</definedName>
    <definedName name="dms_FRCPlength_Num_List">'[2]AER only'!$E$66:$E$80</definedName>
    <definedName name="dms_JurisdictionList">'[2]AER only'!$E$8:$E$42</definedName>
    <definedName name="dms_Model">'[2]Business &amp; other details'!$C$59</definedName>
    <definedName name="dms_Model_List">'[2]AER only'!$B$48:$B$55</definedName>
    <definedName name="dms_MultiYear_FinalYear_Ref">'[2]Business &amp; other details'!$C$75</definedName>
    <definedName name="dms_MultiYear_FinalYear_Result">'[2]Business &amp; other details'!$C$76</definedName>
    <definedName name="dms_MultiYear_Flag">'[2]Business &amp; other details'!$C$67</definedName>
    <definedName name="dms_PAddr1_List">'[2]AER only'!$T$8:$T$42</definedName>
    <definedName name="dms_PAddr2_List">'[2]AER only'!$U$8:$U$42</definedName>
    <definedName name="dms_PostCode_List">'[2]AER only'!$S$8:$S$42</definedName>
    <definedName name="dms_PPostCode_List">'[2]AER only'!$X$8:$X$42</definedName>
    <definedName name="dms_PState_List">'[2]AER only'!$W$8:$W$42</definedName>
    <definedName name="dms_PSuburb_List">'[2]AER only'!$V$8:$V$42</definedName>
    <definedName name="dms_RPT">'[2]Business &amp; other details'!$C$58</definedName>
    <definedName name="dms_RPT_List">'[2]AER only'!$I$8:$I$42</definedName>
    <definedName name="dms_RPTMonth">'[2]Business &amp; other details'!$C$62</definedName>
    <definedName name="dms_RPTMonth_List">'[2]AER only'!$J$8:$J$42</definedName>
    <definedName name="dms_RYE_Formula_Result">'[2]AER only'!$E$48:$E$55</definedName>
    <definedName name="dms_Sector_List">'[2]AER only'!$F$8:$F$42</definedName>
    <definedName name="dms_Segment">'[2]Business &amp; other details'!$C$56</definedName>
    <definedName name="dms_Segment_List">'[2]AER only'!$G$8:$G$42</definedName>
    <definedName name="dms_SingleYear_FinalYear_Ref">'[2]Business &amp; other details'!$C$72</definedName>
    <definedName name="dms_SingleYear_FinalYear_Result">'[2]Business &amp; other details'!$C$73</definedName>
    <definedName name="dms_SingleYear_Model">'[2]Business &amp; other details'!$C$69:$C$71</definedName>
    <definedName name="dms_SourceList">'[2]AER only'!$B$66:$B$78</definedName>
    <definedName name="dms_Specified_FinalYear">'[2]Business &amp; other details'!$C$68</definedName>
    <definedName name="dms_State_List">'[2]AER only'!$R$8:$R$42</definedName>
    <definedName name="dms_Suburb_List">'[2]AER only'!$Q$8:$Q$42</definedName>
    <definedName name="dms_TradingName">'[2]Business &amp; other details'!$C$14</definedName>
    <definedName name="dms_TradingName_List">'[2]AER only'!$B$8:$B$42</definedName>
    <definedName name="dms_TradingNameFull_List">'[2]AER only'!$C$8:$C$42</definedName>
    <definedName name="dms_Worksheet_List">'[2]AER only'!$C$48:$C$55</definedName>
    <definedName name="DNSP">[3]Outcomes!$B$2</definedName>
    <definedName name="FRCP">'[2]Business &amp; other details'!$C$35:$G$35</definedName>
    <definedName name="FRCP_1to5">"2015-16 to 2019-20"</definedName>
    <definedName name="FRCP_span" comment="Generic cover sheet">CONCATENATE(FRCP_y1, " to ", FRCP_y5)</definedName>
    <definedName name="FRCP_y1">'[2]Business &amp; other details'!$C$35</definedName>
    <definedName name="FRCP_y10">'[2]Business &amp; other details'!$L$35</definedName>
    <definedName name="FRCP_y2">'[2]Business &amp; other details'!$D$35</definedName>
    <definedName name="FRCP_y3">'[2]Business &amp; other details'!$E$35</definedName>
    <definedName name="FRCP_y4">'[2]Business &amp; other details'!$F$35</definedName>
    <definedName name="FRCP_y5">'[2]Business &amp; other details'!$G$35</definedName>
    <definedName name="FRCP_y6">'[2]Business &amp; other details'!$H$35</definedName>
    <definedName name="FRCP_y7">'[2]Business &amp; other details'!$I$35</definedName>
    <definedName name="FRCP_y8">'[2]Business &amp; other details'!$J$35</definedName>
    <definedName name="FRCP_y9">'[2]Business &amp; other details'!$K$35</definedName>
    <definedName name="InputRange">'[4]Scale escalation (2.8)'!$AA$26:$AA$32</definedName>
    <definedName name="PRCP_y1">'[2]Business &amp; other details'!$C$41</definedName>
    <definedName name="PRCP_y2">'[2]Business &amp; other details'!$D$41</definedName>
    <definedName name="PRCP_y3">'[2]Business &amp; other details'!$E$41</definedName>
    <definedName name="PRCP_y4">'[2]Business &amp; other details'!$F$41</definedName>
    <definedName name="PRCP_y5">'[2]Business &amp; other details'!$G$41</definedName>
    <definedName name="RCP_1to5">"2015-16 to 2019-20"</definedName>
    <definedName name="Select" localSheetId="0">#REF!</definedName>
    <definedName name="Select">#REF!</definedName>
    <definedName name="YEAR">[3]Outcomes!$B$3</definedName>
  </definedNames>
  <calcPr calcId="145621"/>
</workbook>
</file>

<file path=xl/calcChain.xml><?xml version="1.0" encoding="utf-8"?>
<calcChain xmlns="http://schemas.openxmlformats.org/spreadsheetml/2006/main">
  <c r="G26" i="23" l="1"/>
  <c r="H17" i="23"/>
  <c r="H22" i="23" s="1"/>
  <c r="H26" i="23" s="1"/>
  <c r="J17" i="23" l="1"/>
  <c r="I17" i="23"/>
  <c r="M11" i="23"/>
  <c r="K11" i="23"/>
  <c r="L11" i="23" s="1"/>
  <c r="J20" i="23" l="1"/>
  <c r="J22" i="23" s="1"/>
  <c r="I22" i="23"/>
  <c r="I26" i="23" s="1"/>
  <c r="K4" i="23"/>
  <c r="K17" i="23" s="1"/>
  <c r="L12" i="23"/>
  <c r="M7" i="23"/>
  <c r="N11" i="23" s="1"/>
  <c r="I3" i="23"/>
  <c r="J3" i="23" s="1"/>
  <c r="K3" i="23" s="1"/>
  <c r="L3" i="23" s="1"/>
  <c r="M3" i="23" s="1"/>
  <c r="N3" i="23" s="1"/>
  <c r="O3" i="23" s="1"/>
  <c r="P3" i="23" s="1"/>
  <c r="Q3" i="23" s="1"/>
  <c r="R3" i="23" s="1"/>
  <c r="S3" i="23" s="1"/>
  <c r="T3" i="23" s="1"/>
  <c r="U3" i="23" s="1"/>
  <c r="V3" i="23" s="1"/>
  <c r="W3" i="23" s="1"/>
  <c r="X3" i="23" s="1"/>
  <c r="Y3" i="23" s="1"/>
  <c r="Z3" i="23" s="1"/>
  <c r="AA3" i="23" s="1"/>
  <c r="AB3" i="23" s="1"/>
  <c r="AC3" i="23" s="1"/>
  <c r="AD3" i="23" s="1"/>
  <c r="AE3" i="23" s="1"/>
  <c r="AF3" i="23" s="1"/>
  <c r="AG3" i="23" s="1"/>
  <c r="AH3" i="23" s="1"/>
  <c r="AI3" i="23" s="1"/>
  <c r="AJ3" i="23" s="1"/>
  <c r="AK3" i="23" s="1"/>
  <c r="AL3" i="23" s="1"/>
  <c r="AM3" i="23" s="1"/>
  <c r="AN3" i="23" s="1"/>
  <c r="AO3" i="23" s="1"/>
  <c r="AP3" i="23" s="1"/>
  <c r="AQ3" i="23" s="1"/>
  <c r="AR3" i="23" s="1"/>
  <c r="AS3" i="23" s="1"/>
  <c r="AT3" i="23" s="1"/>
  <c r="AU3" i="23" s="1"/>
  <c r="AV3" i="23" s="1"/>
  <c r="AW3" i="23" s="1"/>
  <c r="AX3" i="23" s="1"/>
  <c r="AY3" i="23" s="1"/>
  <c r="AZ3" i="23" s="1"/>
  <c r="BA3" i="23" s="1"/>
  <c r="BB3" i="23" s="1"/>
  <c r="BC3" i="23" s="1"/>
  <c r="BD3" i="23" s="1"/>
  <c r="BE3" i="23" s="1"/>
  <c r="BF3" i="23" s="1"/>
  <c r="BG3" i="23" s="1"/>
  <c r="BH3" i="23" s="1"/>
  <c r="BI3" i="23" s="1"/>
  <c r="BJ3" i="23" s="1"/>
  <c r="BK3" i="23" s="1"/>
  <c r="J2" i="23"/>
  <c r="K2" i="23" s="1"/>
  <c r="L2" i="23" s="1"/>
  <c r="M2" i="23" s="1"/>
  <c r="N2" i="23" s="1"/>
  <c r="O2" i="23" s="1"/>
  <c r="P2" i="23" s="1"/>
  <c r="Q2" i="23" s="1"/>
  <c r="R2" i="23" s="1"/>
  <c r="S2" i="23" s="1"/>
  <c r="T2" i="23" s="1"/>
  <c r="U2" i="23" s="1"/>
  <c r="V2" i="23" s="1"/>
  <c r="W2" i="23" s="1"/>
  <c r="X2" i="23" s="1"/>
  <c r="Y2" i="23" s="1"/>
  <c r="Z2" i="23" s="1"/>
  <c r="AA2" i="23" s="1"/>
  <c r="AB2" i="23" s="1"/>
  <c r="AC2" i="23" s="1"/>
  <c r="AD2" i="23" s="1"/>
  <c r="AE2" i="23" s="1"/>
  <c r="AF2" i="23" s="1"/>
  <c r="AG2" i="23" s="1"/>
  <c r="AH2" i="23" s="1"/>
  <c r="AI2" i="23" s="1"/>
  <c r="AJ2" i="23" s="1"/>
  <c r="AK2" i="23" s="1"/>
  <c r="AL2" i="23" s="1"/>
  <c r="AM2" i="23" s="1"/>
  <c r="AN2" i="23" s="1"/>
  <c r="AO2" i="23" s="1"/>
  <c r="AP2" i="23" s="1"/>
  <c r="AQ2" i="23" s="1"/>
  <c r="AR2" i="23" s="1"/>
  <c r="AS2" i="23" s="1"/>
  <c r="AT2" i="23" s="1"/>
  <c r="AU2" i="23" s="1"/>
  <c r="AV2" i="23" s="1"/>
  <c r="AW2" i="23" s="1"/>
  <c r="AX2" i="23" s="1"/>
  <c r="AY2" i="23" s="1"/>
  <c r="AZ2" i="23" s="1"/>
  <c r="BA2" i="23" s="1"/>
  <c r="BB2" i="23" s="1"/>
  <c r="BC2" i="23" s="1"/>
  <c r="BD2" i="23" s="1"/>
  <c r="BE2" i="23" s="1"/>
  <c r="BF2" i="23" s="1"/>
  <c r="BG2" i="23" s="1"/>
  <c r="BH2" i="23" s="1"/>
  <c r="BI2" i="23" s="1"/>
  <c r="BJ2" i="23" s="1"/>
  <c r="BK2" i="23" s="1"/>
  <c r="L4" i="23" l="1"/>
  <c r="L17" i="23" s="1"/>
  <c r="M12" i="23"/>
  <c r="N7" i="23"/>
  <c r="O7" i="23" s="1"/>
  <c r="P7" i="23" s="1"/>
  <c r="Q7" i="23" s="1"/>
  <c r="R7" i="23" s="1"/>
  <c r="S7" i="23" s="1"/>
  <c r="T7" i="23" s="1"/>
  <c r="U7" i="23" s="1"/>
  <c r="V7" i="23" s="1"/>
  <c r="W7" i="23" s="1"/>
  <c r="X7" i="23" s="1"/>
  <c r="Y7" i="23" s="1"/>
  <c r="Z7" i="23" s="1"/>
  <c r="AA7" i="23" s="1"/>
  <c r="AB7" i="23" s="1"/>
  <c r="AC7" i="23" s="1"/>
  <c r="AD7" i="23" s="1"/>
  <c r="AE7" i="23" s="1"/>
  <c r="AF7" i="23" s="1"/>
  <c r="AG7" i="23" s="1"/>
  <c r="AH7" i="23" s="1"/>
  <c r="AI7" i="23" s="1"/>
  <c r="AJ7" i="23" s="1"/>
  <c r="AK7" i="23" s="1"/>
  <c r="AL7" i="23" s="1"/>
  <c r="AM7" i="23" s="1"/>
  <c r="AN7" i="23" s="1"/>
  <c r="AO7" i="23" s="1"/>
  <c r="AP7" i="23" s="1"/>
  <c r="AQ7" i="23" s="1"/>
  <c r="AR7" i="23" s="1"/>
  <c r="AS7" i="23" s="1"/>
  <c r="AT7" i="23" s="1"/>
  <c r="AU7" i="23" s="1"/>
  <c r="AV7" i="23" s="1"/>
  <c r="AW7" i="23" s="1"/>
  <c r="AX7" i="23" s="1"/>
  <c r="AY7" i="23" s="1"/>
  <c r="AZ7" i="23" s="1"/>
  <c r="BA7" i="23" s="1"/>
  <c r="BB7" i="23" s="1"/>
  <c r="BC7" i="23" s="1"/>
  <c r="BD7" i="23" s="1"/>
  <c r="BE7" i="23" s="1"/>
  <c r="BF7" i="23" s="1"/>
  <c r="BG7" i="23" s="1"/>
  <c r="BH7" i="23" s="1"/>
  <c r="BI7" i="23" s="1"/>
  <c r="BJ7" i="23" s="1"/>
  <c r="BK7" i="23" s="1"/>
  <c r="K20" i="23"/>
  <c r="L20" i="23" s="1"/>
  <c r="M20" i="23" s="1"/>
  <c r="M19" i="23"/>
  <c r="O11" i="23" l="1"/>
  <c r="P11" i="23" s="1"/>
  <c r="Q11" i="23" s="1"/>
  <c r="R11" i="23" s="1"/>
  <c r="S11" i="23" s="1"/>
  <c r="T11" i="23" s="1"/>
  <c r="U11" i="23" s="1"/>
  <c r="V11" i="23" s="1"/>
  <c r="W11" i="23" s="1"/>
  <c r="X11" i="23" s="1"/>
  <c r="Y11" i="23" s="1"/>
  <c r="Z11" i="23" s="1"/>
  <c r="AA11" i="23" s="1"/>
  <c r="AB11" i="23" s="1"/>
  <c r="AC11" i="23" s="1"/>
  <c r="AD11" i="23" s="1"/>
  <c r="AE11" i="23" s="1"/>
  <c r="AF11" i="23" s="1"/>
  <c r="AG11" i="23" s="1"/>
  <c r="AH11" i="23" s="1"/>
  <c r="AI11" i="23" s="1"/>
  <c r="AJ11" i="23" s="1"/>
  <c r="AK11" i="23" s="1"/>
  <c r="AL11" i="23" s="1"/>
  <c r="AM11" i="23" s="1"/>
  <c r="AN11" i="23" s="1"/>
  <c r="AO11" i="23" s="1"/>
  <c r="AP11" i="23" s="1"/>
  <c r="AQ11" i="23" s="1"/>
  <c r="AR11" i="23" s="1"/>
  <c r="AS11" i="23" s="1"/>
  <c r="AT11" i="23" s="1"/>
  <c r="AU11" i="23" s="1"/>
  <c r="AV11" i="23" s="1"/>
  <c r="AW11" i="23" s="1"/>
  <c r="AX11" i="23" s="1"/>
  <c r="AY11" i="23" s="1"/>
  <c r="AZ11" i="23" s="1"/>
  <c r="BA11" i="23" s="1"/>
  <c r="BB11" i="23" s="1"/>
  <c r="BC11" i="23" s="1"/>
  <c r="BD11" i="23" s="1"/>
  <c r="BE11" i="23" s="1"/>
  <c r="BF11" i="23" s="1"/>
  <c r="BG11" i="23" s="1"/>
  <c r="BH11" i="23" s="1"/>
  <c r="BI11" i="23" s="1"/>
  <c r="BJ11" i="23" s="1"/>
  <c r="BK11" i="23" s="1"/>
  <c r="M4" i="23"/>
  <c r="M17" i="23" s="1"/>
  <c r="L22" i="23"/>
  <c r="N12" i="23"/>
  <c r="N20" i="23"/>
  <c r="O20" i="23" s="1"/>
  <c r="P20" i="23" s="1"/>
  <c r="Q20" i="23" s="1"/>
  <c r="R20" i="23" s="1"/>
  <c r="S20" i="23" s="1"/>
  <c r="T20" i="23" s="1"/>
  <c r="U20" i="23" s="1"/>
  <c r="V20" i="23" s="1"/>
  <c r="W20" i="23" s="1"/>
  <c r="X20" i="23" s="1"/>
  <c r="Y20" i="23" s="1"/>
  <c r="Z20" i="23" s="1"/>
  <c r="AA20" i="23" s="1"/>
  <c r="AB20" i="23" s="1"/>
  <c r="AC20" i="23" s="1"/>
  <c r="AD20" i="23" s="1"/>
  <c r="AE20" i="23" s="1"/>
  <c r="AF20" i="23" s="1"/>
  <c r="AG20" i="23" s="1"/>
  <c r="AH20" i="23" s="1"/>
  <c r="AI20" i="23" s="1"/>
  <c r="AJ20" i="23" s="1"/>
  <c r="AK20" i="23" s="1"/>
  <c r="AL20" i="23" s="1"/>
  <c r="AM20" i="23" s="1"/>
  <c r="AN20" i="23" s="1"/>
  <c r="AO20" i="23" s="1"/>
  <c r="AP20" i="23" s="1"/>
  <c r="AQ20" i="23" s="1"/>
  <c r="AR20" i="23" s="1"/>
  <c r="AS20" i="23" s="1"/>
  <c r="AT20" i="23" s="1"/>
  <c r="AU20" i="23" s="1"/>
  <c r="AV20" i="23" s="1"/>
  <c r="AW20" i="23" s="1"/>
  <c r="AX20" i="23" s="1"/>
  <c r="AY20" i="23" s="1"/>
  <c r="AZ20" i="23" s="1"/>
  <c r="BA20" i="23" s="1"/>
  <c r="BB20" i="23" s="1"/>
  <c r="BC20" i="23" s="1"/>
  <c r="BD20" i="23" s="1"/>
  <c r="BE20" i="23" s="1"/>
  <c r="BF20" i="23" s="1"/>
  <c r="BG20" i="23" s="1"/>
  <c r="BH20" i="23" s="1"/>
  <c r="BI20" i="23" s="1"/>
  <c r="BJ20" i="23" s="1"/>
  <c r="BK20" i="23" s="1"/>
  <c r="K22" i="23"/>
  <c r="J26" i="23"/>
  <c r="N19" i="23"/>
  <c r="N4" i="23" l="1"/>
  <c r="N17" i="23" s="1"/>
  <c r="M22" i="23"/>
  <c r="O12" i="23"/>
  <c r="P12" i="23" s="1"/>
  <c r="O19" i="23"/>
  <c r="K26" i="23"/>
  <c r="O4" i="23" l="1"/>
  <c r="O17" i="23" s="1"/>
  <c r="N22" i="23"/>
  <c r="Q12" i="23"/>
  <c r="P19" i="23"/>
  <c r="L26" i="23"/>
  <c r="P4" i="23" l="1"/>
  <c r="P17" i="23" s="1"/>
  <c r="O22" i="23"/>
  <c r="R12" i="23"/>
  <c r="Q19" i="23"/>
  <c r="M26" i="23"/>
  <c r="Q4" i="23" l="1"/>
  <c r="Q17" i="23" s="1"/>
  <c r="P22" i="23"/>
  <c r="S12" i="23"/>
  <c r="N26" i="23"/>
  <c r="R19" i="23"/>
  <c r="R4" i="23" l="1"/>
  <c r="R17" i="23" s="1"/>
  <c r="Q22" i="23"/>
  <c r="T12" i="23"/>
  <c r="O26" i="23"/>
  <c r="S19" i="23"/>
  <c r="S4" i="23" l="1"/>
  <c r="S17" i="23" s="1"/>
  <c r="R22" i="23"/>
  <c r="U12" i="23"/>
  <c r="P26" i="23"/>
  <c r="T19" i="23"/>
  <c r="T4" i="23" l="1"/>
  <c r="T17" i="23" s="1"/>
  <c r="S22" i="23"/>
  <c r="V12" i="23"/>
  <c r="Q26" i="23"/>
  <c r="U19" i="23"/>
  <c r="U4" i="23" l="1"/>
  <c r="U17" i="23" s="1"/>
  <c r="T22" i="23"/>
  <c r="W12" i="23"/>
  <c r="R26" i="23"/>
  <c r="V19" i="23"/>
  <c r="V4" i="23" l="1"/>
  <c r="V17" i="23" s="1"/>
  <c r="U22" i="23"/>
  <c r="X12" i="23"/>
  <c r="S26" i="23"/>
  <c r="W19" i="23"/>
  <c r="W4" i="23" l="1"/>
  <c r="W17" i="23" s="1"/>
  <c r="V22" i="23"/>
  <c r="Y12" i="23"/>
  <c r="X19" i="23"/>
  <c r="T26" i="23"/>
  <c r="X4" i="23" l="1"/>
  <c r="X17" i="23" s="1"/>
  <c r="W22" i="23"/>
  <c r="Z12" i="23"/>
  <c r="Y19" i="23"/>
  <c r="U26" i="23"/>
  <c r="Y4" i="23" l="1"/>
  <c r="Y17" i="23" s="1"/>
  <c r="X22" i="23"/>
  <c r="AA12" i="23"/>
  <c r="V26" i="23"/>
  <c r="Z19" i="23"/>
  <c r="Z4" i="23" l="1"/>
  <c r="Z17" i="23" s="1"/>
  <c r="Y22" i="23"/>
  <c r="AB12" i="23"/>
  <c r="W26" i="23"/>
  <c r="AA19" i="23"/>
  <c r="AA4" i="23" l="1"/>
  <c r="AA17" i="23" s="1"/>
  <c r="Z22" i="23"/>
  <c r="AC12" i="23"/>
  <c r="AB19" i="23"/>
  <c r="X26" i="23"/>
  <c r="AB4" i="23" l="1"/>
  <c r="AB17" i="23" s="1"/>
  <c r="AA22" i="23"/>
  <c r="AD12" i="23"/>
  <c r="Y26" i="23"/>
  <c r="AC19" i="23"/>
  <c r="AC4" i="23" l="1"/>
  <c r="AC17" i="23" s="1"/>
  <c r="AB22" i="23"/>
  <c r="AE12" i="23"/>
  <c r="Z26" i="23"/>
  <c r="AD19" i="23"/>
  <c r="AD4" i="23" l="1"/>
  <c r="AD17" i="23" s="1"/>
  <c r="AC22" i="23"/>
  <c r="AF12" i="23"/>
  <c r="AE19" i="23"/>
  <c r="AA26" i="23"/>
  <c r="AE4" i="23" l="1"/>
  <c r="AE17" i="23" s="1"/>
  <c r="AD22" i="23"/>
  <c r="AG12" i="23"/>
  <c r="AF19" i="23"/>
  <c r="AB26" i="23"/>
  <c r="AF4" i="23" l="1"/>
  <c r="AF17" i="23" s="1"/>
  <c r="AE22" i="23"/>
  <c r="AH12" i="23"/>
  <c r="AG19" i="23"/>
  <c r="AC26" i="23"/>
  <c r="AG4" i="23" l="1"/>
  <c r="AG17" i="23" s="1"/>
  <c r="AF22" i="23"/>
  <c r="AI12" i="23"/>
  <c r="AH19" i="23"/>
  <c r="AD26" i="23"/>
  <c r="AH4" i="23" l="1"/>
  <c r="AH17" i="23" s="1"/>
  <c r="AG22" i="23"/>
  <c r="AJ12" i="23"/>
  <c r="AI19" i="23"/>
  <c r="AE26" i="23"/>
  <c r="AI4" i="23" l="1"/>
  <c r="AI17" i="23" s="1"/>
  <c r="AH22" i="23"/>
  <c r="AK12" i="23"/>
  <c r="AJ19" i="23"/>
  <c r="AF26" i="23"/>
  <c r="AJ4" i="23" l="1"/>
  <c r="AJ17" i="23" s="1"/>
  <c r="AI22" i="23"/>
  <c r="AL12" i="23"/>
  <c r="AG26" i="23"/>
  <c r="AK19" i="23"/>
  <c r="AK4" i="23" l="1"/>
  <c r="AK17" i="23" s="1"/>
  <c r="AJ22" i="23"/>
  <c r="AM12" i="23"/>
  <c r="AH26" i="23"/>
  <c r="AL19" i="23"/>
  <c r="AL4" i="23" l="1"/>
  <c r="AL17" i="23" s="1"/>
  <c r="AK22" i="23"/>
  <c r="AN12" i="23"/>
  <c r="AM19" i="23"/>
  <c r="AI26" i="23"/>
  <c r="AM4" i="23" l="1"/>
  <c r="AM17" i="23" s="1"/>
  <c r="AL22" i="23"/>
  <c r="AO12" i="23"/>
  <c r="AN19" i="23"/>
  <c r="AJ26" i="23"/>
  <c r="AN4" i="23" l="1"/>
  <c r="AN17" i="23" s="1"/>
  <c r="AM22" i="23"/>
  <c r="AP12" i="23"/>
  <c r="AK26" i="23"/>
  <c r="AO19" i="23"/>
  <c r="AO4" i="23" l="1"/>
  <c r="AO17" i="23" s="1"/>
  <c r="AN22" i="23"/>
  <c r="AQ12" i="23"/>
  <c r="AP19" i="23"/>
  <c r="AL26" i="23"/>
  <c r="AP4" i="23" l="1"/>
  <c r="AP17" i="23" s="1"/>
  <c r="AO22" i="23"/>
  <c r="AR12" i="23"/>
  <c r="AQ19" i="23"/>
  <c r="AM26" i="23"/>
  <c r="AQ4" i="23" l="1"/>
  <c r="AQ17" i="23" s="1"/>
  <c r="AP22" i="23"/>
  <c r="AS12" i="23"/>
  <c r="AR19" i="23"/>
  <c r="AN26" i="23"/>
  <c r="AR4" i="23" l="1"/>
  <c r="AR17" i="23" s="1"/>
  <c r="AQ22" i="23"/>
  <c r="AT12" i="23"/>
  <c r="AO26" i="23"/>
  <c r="AS19" i="23"/>
  <c r="AS4" i="23" l="1"/>
  <c r="AS17" i="23" s="1"/>
  <c r="AR22" i="23"/>
  <c r="AU12" i="23"/>
  <c r="AP26" i="23"/>
  <c r="AT19" i="23"/>
  <c r="AT4" i="23" l="1"/>
  <c r="AT17" i="23" s="1"/>
  <c r="AS22" i="23"/>
  <c r="AV12" i="23"/>
  <c r="AQ26" i="23"/>
  <c r="AU19" i="23"/>
  <c r="AU4" i="23" l="1"/>
  <c r="AU17" i="23" s="1"/>
  <c r="AT22" i="23"/>
  <c r="AW12" i="23"/>
  <c r="AV19" i="23"/>
  <c r="AR26" i="23"/>
  <c r="AV4" i="23" l="1"/>
  <c r="AV17" i="23" s="1"/>
  <c r="AU22" i="23"/>
  <c r="AX12" i="23"/>
  <c r="AS26" i="23"/>
  <c r="AW19" i="23"/>
  <c r="AW4" i="23" l="1"/>
  <c r="AW17" i="23" s="1"/>
  <c r="AV22" i="23"/>
  <c r="AY12" i="23"/>
  <c r="AT26" i="23"/>
  <c r="AX19" i="23"/>
  <c r="AX4" i="23" l="1"/>
  <c r="AX17" i="23" s="1"/>
  <c r="AW22" i="23"/>
  <c r="AZ12" i="23"/>
  <c r="AU26" i="23"/>
  <c r="AY19" i="23"/>
  <c r="AY4" i="23" l="1"/>
  <c r="AY17" i="23" s="1"/>
  <c r="AX22" i="23"/>
  <c r="BA12" i="23"/>
  <c r="AV26" i="23"/>
  <c r="AZ19" i="23"/>
  <c r="AZ4" i="23" l="1"/>
  <c r="AZ17" i="23" s="1"/>
  <c r="AY22" i="23"/>
  <c r="BB12" i="23"/>
  <c r="AW26" i="23"/>
  <c r="BA19" i="23"/>
  <c r="BA4" i="23" l="1"/>
  <c r="BA17" i="23" s="1"/>
  <c r="AZ22" i="23"/>
  <c r="BC12" i="23"/>
  <c r="BB19" i="23"/>
  <c r="AX26" i="23"/>
  <c r="BB4" i="23" l="1"/>
  <c r="BB17" i="23" s="1"/>
  <c r="BA22" i="23"/>
  <c r="BD12" i="23"/>
  <c r="AY26" i="23"/>
  <c r="BC19" i="23"/>
  <c r="BC4" i="23" l="1"/>
  <c r="BC17" i="23" s="1"/>
  <c r="BB22" i="23"/>
  <c r="BE12" i="23"/>
  <c r="BD19" i="23"/>
  <c r="AZ26" i="23"/>
  <c r="BD4" i="23" l="1"/>
  <c r="BD17" i="23" s="1"/>
  <c r="BC22" i="23"/>
  <c r="BF12" i="23"/>
  <c r="BA26" i="23"/>
  <c r="BE19" i="23"/>
  <c r="BE4" i="23" l="1"/>
  <c r="BE17" i="23" s="1"/>
  <c r="BD22" i="23"/>
  <c r="BG12" i="23"/>
  <c r="BB26" i="23"/>
  <c r="BF19" i="23"/>
  <c r="BF4" i="23" l="1"/>
  <c r="BF17" i="23" s="1"/>
  <c r="BE22" i="23"/>
  <c r="BH12" i="23"/>
  <c r="BG19" i="23"/>
  <c r="BC26" i="23"/>
  <c r="BG4" i="23" l="1"/>
  <c r="BG17" i="23" s="1"/>
  <c r="BF22" i="23"/>
  <c r="BI12" i="23"/>
  <c r="BD26" i="23"/>
  <c r="BH19" i="23"/>
  <c r="BH4" i="23" l="1"/>
  <c r="BH17" i="23" s="1"/>
  <c r="BG22" i="23"/>
  <c r="BJ12" i="23"/>
  <c r="BE26" i="23"/>
  <c r="BI19" i="23"/>
  <c r="BI4" i="23" l="1"/>
  <c r="BI17" i="23" s="1"/>
  <c r="BH22" i="23"/>
  <c r="BK12" i="23"/>
  <c r="BF26" i="23"/>
  <c r="BJ19" i="23"/>
  <c r="BJ4" i="23" l="1"/>
  <c r="BJ17" i="23" s="1"/>
  <c r="BI22" i="23"/>
  <c r="BG26" i="23"/>
  <c r="BK19" i="23"/>
  <c r="BK4" i="23" l="1"/>
  <c r="BJ22" i="23"/>
  <c r="BH26" i="23"/>
  <c r="BK17" i="23" l="1"/>
  <c r="BK22" i="23" s="1"/>
  <c r="BI26" i="23"/>
  <c r="BJ26" i="23" l="1"/>
  <c r="BK26" i="23" l="1"/>
  <c r="B28" i="23" s="1"/>
</calcChain>
</file>

<file path=xl/sharedStrings.xml><?xml version="1.0" encoding="utf-8"?>
<sst xmlns="http://schemas.openxmlformats.org/spreadsheetml/2006/main" count="19" uniqueCount="19">
  <si>
    <t>Days</t>
  </si>
  <si>
    <t>Tariff ($/GJ/day)</t>
  </si>
  <si>
    <t>CPI</t>
  </si>
  <si>
    <t>`</t>
  </si>
  <si>
    <t>Withdrawal (NSW Export)</t>
  </si>
  <si>
    <t>Load factor</t>
  </si>
  <si>
    <t>Injection (Port Campbell)</t>
  </si>
  <si>
    <t>Incremental Capacity (TJ) - SWP</t>
  </si>
  <si>
    <t>Net ungeared pre-tax cashflows - all</t>
  </si>
  <si>
    <t>EBITDA - all</t>
  </si>
  <si>
    <t>Capex - all</t>
  </si>
  <si>
    <t>Note: If IRR is above the pre-tax nominal WACC, then project will pass the investment hurdle. Pre-tax nominal WACC is 7.22%.</t>
  </si>
  <si>
    <t>Operating Costs - VNIE</t>
  </si>
  <si>
    <t>Operating costs - SWP</t>
  </si>
  <si>
    <t>NPV - total project</t>
  </si>
  <si>
    <t>Injection (Port Campbell) - AMDQ</t>
  </si>
  <si>
    <t>Total revenue</t>
  </si>
  <si>
    <t>TJ</t>
  </si>
  <si>
    <t>Incremental Capacity (TJ) - Culcairn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</si>
</sst>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_-;\(#,##0\);_-* &quot;-&quot;??_-;_-@_-"/>
    <numFmt numFmtId="167" formatCode="0.000"/>
    <numFmt numFmtId="168" formatCode="_([$€-2]* #,##0.00_);_([$€-2]* \(#,##0.00\);_([$€-2]* &quot;-&quot;??_)"/>
    <numFmt numFmtId="169" formatCode="_-* #,##0.00_-;[Red]\(#,##0.00\)_-;_-* &quot;-&quot;??_-;_-@_-"/>
    <numFmt numFmtId="170" formatCode="_(&quot;$&quot;#,##0.0_);\(&quot;$&quot;#,##0.0\);_(&quot;-&quot;_)"/>
    <numFmt numFmtId="171" formatCode="_)d\-mmm\-yy_);_)d\-mmm\-yy_);_)&quot;-&quot;_)"/>
    <numFmt numFmtId="172" formatCode="_(#,##0.0\x_);\(#,##0.0\x\);_(&quot;-&quot;_)"/>
    <numFmt numFmtId="173" formatCode="_(#,##0.0_);\(#,##0.0\);_(&quot;-&quot;_)"/>
    <numFmt numFmtId="174" formatCode="_(#,##0.0%_);\(#,##0.0%\);_(&quot;-&quot;_)"/>
    <numFmt numFmtId="175" formatCode="_(###0_);\(###0\);_(&quot;-&quot;_)"/>
    <numFmt numFmtId="176" formatCode="_(* #,##0_);_(* \(#,##0\);_(* &quot;-&quot;_);_(@_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mm/dd/yy"/>
    <numFmt numFmtId="180" formatCode="0_);[Red]\(0\)"/>
    <numFmt numFmtId="181" formatCode="0.0%"/>
    <numFmt numFmtId="182" formatCode="_(* #,##0.0_);_(* \(#,##0.0\);_(* &quot;-&quot;?_);_(@_)"/>
    <numFmt numFmtId="183" formatCode="_(* #,##0_);_(* \(#,##0\);_(* &quot;-&quot;?_);_(@_)"/>
    <numFmt numFmtId="184" formatCode="#,##0.000_ ;[Red]\-#,##0.000\ "/>
    <numFmt numFmtId="185" formatCode="_(#,##0_);\(#,##0\);_(#,##0_)"/>
    <numFmt numFmtId="186" formatCode="#,##0.0_);\(#,##0.0\)"/>
    <numFmt numFmtId="187" formatCode="#,##0_ ;\-#,##0\ "/>
    <numFmt numFmtId="188" formatCode="#,##0;[Red]\(#,##0.0\)"/>
    <numFmt numFmtId="189" formatCode="#,##0_ ;[Red]\(#,##0\)\ "/>
    <numFmt numFmtId="190" formatCode="#,##0.00;\(#,##0.00\)"/>
    <numFmt numFmtId="191" formatCode="_)d\-mmm\-yy_)"/>
    <numFmt numFmtId="192" formatCode="_(###0_);\(###0\);_(###0_)"/>
    <numFmt numFmtId="193" formatCode="#,##0.0000_);[Red]\(#,##0.0000\)"/>
    <numFmt numFmtId="194" formatCode="0.0"/>
  </numFmts>
  <fonts count="90">
    <font>
      <sz val="8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9"/>
      <name val="AGaramond"/>
    </font>
    <font>
      <sz val="8"/>
      <name val="Calibri"/>
      <family val="2"/>
      <scheme val="minor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2"/>
      <name val="Arial Narrow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"/>
    </font>
    <font>
      <sz val="9"/>
      <name val="GillSans Light"/>
      <family val="2"/>
    </font>
    <font>
      <sz val="9"/>
      <name val="GillSans Light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0"/>
      <name val="Cambria"/>
      <family val="2"/>
      <scheme val="major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9"/>
      <name val="Cambria"/>
      <family val="2"/>
      <scheme val="maj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Cambria"/>
      <family val="2"/>
      <scheme val="major"/>
    </font>
    <font>
      <sz val="8"/>
      <name val="Cambria"/>
      <family val="2"/>
      <scheme val="major"/>
    </font>
    <font>
      <b/>
      <sz val="8.5"/>
      <name val="Univers 65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u/>
      <sz val="8"/>
      <color indexed="56"/>
      <name val="Calibri"/>
      <family val="2"/>
      <scheme val="minor"/>
    </font>
    <font>
      <b/>
      <u/>
      <sz val="10"/>
      <color indexed="56"/>
      <name val="Calibri"/>
      <family val="2"/>
      <scheme val="minor"/>
    </font>
    <font>
      <b/>
      <u/>
      <sz val="9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b/>
      <sz val="8"/>
      <name val="Calibri"/>
      <family val="2"/>
      <scheme val="minor"/>
    </font>
    <font>
      <sz val="12"/>
      <color indexed="14"/>
      <name val="Arial"/>
      <family val="2"/>
    </font>
    <font>
      <b/>
      <sz val="12"/>
      <name val="Arial"/>
      <family val="2"/>
    </font>
    <font>
      <b/>
      <sz val="12"/>
      <name val="Cambria"/>
      <family val="2"/>
      <scheme val="major"/>
    </font>
    <font>
      <sz val="11"/>
      <color indexed="60"/>
      <name val="Calibri"/>
      <family val="2"/>
    </font>
    <font>
      <sz val="8"/>
      <name val="Palatino"/>
      <family val="1"/>
    </font>
    <font>
      <sz val="10"/>
      <name val="Courier"/>
      <family val="3"/>
    </font>
    <font>
      <sz val="12"/>
      <name val="Arial MT"/>
    </font>
    <font>
      <b/>
      <sz val="11"/>
      <color indexed="63"/>
      <name val="Calibri"/>
      <family val="2"/>
    </font>
    <font>
      <sz val="8.5"/>
      <name val="Univers 55"/>
      <family val="2"/>
    </font>
    <font>
      <b/>
      <sz val="13"/>
      <name val="Cambria"/>
      <family val="2"/>
      <scheme val="major"/>
    </font>
    <font>
      <b/>
      <sz val="14"/>
      <name val="Cambria"/>
      <family val="2"/>
      <scheme val="major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7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168" fontId="8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169" fontId="4" fillId="0" borderId="0"/>
    <xf numFmtId="169" fontId="4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20" borderId="0" applyNumberFormat="0" applyBorder="0" applyAlignment="0" applyProtection="0"/>
    <xf numFmtId="0" fontId="14" fillId="6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23" borderId="0" applyNumberFormat="0" applyBorder="0" applyAlignment="0" applyProtection="0"/>
    <xf numFmtId="0" fontId="14" fillId="8" borderId="0" applyNumberFormat="0" applyBorder="0" applyAlignment="0" applyProtection="0"/>
    <xf numFmtId="0" fontId="14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4" borderId="0" applyNumberFormat="0" applyBorder="0" applyAlignment="0" applyProtection="0"/>
    <xf numFmtId="0" fontId="14" fillId="22" borderId="0" applyNumberFormat="0" applyBorder="0" applyAlignment="0" applyProtection="0"/>
    <xf numFmtId="0" fontId="12" fillId="35" borderId="0" applyNumberFormat="0" applyBorder="0" applyAlignment="0" applyProtection="0"/>
    <xf numFmtId="0" fontId="12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2" fillId="28" borderId="0" applyNumberFormat="0" applyBorder="0" applyAlignment="0" applyProtection="0"/>
    <xf numFmtId="0" fontId="12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5" fillId="0" borderId="0"/>
    <xf numFmtId="170" fontId="16" fillId="0" borderId="3">
      <alignment vertical="center"/>
      <protection locked="0"/>
    </xf>
    <xf numFmtId="170" fontId="16" fillId="0" borderId="3">
      <alignment vertical="center"/>
      <protection locked="0"/>
    </xf>
    <xf numFmtId="171" fontId="16" fillId="0" borderId="3">
      <alignment vertical="center"/>
      <protection locked="0"/>
    </xf>
    <xf numFmtId="171" fontId="16" fillId="0" borderId="3">
      <alignment vertical="center"/>
      <protection locked="0"/>
    </xf>
    <xf numFmtId="0" fontId="16" fillId="0" borderId="3">
      <alignment vertical="center"/>
      <protection locked="0"/>
    </xf>
    <xf numFmtId="0" fontId="16" fillId="0" borderId="3">
      <alignment vertical="center"/>
      <protection locked="0"/>
    </xf>
    <xf numFmtId="172" fontId="16" fillId="0" borderId="3">
      <alignment vertical="center"/>
      <protection locked="0"/>
    </xf>
    <xf numFmtId="172" fontId="16" fillId="0" borderId="3">
      <alignment vertical="center"/>
      <protection locked="0"/>
    </xf>
    <xf numFmtId="173" fontId="16" fillId="0" borderId="3">
      <alignment vertical="center"/>
      <protection locked="0"/>
    </xf>
    <xf numFmtId="173" fontId="16" fillId="0" borderId="3">
      <alignment vertical="center"/>
      <protection locked="0"/>
    </xf>
    <xf numFmtId="174" fontId="16" fillId="0" borderId="3">
      <alignment vertical="center"/>
      <protection locked="0"/>
    </xf>
    <xf numFmtId="174" fontId="16" fillId="0" borderId="3">
      <alignment vertical="center"/>
      <protection locked="0"/>
    </xf>
    <xf numFmtId="175" fontId="16" fillId="0" borderId="3">
      <alignment vertical="center"/>
      <protection locked="0"/>
    </xf>
    <xf numFmtId="175" fontId="16" fillId="0" borderId="3">
      <alignment vertical="center"/>
      <protection locked="0"/>
    </xf>
    <xf numFmtId="42" fontId="17" fillId="0" borderId="0" applyFont="0" applyFill="0" applyBorder="0" applyAlignment="0" applyProtection="0"/>
    <xf numFmtId="0" fontId="18" fillId="9" borderId="0" applyNumberFormat="0" applyBorder="0" applyAlignment="0" applyProtection="0"/>
    <xf numFmtId="0" fontId="19" fillId="0" borderId="0" applyNumberFormat="0" applyFill="0" applyBorder="0" applyAlignment="0"/>
    <xf numFmtId="176" fontId="8" fillId="38" borderId="0" applyNumberFormat="0" applyFont="0" applyBorder="0" applyAlignment="0">
      <alignment horizontal="right"/>
    </xf>
    <xf numFmtId="176" fontId="8" fillId="38" borderId="0" applyNumberFormat="0" applyFont="0" applyBorder="0" applyAlignment="0">
      <alignment horizontal="right"/>
    </xf>
    <xf numFmtId="176" fontId="8" fillId="38" borderId="0" applyNumberFormat="0" applyFont="0" applyBorder="0" applyAlignment="0">
      <alignment horizontal="right"/>
    </xf>
    <xf numFmtId="0" fontId="20" fillId="0" borderId="0" applyNumberFormat="0" applyFill="0" applyBorder="0" applyAlignment="0">
      <protection locked="0"/>
    </xf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2" borderId="4" applyNumberFormat="0" applyAlignment="0" applyProtection="0"/>
    <xf numFmtId="0" fontId="21" fillId="19" borderId="4" applyNumberFormat="0" applyAlignment="0" applyProtection="0"/>
    <xf numFmtId="0" fontId="21" fillId="19" borderId="4" applyNumberFormat="0" applyAlignment="0" applyProtection="0"/>
    <xf numFmtId="0" fontId="22" fillId="0" borderId="0" applyNumberFormat="0" applyFont="0" applyFill="0" applyBorder="0">
      <alignment horizontal="center" vertical="center"/>
      <protection locked="0"/>
    </xf>
    <xf numFmtId="0" fontId="23" fillId="39" borderId="5" applyNumberFormat="0" applyAlignment="0" applyProtection="0"/>
    <xf numFmtId="0" fontId="23" fillId="39" borderId="5" applyNumberFormat="0" applyAlignment="0" applyProtection="0"/>
    <xf numFmtId="41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16" fillId="0" borderId="0" applyFont="0" applyFill="0" applyBorder="0" applyAlignment="0" applyProtection="0"/>
    <xf numFmtId="170" fontId="16" fillId="0" borderId="0" applyFill="0" applyBorder="0">
      <alignment vertical="center"/>
    </xf>
    <xf numFmtId="42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1" fontId="16" fillId="0" borderId="0" applyFill="0" applyBorder="0">
      <alignment vertical="center"/>
    </xf>
    <xf numFmtId="49" fontId="28" fillId="40" borderId="2">
      <alignment horizontal="center" vertical="center" wrapText="1"/>
    </xf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168" fontId="1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11" borderId="0" applyNumberFormat="0" applyBorder="0" applyAlignment="0" applyProtection="0"/>
    <xf numFmtId="0" fontId="9" fillId="0" borderId="0" applyFill="0" applyBorder="0">
      <alignment vertical="center"/>
    </xf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9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0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4" fillId="0" borderId="10" applyNumberFormat="0" applyFill="0" applyAlignment="0" applyProtection="0"/>
    <xf numFmtId="0" fontId="5" fillId="0" borderId="0" applyFill="0" applyBorder="0">
      <alignment vertical="center"/>
    </xf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Fill="0" applyBorder="0">
      <alignment vertical="center"/>
    </xf>
    <xf numFmtId="0" fontId="46" fillId="0" borderId="0" applyFill="0" applyBorder="0">
      <alignment vertical="center"/>
    </xf>
    <xf numFmtId="0" fontId="4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Fill="0" applyBorder="0">
      <alignment vertical="center"/>
    </xf>
    <xf numFmtId="0" fontId="47" fillId="0" borderId="0" applyFill="0" applyBorder="0">
      <alignment vertical="center"/>
    </xf>
    <xf numFmtId="181" fontId="48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2" fillId="0" borderId="0" applyFill="0" applyBorder="0">
      <alignment horizontal="center" vertical="center"/>
      <protection locked="0"/>
    </xf>
    <xf numFmtId="0" fontId="52" fillId="0" borderId="0" applyFill="0" applyBorder="0">
      <alignment horizontal="center" vertical="center"/>
    </xf>
    <xf numFmtId="0" fontId="52" fillId="0" borderId="0" applyFill="0" applyBorder="0">
      <alignment horizontal="center" vertical="center"/>
    </xf>
    <xf numFmtId="0" fontId="53" fillId="0" borderId="0" applyFill="0" applyBorder="0">
      <alignment horizontal="left" vertical="center"/>
      <protection locked="0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6" fillId="0" borderId="0" applyFill="0" applyBorder="0">
      <alignment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182" fontId="8" fillId="45" borderId="0" applyFont="0" applyBorder="0">
      <alignment horizontal="right"/>
    </xf>
    <xf numFmtId="181" fontId="8" fillId="45" borderId="0" applyFont="0" applyBorder="0" applyAlignment="0"/>
    <xf numFmtId="182" fontId="8" fillId="45" borderId="0" applyFont="0" applyBorder="0">
      <alignment horizontal="right"/>
    </xf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0" fontId="58" fillId="8" borderId="4" applyNumberFormat="0" applyAlignment="0" applyProtection="0"/>
    <xf numFmtId="176" fontId="8" fillId="46" borderId="0" applyFont="0" applyBorder="0" applyAlignment="0">
      <alignment horizontal="right"/>
      <protection locked="0"/>
    </xf>
    <xf numFmtId="176" fontId="8" fillId="46" borderId="0" applyFont="0" applyBorder="0" applyAlignment="0">
      <alignment horizontal="right"/>
      <protection locked="0"/>
    </xf>
    <xf numFmtId="176" fontId="8" fillId="46" borderId="0" applyFont="0" applyBorder="0" applyAlignment="0">
      <alignment horizontal="right"/>
      <protection locked="0"/>
    </xf>
    <xf numFmtId="176" fontId="8" fillId="46" borderId="0" applyFont="0" applyBorder="0" applyAlignment="0">
      <alignment horizontal="right"/>
      <protection locked="0"/>
    </xf>
    <xf numFmtId="176" fontId="8" fillId="46" borderId="0" applyFont="0" applyBorder="0" applyAlignment="0">
      <alignment horizontal="right"/>
      <protection locked="0"/>
    </xf>
    <xf numFmtId="176" fontId="8" fillId="46" borderId="0" applyFont="0" applyBorder="0" applyAlignment="0">
      <alignment horizontal="right"/>
      <protection locked="0"/>
    </xf>
    <xf numFmtId="176" fontId="8" fillId="2" borderId="0" applyFont="0" applyBorder="0" applyAlignment="0">
      <alignment horizontal="right"/>
      <protection locked="0"/>
    </xf>
    <xf numFmtId="10" fontId="8" fillId="2" borderId="0" applyFont="0" applyBorder="0">
      <alignment horizontal="right"/>
      <protection locked="0"/>
    </xf>
    <xf numFmtId="176" fontId="8" fillId="2" borderId="0" applyFont="0" applyBorder="0" applyAlignment="0">
      <alignment horizontal="right"/>
      <protection locked="0"/>
    </xf>
    <xf numFmtId="3" fontId="8" fillId="47" borderId="0" applyFont="0" applyBorder="0">
      <protection locked="0"/>
    </xf>
    <xf numFmtId="181" fontId="40" fillId="47" borderId="0" applyBorder="0" applyAlignment="0">
      <protection locked="0"/>
    </xf>
    <xf numFmtId="183" fontId="8" fillId="48" borderId="0" applyFont="0" applyBorder="0">
      <alignment horizontal="right"/>
      <protection locked="0"/>
    </xf>
    <xf numFmtId="183" fontId="8" fillId="48" borderId="0" applyFont="0" applyBorder="0">
      <alignment horizontal="right"/>
      <protection locked="0"/>
    </xf>
    <xf numFmtId="183" fontId="8" fillId="48" borderId="0" applyFont="0" applyBorder="0">
      <alignment horizontal="right"/>
      <protection locked="0"/>
    </xf>
    <xf numFmtId="176" fontId="8" fillId="45" borderId="0" applyFont="0" applyBorder="0">
      <alignment horizontal="right"/>
      <protection locked="0"/>
    </xf>
    <xf numFmtId="176" fontId="8" fillId="45" borderId="0" applyFont="0" applyBorder="0">
      <alignment horizontal="right"/>
      <protection locked="0"/>
    </xf>
    <xf numFmtId="176" fontId="8" fillId="45" borderId="0" applyFont="0" applyBorder="0">
      <alignment horizontal="right"/>
      <protection locked="0"/>
    </xf>
    <xf numFmtId="184" fontId="13" fillId="41" borderId="12">
      <protection locked="0"/>
    </xf>
    <xf numFmtId="184" fontId="13" fillId="41" borderId="12">
      <protection locked="0"/>
    </xf>
    <xf numFmtId="184" fontId="13" fillId="41" borderId="12">
      <protection locked="0"/>
    </xf>
    <xf numFmtId="184" fontId="13" fillId="41" borderId="12">
      <protection locked="0"/>
    </xf>
    <xf numFmtId="184" fontId="13" fillId="41" borderId="12">
      <protection locked="0"/>
    </xf>
    <xf numFmtId="184" fontId="13" fillId="41" borderId="12">
      <protection locked="0"/>
    </xf>
    <xf numFmtId="49" fontId="13" fillId="41" borderId="12" applyFont="0" applyAlignment="0">
      <alignment horizontal="left" vertical="center" wrapText="1"/>
      <protection locked="0"/>
    </xf>
    <xf numFmtId="49" fontId="13" fillId="41" borderId="12" applyFont="0" applyAlignment="0">
      <alignment horizontal="left" vertical="center" wrapText="1"/>
      <protection locked="0"/>
    </xf>
    <xf numFmtId="49" fontId="13" fillId="41" borderId="12" applyFont="0" applyAlignment="0">
      <alignment horizontal="left" vertical="center" wrapText="1"/>
      <protection locked="0"/>
    </xf>
    <xf numFmtId="49" fontId="13" fillId="41" borderId="12" applyFont="0" applyAlignment="0">
      <alignment horizontal="left" vertical="center" wrapText="1"/>
      <protection locked="0"/>
    </xf>
    <xf numFmtId="49" fontId="13" fillId="41" borderId="12" applyFont="0" applyAlignment="0">
      <alignment horizontal="left" vertical="center" wrapText="1"/>
      <protection locked="0"/>
    </xf>
    <xf numFmtId="49" fontId="13" fillId="41" borderId="12" applyFont="0" applyAlignment="0">
      <alignment horizontal="left" vertical="center" wrapText="1"/>
      <protection locked="0"/>
    </xf>
    <xf numFmtId="181" fontId="59" fillId="49" borderId="0" applyBorder="0" applyAlignment="0"/>
    <xf numFmtId="0" fontId="4" fillId="38" borderId="0"/>
    <xf numFmtId="0" fontId="60" fillId="0" borderId="13" applyNumberFormat="0" applyFill="0" applyAlignment="0" applyProtection="0"/>
    <xf numFmtId="182" fontId="61" fillId="38" borderId="14" applyFont="0" applyBorder="0" applyAlignment="0"/>
    <xf numFmtId="181" fontId="40" fillId="38" borderId="0" applyFont="0" applyBorder="0" applyAlignment="0"/>
    <xf numFmtId="0" fontId="62" fillId="0" borderId="2" applyFill="0">
      <alignment horizontal="center" vertical="center"/>
    </xf>
    <xf numFmtId="0" fontId="16" fillId="0" borderId="2" applyFill="0">
      <alignment horizontal="center" vertical="center"/>
    </xf>
    <xf numFmtId="185" fontId="16" fillId="0" borderId="2" applyFill="0">
      <alignment horizontal="center" vertical="center"/>
    </xf>
    <xf numFmtId="186" fontId="63" fillId="0" borderId="0"/>
    <xf numFmtId="0" fontId="64" fillId="0" borderId="0" applyFill="0" applyBorder="0">
      <alignment horizontal="left" vertical="center"/>
    </xf>
    <xf numFmtId="0" fontId="65" fillId="0" borderId="0" applyFill="0" applyBorder="0">
      <alignment vertical="center"/>
    </xf>
    <xf numFmtId="172" fontId="16" fillId="0" borderId="0" applyFill="0" applyBorder="0">
      <alignment vertical="center"/>
    </xf>
    <xf numFmtId="0" fontId="66" fillId="17" borderId="0" applyNumberFormat="0" applyBorder="0" applyAlignment="0" applyProtection="0"/>
    <xf numFmtId="184" fontId="13" fillId="50" borderId="12"/>
    <xf numFmtId="184" fontId="13" fillId="50" borderId="12"/>
    <xf numFmtId="184" fontId="13" fillId="50" borderId="12"/>
    <xf numFmtId="184" fontId="13" fillId="50" borderId="12"/>
    <xf numFmtId="184" fontId="13" fillId="50" borderId="12"/>
    <xf numFmtId="184" fontId="13" fillId="50" borderId="12"/>
    <xf numFmtId="187" fontId="67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51" borderId="0"/>
    <xf numFmtId="0" fontId="13" fillId="0" borderId="0"/>
    <xf numFmtId="0" fontId="13" fillId="0" borderId="0"/>
    <xf numFmtId="0" fontId="13" fillId="0" borderId="0"/>
    <xf numFmtId="0" fontId="8" fillId="0" borderId="0" applyFill="0"/>
    <xf numFmtId="0" fontId="8" fillId="0" borderId="0" applyFill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51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51" borderId="0"/>
    <xf numFmtId="0" fontId="8" fillId="51" borderId="0"/>
    <xf numFmtId="0" fontId="8" fillId="0" borderId="0"/>
    <xf numFmtId="0" fontId="8" fillId="0" borderId="0"/>
    <xf numFmtId="0" fontId="8" fillId="0" borderId="0"/>
    <xf numFmtId="0" fontId="26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/>
    <xf numFmtId="0" fontId="8" fillId="51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>
      <protection locked="0"/>
    </xf>
    <xf numFmtId="0" fontId="8" fillId="0" borderId="0"/>
    <xf numFmtId="0" fontId="13" fillId="0" borderId="0">
      <protection locked="0"/>
    </xf>
    <xf numFmtId="0" fontId="8" fillId="51" borderId="0"/>
    <xf numFmtId="0" fontId="8" fillId="51" borderId="0"/>
    <xf numFmtId="0" fontId="8" fillId="0" borderId="0"/>
    <xf numFmtId="0" fontId="8" fillId="51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protection locked="0"/>
    </xf>
    <xf numFmtId="0" fontId="13" fillId="0" borderId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 applyFill="0"/>
    <xf numFmtId="0" fontId="8" fillId="0" borderId="0" applyFill="0"/>
    <xf numFmtId="0" fontId="8" fillId="0" borderId="0"/>
    <xf numFmtId="0" fontId="8" fillId="0" borderId="0"/>
    <xf numFmtId="0" fontId="8" fillId="0" borderId="0"/>
    <xf numFmtId="0" fontId="8" fillId="0" borderId="0" applyFill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 applyFill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/>
    <xf numFmtId="0" fontId="8" fillId="0" borderId="0" applyFill="0"/>
    <xf numFmtId="0" fontId="8" fillId="0" borderId="0" applyFill="0"/>
    <xf numFmtId="0" fontId="8" fillId="0" borderId="0" applyFill="0"/>
    <xf numFmtId="0" fontId="8" fillId="0" borderId="0" applyFill="0"/>
    <xf numFmtId="0" fontId="8" fillId="0" borderId="0" applyFill="0"/>
    <xf numFmtId="0" fontId="3" fillId="0" borderId="0"/>
    <xf numFmtId="0" fontId="3" fillId="0" borderId="0"/>
    <xf numFmtId="0" fontId="16" fillId="0" borderId="0" applyFill="0" applyBorder="0">
      <alignment vertical="center"/>
    </xf>
    <xf numFmtId="0" fontId="25" fillId="0" borderId="0"/>
    <xf numFmtId="0" fontId="13" fillId="0" borderId="0"/>
    <xf numFmtId="0" fontId="8" fillId="0" borderId="0"/>
    <xf numFmtId="0" fontId="68" fillId="0" borderId="0"/>
    <xf numFmtId="0" fontId="12" fillId="0" borderId="0"/>
    <xf numFmtId="0" fontId="13" fillId="0" borderId="0"/>
    <xf numFmtId="0" fontId="25" fillId="0" borderId="0"/>
    <xf numFmtId="0" fontId="25" fillId="0" borderId="0"/>
    <xf numFmtId="0" fontId="8" fillId="0" borderId="0" applyFill="0"/>
    <xf numFmtId="0" fontId="17" fillId="0" borderId="0"/>
    <xf numFmtId="0" fontId="8" fillId="0" borderId="0"/>
    <xf numFmtId="0" fontId="8" fillId="51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69" fillId="10" borderId="15" applyNumberFormat="0" applyFont="0" applyAlignment="0" applyProtection="0"/>
    <xf numFmtId="0" fontId="69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0" fontId="8" fillId="10" borderId="15" applyNumberFormat="0" applyFont="0" applyAlignment="0" applyProtection="0"/>
    <xf numFmtId="173" fontId="16" fillId="0" borderId="0" applyFill="0" applyBorder="0">
      <alignment vertical="center"/>
    </xf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2" borderId="16" applyNumberFormat="0" applyAlignment="0" applyProtection="0"/>
    <xf numFmtId="0" fontId="70" fillId="19" borderId="16" applyNumberFormat="0" applyAlignment="0" applyProtection="0"/>
    <xf numFmtId="0" fontId="70" fillId="19" borderId="16" applyNumberFormat="0" applyAlignment="0" applyProtection="0"/>
    <xf numFmtId="188" fontId="8" fillId="0" borderId="0" applyFill="0" applyBorder="0"/>
    <xf numFmtId="188" fontId="8" fillId="0" borderId="0" applyFill="0" applyBorder="0"/>
    <xf numFmtId="188" fontId="8" fillId="0" borderId="0" applyFill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1" fontId="71" fillId="0" borderId="0"/>
    <xf numFmtId="174" fontId="16" fillId="0" borderId="0" applyFill="0" applyBorder="0">
      <alignment vertical="center"/>
    </xf>
    <xf numFmtId="0" fontId="5" fillId="0" borderId="0" applyFill="0" applyBorder="0">
      <alignment vertical="center"/>
    </xf>
    <xf numFmtId="0" fontId="62" fillId="0" borderId="0" applyFill="0" applyBorder="0">
      <alignment vertical="center"/>
    </xf>
    <xf numFmtId="170" fontId="16" fillId="0" borderId="0" applyFill="0" applyBorder="0">
      <alignment vertical="center"/>
    </xf>
    <xf numFmtId="171" fontId="16" fillId="0" borderId="0" applyFill="0" applyBorder="0">
      <alignment vertical="center"/>
    </xf>
    <xf numFmtId="0" fontId="39" fillId="0" borderId="0" applyFill="0" applyBorder="0">
      <alignment vertical="center"/>
    </xf>
    <xf numFmtId="0" fontId="43" fillId="0" borderId="0" applyFill="0" applyBorder="0">
      <alignment vertical="center"/>
    </xf>
    <xf numFmtId="0" fontId="46" fillId="0" borderId="0" applyFill="0" applyBorder="0">
      <alignment vertical="center"/>
    </xf>
    <xf numFmtId="0" fontId="47" fillId="0" borderId="0" applyFill="0" applyBorder="0">
      <alignment vertical="center"/>
    </xf>
    <xf numFmtId="0" fontId="52" fillId="0" borderId="0" applyFill="0" applyBorder="0">
      <alignment horizontal="center" vertical="center"/>
    </xf>
    <xf numFmtId="0" fontId="52" fillId="0" borderId="0" applyFill="0" applyBorder="0">
      <alignment horizontal="center" vertical="center"/>
    </xf>
    <xf numFmtId="0" fontId="54" fillId="0" borderId="0" applyFill="0" applyBorder="0">
      <alignment vertical="center"/>
    </xf>
    <xf numFmtId="0" fontId="65" fillId="0" borderId="0" applyFill="0" applyBorder="0">
      <alignment vertical="center"/>
    </xf>
    <xf numFmtId="172" fontId="16" fillId="0" borderId="0" applyFill="0" applyBorder="0">
      <alignment vertical="center"/>
    </xf>
    <xf numFmtId="0" fontId="16" fillId="0" borderId="0" applyFill="0" applyBorder="0">
      <alignment vertical="center"/>
    </xf>
    <xf numFmtId="173" fontId="16" fillId="0" borderId="0" applyFill="0" applyBorder="0">
      <alignment vertical="center"/>
    </xf>
    <xf numFmtId="174" fontId="16" fillId="0" borderId="0" applyFill="0" applyBorder="0">
      <alignment vertical="center"/>
    </xf>
    <xf numFmtId="0" fontId="62" fillId="0" borderId="0" applyFill="0" applyBorder="0">
      <alignment vertical="center"/>
    </xf>
    <xf numFmtId="0" fontId="72" fillId="0" borderId="0" applyFill="0" applyBorder="0">
      <alignment vertical="center"/>
    </xf>
    <xf numFmtId="0" fontId="73" fillId="0" borderId="0" applyFill="0" applyBorder="0">
      <alignment vertical="center"/>
    </xf>
    <xf numFmtId="0" fontId="47" fillId="0" borderId="0" applyFill="0" applyBorder="0">
      <alignment vertical="center"/>
      <protection locked="0"/>
    </xf>
    <xf numFmtId="0" fontId="55" fillId="0" borderId="0" applyFill="0" applyBorder="0">
      <alignment vertical="center"/>
    </xf>
    <xf numFmtId="0" fontId="56" fillId="0" borderId="0" applyFill="0" applyBorder="0">
      <alignment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175" fontId="16" fillId="0" borderId="0" applyFill="0" applyBorder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189" fontId="74" fillId="0" borderId="17"/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0" fontId="75" fillId="0" borderId="18">
      <alignment horizontal="center"/>
    </xf>
    <xf numFmtId="3" fontId="24" fillId="0" borderId="0" applyFont="0" applyFill="0" applyBorder="0" applyAlignment="0" applyProtection="0"/>
    <xf numFmtId="0" fontId="24" fillId="52" borderId="0" applyNumberFormat="0" applyFont="0" applyBorder="0" applyAlignment="0" applyProtection="0"/>
    <xf numFmtId="190" fontId="8" fillId="0" borderId="0"/>
    <xf numFmtId="190" fontId="8" fillId="0" borderId="0"/>
    <xf numFmtId="190" fontId="8" fillId="0" borderId="0"/>
    <xf numFmtId="191" fontId="4" fillId="0" borderId="0" applyFill="0" applyBorder="0">
      <alignment horizontal="right" vertical="center"/>
    </xf>
    <xf numFmtId="173" fontId="4" fillId="0" borderId="0" applyFill="0" applyBorder="0">
      <alignment horizontal="right" vertical="center"/>
    </xf>
    <xf numFmtId="192" fontId="4" fillId="0" borderId="0" applyFill="0" applyBorder="0">
      <alignment horizontal="right" vertical="center"/>
    </xf>
    <xf numFmtId="184" fontId="29" fillId="41" borderId="19">
      <alignment horizontal="right" indent="2"/>
      <protection locked="0"/>
    </xf>
    <xf numFmtId="0" fontId="8" fillId="10" borderId="0" applyNumberFormat="0" applyFont="0" applyBorder="0" applyAlignment="0" applyProtection="0"/>
    <xf numFmtId="0" fontId="8" fillId="10" borderId="0" applyNumberFormat="0" applyFont="0" applyBorder="0" applyAlignment="0" applyProtection="0"/>
    <xf numFmtId="0" fontId="8" fillId="12" borderId="0" applyNumberFormat="0" applyFont="0" applyBorder="0" applyAlignment="0" applyProtection="0"/>
    <xf numFmtId="0" fontId="8" fillId="12" borderId="0" applyNumberFormat="0" applyFont="0" applyBorder="0" applyAlignment="0" applyProtection="0"/>
    <xf numFmtId="0" fontId="8" fillId="19" borderId="0" applyNumberFormat="0" applyFont="0" applyBorder="0" applyAlignment="0" applyProtection="0"/>
    <xf numFmtId="0" fontId="8" fillId="19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19" borderId="0" applyNumberFormat="0" applyFont="0" applyBorder="0" applyAlignment="0" applyProtection="0"/>
    <xf numFmtId="0" fontId="8" fillId="19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72" fillId="0" borderId="0" applyFill="0" applyBorder="0">
      <alignment vertical="center"/>
    </xf>
    <xf numFmtId="0" fontId="76" fillId="0" borderId="0" applyNumberFormat="0" applyFill="0" applyBorder="0" applyAlignment="0" applyProtection="0"/>
    <xf numFmtId="0" fontId="73" fillId="0" borderId="0" applyFill="0" applyBorder="0">
      <alignment vertical="center"/>
    </xf>
    <xf numFmtId="0" fontId="77" fillId="5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4" fillId="0" borderId="0"/>
    <xf numFmtId="0" fontId="78" fillId="0" borderId="0"/>
    <xf numFmtId="15" fontId="8" fillId="0" borderId="0"/>
    <xf numFmtId="15" fontId="8" fillId="0" borderId="0"/>
    <xf numFmtId="15" fontId="8" fillId="0" borderId="0"/>
    <xf numFmtId="10" fontId="8" fillId="0" borderId="0"/>
    <xf numFmtId="10" fontId="8" fillId="0" borderId="0"/>
    <xf numFmtId="10" fontId="8" fillId="0" borderId="0"/>
    <xf numFmtId="0" fontId="47" fillId="0" borderId="0" applyFill="0" applyBorder="0">
      <alignment vertical="center"/>
      <protection locked="0"/>
    </xf>
    <xf numFmtId="0" fontId="79" fillId="54" borderId="20" applyBorder="0" applyProtection="0">
      <alignment horizontal="centerContinuous" vertical="center"/>
    </xf>
    <xf numFmtId="0" fontId="80" fillId="0" borderId="0" applyBorder="0" applyProtection="0">
      <alignment vertical="center"/>
    </xf>
    <xf numFmtId="0" fontId="81" fillId="0" borderId="0">
      <alignment horizontal="left"/>
    </xf>
    <xf numFmtId="0" fontId="81" fillId="0" borderId="1" applyFill="0" applyBorder="0" applyProtection="0">
      <alignment horizontal="left" vertical="top"/>
    </xf>
    <xf numFmtId="0" fontId="77" fillId="55" borderId="0">
      <alignment horizontal="left" vertical="center"/>
      <protection locked="0"/>
    </xf>
    <xf numFmtId="0" fontId="82" fillId="5" borderId="0">
      <alignment vertical="center"/>
      <protection locked="0"/>
    </xf>
    <xf numFmtId="49" fontId="8" fillId="0" borderId="0" applyFont="0" applyFill="0" applyBorder="0" applyAlignment="0" applyProtection="0"/>
    <xf numFmtId="0" fontId="83" fillId="0" borderId="0"/>
    <xf numFmtId="49" fontId="8" fillId="0" borderId="0" applyFont="0" applyFill="0" applyBorder="0" applyAlignment="0" applyProtection="0"/>
    <xf numFmtId="0" fontId="84" fillId="0" borderId="0"/>
    <xf numFmtId="0" fontId="84" fillId="0" borderId="0"/>
    <xf numFmtId="0" fontId="83" fillId="0" borderId="0"/>
    <xf numFmtId="186" fontId="85" fillId="0" borderId="0"/>
    <xf numFmtId="0" fontId="7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Fill="0" applyBorder="0">
      <alignment horizontal="left" vertical="center"/>
      <protection locked="0"/>
    </xf>
    <xf numFmtId="0" fontId="83" fillId="0" borderId="0"/>
    <xf numFmtId="0" fontId="88" fillId="0" borderId="0" applyFill="0" applyBorder="0">
      <alignment horizontal="left" vertical="center"/>
      <protection locked="0"/>
    </xf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89" fillId="0" borderId="0" applyNumberFormat="0" applyFill="0" applyBorder="0" applyAlignment="0" applyProtection="0"/>
    <xf numFmtId="193" fontId="8" fillId="0" borderId="20" applyBorder="0" applyProtection="0">
      <alignment horizontal="right"/>
    </xf>
    <xf numFmtId="193" fontId="8" fillId="0" borderId="20" applyBorder="0" applyProtection="0">
      <alignment horizontal="right"/>
    </xf>
    <xf numFmtId="175" fontId="16" fillId="0" borderId="0" applyFill="0" applyBorder="0">
      <alignment vertical="center"/>
    </xf>
    <xf numFmtId="193" fontId="8" fillId="0" borderId="20" applyBorder="0" applyProtection="0">
      <alignment horizontal="right"/>
    </xf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0" xfId="0"/>
    <xf numFmtId="165" fontId="0" fillId="0" borderId="0" xfId="1" applyNumberFormat="1" applyFont="1"/>
    <xf numFmtId="43" fontId="0" fillId="0" borderId="0" xfId="0" applyNumberFormat="1"/>
    <xf numFmtId="164" fontId="5" fillId="0" borderId="0" xfId="1" applyNumberFormat="1" applyFont="1"/>
    <xf numFmtId="0" fontId="5" fillId="0" borderId="0" xfId="0" applyFont="1"/>
    <xf numFmtId="166" fontId="5" fillId="0" borderId="0" xfId="1" applyNumberFormat="1" applyFont="1"/>
    <xf numFmtId="166" fontId="5" fillId="0" borderId="0" xfId="0" applyNumberFormat="1" applyFont="1"/>
    <xf numFmtId="0" fontId="0" fillId="2" borderId="0" xfId="0" applyFill="1"/>
    <xf numFmtId="0" fontId="5" fillId="2" borderId="0" xfId="0" applyFont="1" applyFill="1" applyAlignment="1">
      <alignment horizontal="center"/>
    </xf>
    <xf numFmtId="167" fontId="0" fillId="0" borderId="0" xfId="0" applyNumberFormat="1"/>
    <xf numFmtId="10" fontId="0" fillId="0" borderId="0" xfId="0" applyNumberFormat="1"/>
    <xf numFmtId="8" fontId="0" fillId="0" borderId="0" xfId="0" applyNumberFormat="1"/>
    <xf numFmtId="165" fontId="0" fillId="0" borderId="0" xfId="1" applyNumberFormat="1" applyFont="1" applyBorder="1"/>
    <xf numFmtId="0" fontId="4" fillId="0" borderId="0" xfId="0" quotePrefix="1" applyFont="1"/>
    <xf numFmtId="0" fontId="4" fillId="0" borderId="0" xfId="0" applyFont="1"/>
    <xf numFmtId="14" fontId="4" fillId="0" borderId="0" xfId="0" applyNumberFormat="1" applyFont="1"/>
    <xf numFmtId="0" fontId="6" fillId="0" borderId="0" xfId="0" applyFont="1"/>
    <xf numFmtId="0" fontId="7" fillId="0" borderId="0" xfId="0" applyFont="1"/>
    <xf numFmtId="164" fontId="7" fillId="0" borderId="0" xfId="1" applyNumberFormat="1" applyFont="1"/>
    <xf numFmtId="10" fontId="6" fillId="0" borderId="0" xfId="0" applyNumberFormat="1" applyFont="1"/>
    <xf numFmtId="166" fontId="7" fillId="0" borderId="0" xfId="1" applyNumberFormat="1" applyFont="1"/>
    <xf numFmtId="0" fontId="0" fillId="0" borderId="0" xfId="0" applyFill="1"/>
    <xf numFmtId="0" fontId="4" fillId="0" borderId="0" xfId="0" applyFont="1" applyFill="1"/>
    <xf numFmtId="164" fontId="4" fillId="0" borderId="0" xfId="0" applyNumberFormat="1" applyFont="1"/>
    <xf numFmtId="8" fontId="4" fillId="0" borderId="0" xfId="0" quotePrefix="1" applyNumberFormat="1" applyFont="1"/>
    <xf numFmtId="8" fontId="4" fillId="0" borderId="0" xfId="0" applyNumberFormat="1" applyFont="1"/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43" fontId="0" fillId="0" borderId="0" xfId="1" applyNumberFormat="1" applyFont="1"/>
    <xf numFmtId="43" fontId="4" fillId="0" borderId="0" xfId="0" applyNumberFormat="1" applyFont="1"/>
    <xf numFmtId="1" fontId="0" fillId="0" borderId="0" xfId="0" applyNumberFormat="1"/>
    <xf numFmtId="194" fontId="0" fillId="0" borderId="0" xfId="0" applyNumberFormat="1" applyFill="1" applyAlignment="1">
      <alignment horizontal="right"/>
    </xf>
    <xf numFmtId="165" fontId="0" fillId="0" borderId="0" xfId="1" applyNumberFormat="1" applyFont="1"/>
    <xf numFmtId="167" fontId="0" fillId="0" borderId="0" xfId="0" applyNumberFormat="1"/>
    <xf numFmtId="1" fontId="0" fillId="0" borderId="0" xfId="0" applyNumberFormat="1"/>
    <xf numFmtId="0" fontId="4" fillId="0" borderId="0" xfId="0" applyFont="1" applyAlignment="1">
      <alignment horizontal="right"/>
    </xf>
  </cellXfs>
  <cellStyles count="1177">
    <cellStyle name=" 1" xfId="5"/>
    <cellStyle name=" 1 2" xfId="6"/>
    <cellStyle name=" 1 2 2" xfId="7"/>
    <cellStyle name=" 1 2 3" xfId="8"/>
    <cellStyle name=" 1 3" xfId="9"/>
    <cellStyle name=" 1 3 2" xfId="10"/>
    <cellStyle name=" 1 4" xfId="11"/>
    <cellStyle name=" 1_29(d) - Gas extensions -tariffs" xfId="12"/>
    <cellStyle name="_3GIS model v2.77_Distribution Business_Retail Fin Perform " xfId="13"/>
    <cellStyle name="_3GIS model v2.77_Fleet Overhead Costs 2_Retail Fin Perform " xfId="14"/>
    <cellStyle name="_3GIS model v2.77_Fleet Overhead Costs_Retail Fin Perform " xfId="15"/>
    <cellStyle name="_3GIS model v2.77_Forecast 2_Retail Fin Perform " xfId="16"/>
    <cellStyle name="_3GIS model v2.77_Forecast_Retail Fin Perform " xfId="17"/>
    <cellStyle name="_3GIS model v2.77_Funding &amp; Cashflow_1_Retail Fin Perform " xfId="18"/>
    <cellStyle name="_3GIS model v2.77_Funding &amp; Cashflow_Retail Fin Perform " xfId="19"/>
    <cellStyle name="_3GIS model v2.77_Group P&amp;L_1_Retail Fin Perform " xfId="20"/>
    <cellStyle name="_3GIS model v2.77_Group P&amp;L_Retail Fin Perform " xfId="21"/>
    <cellStyle name="_3GIS model v2.77_Opening  Detailed BS_Retail Fin Perform " xfId="22"/>
    <cellStyle name="_3GIS model v2.77_OUTPUT DB_Retail Fin Perform " xfId="23"/>
    <cellStyle name="_3GIS model v2.77_OUTPUT EB_Retail Fin Perform " xfId="24"/>
    <cellStyle name="_3GIS model v2.77_Report_Retail Fin Perform " xfId="25"/>
    <cellStyle name="_3GIS model v2.77_Retail Fin Perform " xfId="26"/>
    <cellStyle name="_3GIS model v2.77_Sheet2 2_Retail Fin Perform " xfId="27"/>
    <cellStyle name="_3GIS model v2.77_Sheet2_Retail Fin Perform " xfId="28"/>
    <cellStyle name="_Capex" xfId="29"/>
    <cellStyle name="_Capex 2" xfId="30"/>
    <cellStyle name="_Capex_29(d) - Gas extensions -tariffs" xfId="31"/>
    <cellStyle name="_UED AMP 2009-14 Final 250309 Less PU" xfId="32"/>
    <cellStyle name="_UED AMP 2009-14 Final 250309 Less PU_1011 monthly" xfId="33"/>
    <cellStyle name="20% - Accent1 2" xfId="34"/>
    <cellStyle name="20% - Accent1 2 2" xfId="35"/>
    <cellStyle name="20% - Accent1 3" xfId="36"/>
    <cellStyle name="20% - Accent1 3 2" xfId="37"/>
    <cellStyle name="20% - Accent2 2" xfId="38"/>
    <cellStyle name="20% - Accent2 2 2" xfId="39"/>
    <cellStyle name="20% - Accent3 2" xfId="40"/>
    <cellStyle name="20% - Accent3 2 2" xfId="41"/>
    <cellStyle name="20% - Accent4 2" xfId="42"/>
    <cellStyle name="20% - Accent4 2 2" xfId="43"/>
    <cellStyle name="20% - Accent5 2" xfId="44"/>
    <cellStyle name="20% - Accent5 2 2" xfId="45"/>
    <cellStyle name="20% - Accent6 2" xfId="46"/>
    <cellStyle name="40% - Accent1 2" xfId="47"/>
    <cellStyle name="40% - Accent1 2 2" xfId="48"/>
    <cellStyle name="40% - Accent1 3" xfId="49"/>
    <cellStyle name="40% - Accent1 3 2" xfId="50"/>
    <cellStyle name="40% - Accent2 2" xfId="51"/>
    <cellStyle name="40% - Accent2 2 2" xfId="52"/>
    <cellStyle name="40% - Accent3 2" xfId="53"/>
    <cellStyle name="40% - Accent3 2 2" xfId="54"/>
    <cellStyle name="40% - Accent4 2" xfId="55"/>
    <cellStyle name="40% - Accent4 2 2" xfId="56"/>
    <cellStyle name="40% - Accent5 2" xfId="57"/>
    <cellStyle name="40% - Accent5 2 2" xfId="58"/>
    <cellStyle name="40% - Accent6 2" xfId="59"/>
    <cellStyle name="40% - Accent6 2 2" xfId="60"/>
    <cellStyle name="60% - Accent1 2" xfId="61"/>
    <cellStyle name="60% - Accent1 2 2" xfId="62"/>
    <cellStyle name="60% - Accent2 2" xfId="63"/>
    <cellStyle name="60% - Accent2 2 2" xfId="64"/>
    <cellStyle name="60% - Accent3 2" xfId="65"/>
    <cellStyle name="60% - Accent3 2 2" xfId="66"/>
    <cellStyle name="60% - Accent4 2" xfId="67"/>
    <cellStyle name="60% - Accent4 2 2" xfId="68"/>
    <cellStyle name="60% - Accent5 2" xfId="69"/>
    <cellStyle name="60% - Accent5 2 2" xfId="70"/>
    <cellStyle name="60% - Accent6 2" xfId="71"/>
    <cellStyle name="60% - Accent6 2 2" xfId="72"/>
    <cellStyle name="Accent1 - 20%" xfId="73"/>
    <cellStyle name="Accent1 - 40%" xfId="74"/>
    <cellStyle name="Accent1 - 60%" xfId="75"/>
    <cellStyle name="Accent1 2" xfId="76"/>
    <cellStyle name="Accent1 2 2" xfId="77"/>
    <cellStyle name="Accent2 - 20%" xfId="78"/>
    <cellStyle name="Accent2 - 40%" xfId="79"/>
    <cellStyle name="Accent2 - 60%" xfId="80"/>
    <cellStyle name="Accent2 2" xfId="81"/>
    <cellStyle name="Accent3 - 20%" xfId="82"/>
    <cellStyle name="Accent3 - 40%" xfId="83"/>
    <cellStyle name="Accent3 - 60%" xfId="84"/>
    <cellStyle name="Accent3 2" xfId="85"/>
    <cellStyle name="Accent4 - 20%" xfId="86"/>
    <cellStyle name="Accent4 - 40%" xfId="87"/>
    <cellStyle name="Accent4 - 60%" xfId="88"/>
    <cellStyle name="Accent4 2" xfId="89"/>
    <cellStyle name="Accent4 2 2" xfId="90"/>
    <cellStyle name="Accent5 - 20%" xfId="91"/>
    <cellStyle name="Accent5 - 40%" xfId="92"/>
    <cellStyle name="Accent5 - 60%" xfId="93"/>
    <cellStyle name="Accent5 2" xfId="94"/>
    <cellStyle name="Accent6 - 20%" xfId="95"/>
    <cellStyle name="Accent6 - 40%" xfId="96"/>
    <cellStyle name="Accent6 - 60%" xfId="97"/>
    <cellStyle name="Accent6 2" xfId="98"/>
    <cellStyle name="Agara" xfId="99"/>
    <cellStyle name="Assumption Currency." xfId="100"/>
    <cellStyle name="Assumption Currency. 2" xfId="101"/>
    <cellStyle name="Assumption Date." xfId="102"/>
    <cellStyle name="Assumption Date. 2" xfId="103"/>
    <cellStyle name="Assumption Heading." xfId="104"/>
    <cellStyle name="Assumption Heading. 2" xfId="105"/>
    <cellStyle name="Assumption Multiple." xfId="106"/>
    <cellStyle name="Assumption Multiple. 2" xfId="107"/>
    <cellStyle name="Assumption Number." xfId="108"/>
    <cellStyle name="Assumption Number. 2" xfId="109"/>
    <cellStyle name="Assumption Percentage." xfId="110"/>
    <cellStyle name="Assumption Percentage. 2" xfId="111"/>
    <cellStyle name="Assumption Year." xfId="112"/>
    <cellStyle name="Assumption Year. 2" xfId="113"/>
    <cellStyle name="B79812_.wvu.PrintTitlest" xfId="114"/>
    <cellStyle name="Bad 2" xfId="115"/>
    <cellStyle name="Black" xfId="116"/>
    <cellStyle name="Blockout" xfId="117"/>
    <cellStyle name="Blockout 2" xfId="118"/>
    <cellStyle name="Blockout 3" xfId="119"/>
    <cellStyle name="Blue" xfId="120"/>
    <cellStyle name="Calculation 2" xfId="121"/>
    <cellStyle name="Calculation 2 2" xfId="122"/>
    <cellStyle name="Calculation 2 2 2" xfId="123"/>
    <cellStyle name="Calculation 2 2 2 2" xfId="124"/>
    <cellStyle name="Calculation 2 2 2 2 2" xfId="125"/>
    <cellStyle name="Calculation 2 2 2 3" xfId="126"/>
    <cellStyle name="Calculation 2 2 3" xfId="127"/>
    <cellStyle name="Calculation 2 2 3 2" xfId="128"/>
    <cellStyle name="Calculation 2 3" xfId="129"/>
    <cellStyle name="Calculation 2 3 2" xfId="130"/>
    <cellStyle name="Calculation 2 3 2 2" xfId="131"/>
    <cellStyle name="Calculation 2 3 2 2 2" xfId="132"/>
    <cellStyle name="Calculation 2 3 2 3" xfId="133"/>
    <cellStyle name="Calculation 2 3 3" xfId="134"/>
    <cellStyle name="Calculation 2 3 3 2" xfId="135"/>
    <cellStyle name="Calculation 2 4" xfId="136"/>
    <cellStyle name="Calculation 2 4 2" xfId="137"/>
    <cellStyle name="Calculation 2 4 2 2" xfId="138"/>
    <cellStyle name="Calculation 2 4 3" xfId="139"/>
    <cellStyle name="Calculation 2 5" xfId="140"/>
    <cellStyle name="Calculation 2 5 2" xfId="141"/>
    <cellStyle name="Calculation 2 6" xfId="142"/>
    <cellStyle name="Calculation 2 6 2" xfId="143"/>
    <cellStyle name="Cell Link." xfId="144"/>
    <cellStyle name="Check Cell 2" xfId="145"/>
    <cellStyle name="Check Cell 2 2 2 2" xfId="146"/>
    <cellStyle name="Comma" xfId="1" builtinId="3"/>
    <cellStyle name="Comma [0]7Z_87C" xfId="147"/>
    <cellStyle name="Comma 0" xfId="148"/>
    <cellStyle name="Comma 1" xfId="149"/>
    <cellStyle name="Comma 1 2" xfId="150"/>
    <cellStyle name="Comma 10" xfId="151"/>
    <cellStyle name="Comma 10 2" xfId="152"/>
    <cellStyle name="Comma 11" xfId="153"/>
    <cellStyle name="Comma 12" xfId="154"/>
    <cellStyle name="Comma 13" xfId="155"/>
    <cellStyle name="Comma 14" xfId="156"/>
    <cellStyle name="Comma 15" xfId="157"/>
    <cellStyle name="Comma 16" xfId="158"/>
    <cellStyle name="Comma 17" xfId="159"/>
    <cellStyle name="Comma 18" xfId="160"/>
    <cellStyle name="Comma 19" xfId="161"/>
    <cellStyle name="Comma 2" xfId="3"/>
    <cellStyle name="Comma 2 2" xfId="162"/>
    <cellStyle name="Comma 2 2 2" xfId="163"/>
    <cellStyle name="Comma 2 2 3" xfId="164"/>
    <cellStyle name="Comma 2 3" xfId="165"/>
    <cellStyle name="Comma 2 3 2" xfId="166"/>
    <cellStyle name="Comma 2 4" xfId="167"/>
    <cellStyle name="Comma 2 5" xfId="168"/>
    <cellStyle name="Comma 2 6" xfId="169"/>
    <cellStyle name="Comma 2 7" xfId="170"/>
    <cellStyle name="Comma 2 8" xfId="1163"/>
    <cellStyle name="Comma 2 8 2" xfId="1173"/>
    <cellStyle name="Comma 2 9" xfId="1168"/>
    <cellStyle name="Comma 20" xfId="171"/>
    <cellStyle name="Comma 21" xfId="172"/>
    <cellStyle name="Comma 22" xfId="173"/>
    <cellStyle name="Comma 23" xfId="174"/>
    <cellStyle name="Comma 3" xfId="175"/>
    <cellStyle name="Comma 3 2" xfId="176"/>
    <cellStyle name="Comma 3 2 2" xfId="177"/>
    <cellStyle name="Comma 3 3" xfId="178"/>
    <cellStyle name="Comma 3 3 2" xfId="179"/>
    <cellStyle name="Comma 3 4" xfId="180"/>
    <cellStyle name="Comma 3 5" xfId="181"/>
    <cellStyle name="Comma 3 6" xfId="182"/>
    <cellStyle name="Comma 4" xfId="183"/>
    <cellStyle name="Comma 4 2" xfId="184"/>
    <cellStyle name="Comma 5" xfId="185"/>
    <cellStyle name="Comma 6" xfId="186"/>
    <cellStyle name="Comma 7" xfId="187"/>
    <cellStyle name="Comma 8" xfId="188"/>
    <cellStyle name="Comma 9" xfId="189"/>
    <cellStyle name="Comma 9 2" xfId="190"/>
    <cellStyle name="Comma 9 2 2" xfId="191"/>
    <cellStyle name="Comma 9 3" xfId="192"/>
    <cellStyle name="Comma 9 3 2" xfId="193"/>
    <cellStyle name="Comma 9 4" xfId="194"/>
    <cellStyle name="Comma0" xfId="195"/>
    <cellStyle name="Currency 11" xfId="196"/>
    <cellStyle name="Currency 11 2" xfId="197"/>
    <cellStyle name="Currency 2" xfId="198"/>
    <cellStyle name="Currency 2 2" xfId="199"/>
    <cellStyle name="Currency 2 3" xfId="200"/>
    <cellStyle name="Currency 3" xfId="201"/>
    <cellStyle name="Currency 3 2" xfId="202"/>
    <cellStyle name="Currency 4" xfId="203"/>
    <cellStyle name="Currency 4 2" xfId="204"/>
    <cellStyle name="Currency 5" xfId="205"/>
    <cellStyle name="Currency 6" xfId="206"/>
    <cellStyle name="Currency 6 2" xfId="207"/>
    <cellStyle name="Currency 6 2 2" xfId="208"/>
    <cellStyle name="Currency 6 3" xfId="209"/>
    <cellStyle name="Currency 6 3 2" xfId="210"/>
    <cellStyle name="Currency 6 4" xfId="211"/>
    <cellStyle name="Currency 7" xfId="212"/>
    <cellStyle name="Currency 7 2" xfId="213"/>
    <cellStyle name="Currency 8" xfId="214"/>
    <cellStyle name="Currency 9" xfId="215"/>
    <cellStyle name="Currency." xfId="216"/>
    <cellStyle name="D4_B8B1_005004B79812_.wvu.PrintTitlest" xfId="217"/>
    <cellStyle name="Date" xfId="218"/>
    <cellStyle name="Date 2" xfId="219"/>
    <cellStyle name="Date." xfId="220"/>
    <cellStyle name="dms_Blue_HDR" xfId="221"/>
    <cellStyle name="Emphasis 1" xfId="222"/>
    <cellStyle name="Emphasis 2" xfId="223"/>
    <cellStyle name="Emphasis 3" xfId="224"/>
    <cellStyle name="Euro" xfId="225"/>
    <cellStyle name="Explanatory Text 2" xfId="226"/>
    <cellStyle name="Fixed" xfId="227"/>
    <cellStyle name="Fixed 2" xfId="228"/>
    <cellStyle name="Gilsans" xfId="229"/>
    <cellStyle name="Gilsans 2" xfId="230"/>
    <cellStyle name="Gilsansl" xfId="231"/>
    <cellStyle name="Gilsansl 2" xfId="232"/>
    <cellStyle name="Good 2" xfId="233"/>
    <cellStyle name="Heading 1 2" xfId="234"/>
    <cellStyle name="Heading 1 2 2" xfId="235"/>
    <cellStyle name="Heading 1 2 2 2" xfId="236"/>
    <cellStyle name="Heading 1 3" xfId="237"/>
    <cellStyle name="Heading 1." xfId="238"/>
    <cellStyle name="Heading 2 2" xfId="239"/>
    <cellStyle name="Heading 2 2 2" xfId="240"/>
    <cellStyle name="Heading 2 2 2 2" xfId="241"/>
    <cellStyle name="Heading 2 3" xfId="242"/>
    <cellStyle name="Heading 2." xfId="243"/>
    <cellStyle name="Heading 3 2" xfId="244"/>
    <cellStyle name="Heading 3 2 2" xfId="245"/>
    <cellStyle name="Heading 3 2 2 2" xfId="246"/>
    <cellStyle name="Heading 3 2 2 2 2" xfId="247"/>
    <cellStyle name="Heading 3 2 2 2 2 2" xfId="248"/>
    <cellStyle name="Heading 3 2 2 2 2 2 2" xfId="249"/>
    <cellStyle name="Heading 3 2 2 2 2 2 2 2" xfId="250"/>
    <cellStyle name="Heading 3 2 2 2 2 2 3" xfId="251"/>
    <cellStyle name="Heading 3 2 2 2 2 3" xfId="252"/>
    <cellStyle name="Heading 3 2 2 2 2 3 2" xfId="253"/>
    <cellStyle name="Heading 3 2 2 2 2 3 2 2" xfId="254"/>
    <cellStyle name="Heading 3 2 2 2 2 3 3" xfId="255"/>
    <cellStyle name="Heading 3 2 2 2 2 4" xfId="256"/>
    <cellStyle name="Heading 3 2 2 2 2 4 2" xfId="257"/>
    <cellStyle name="Heading 3 2 2 2 2 4 2 2" xfId="258"/>
    <cellStyle name="Heading 3 2 2 2 2 4 3" xfId="259"/>
    <cellStyle name="Heading 3 2 2 2 2 5" xfId="260"/>
    <cellStyle name="Heading 3 2 2 2 2 5 2" xfId="261"/>
    <cellStyle name="Heading 3 2 2 2 2 6" xfId="262"/>
    <cellStyle name="Heading 3 2 2 2 3" xfId="263"/>
    <cellStyle name="Heading 3 2 2 2 3 2" xfId="264"/>
    <cellStyle name="Heading 3 2 2 2 3 2 2" xfId="265"/>
    <cellStyle name="Heading 3 2 2 2 3 3" xfId="266"/>
    <cellStyle name="Heading 3 2 2 2 4" xfId="267"/>
    <cellStyle name="Heading 3 2 2 2 4 2" xfId="268"/>
    <cellStyle name="Heading 3 2 2 2 4 2 2" xfId="269"/>
    <cellStyle name="Heading 3 2 2 2 4 3" xfId="270"/>
    <cellStyle name="Heading 3 2 2 2 5" xfId="271"/>
    <cellStyle name="Heading 3 2 2 2 5 2" xfId="272"/>
    <cellStyle name="Heading 3 2 2 2 5 2 2" xfId="273"/>
    <cellStyle name="Heading 3 2 2 2 5 3" xfId="274"/>
    <cellStyle name="Heading 3 2 2 2 6" xfId="275"/>
    <cellStyle name="Heading 3 2 2 2 6 2" xfId="276"/>
    <cellStyle name="Heading 3 2 2 2 7" xfId="277"/>
    <cellStyle name="Heading 3 2 2 3" xfId="278"/>
    <cellStyle name="Heading 3 2 2 3 2" xfId="279"/>
    <cellStyle name="Heading 3 2 2 3 2 2" xfId="280"/>
    <cellStyle name="Heading 3 2 2 3 2 2 2" xfId="281"/>
    <cellStyle name="Heading 3 2 2 3 2 2 2 2" xfId="282"/>
    <cellStyle name="Heading 3 2 2 3 2 2 3" xfId="283"/>
    <cellStyle name="Heading 3 2 2 3 2 3" xfId="284"/>
    <cellStyle name="Heading 3 2 2 3 2 3 2" xfId="285"/>
    <cellStyle name="Heading 3 2 2 3 2 3 2 2" xfId="286"/>
    <cellStyle name="Heading 3 2 2 3 2 3 3" xfId="287"/>
    <cellStyle name="Heading 3 2 2 3 2 4" xfId="288"/>
    <cellStyle name="Heading 3 2 2 3 2 4 2" xfId="289"/>
    <cellStyle name="Heading 3 2 2 3 2 4 2 2" xfId="290"/>
    <cellStyle name="Heading 3 2 2 3 2 4 3" xfId="291"/>
    <cellStyle name="Heading 3 2 2 3 2 5" xfId="292"/>
    <cellStyle name="Heading 3 2 2 3 2 5 2" xfId="293"/>
    <cellStyle name="Heading 3 2 2 3 2 6" xfId="294"/>
    <cellStyle name="Heading 3 2 2 3 3" xfId="295"/>
    <cellStyle name="Heading 3 2 2 3 3 2" xfId="296"/>
    <cellStyle name="Heading 3 2 2 3 3 2 2" xfId="297"/>
    <cellStyle name="Heading 3 2 2 3 3 3" xfId="298"/>
    <cellStyle name="Heading 3 2 2 3 4" xfId="299"/>
    <cellStyle name="Heading 3 2 2 3 4 2" xfId="300"/>
    <cellStyle name="Heading 3 2 2 3 4 2 2" xfId="301"/>
    <cellStyle name="Heading 3 2 2 3 4 3" xfId="302"/>
    <cellStyle name="Heading 3 2 2 3 5" xfId="303"/>
    <cellStyle name="Heading 3 2 2 3 5 2" xfId="304"/>
    <cellStyle name="Heading 3 2 2 3 5 2 2" xfId="305"/>
    <cellStyle name="Heading 3 2 2 3 5 3" xfId="306"/>
    <cellStyle name="Heading 3 2 2 3 6" xfId="307"/>
    <cellStyle name="Heading 3 2 2 3 6 2" xfId="308"/>
    <cellStyle name="Heading 3 2 2 3 7" xfId="309"/>
    <cellStyle name="Heading 3 2 2 4" xfId="310"/>
    <cellStyle name="Heading 3 2 2 4 2" xfId="311"/>
    <cellStyle name="Heading 3 2 2 4 2 2" xfId="312"/>
    <cellStyle name="Heading 3 2 2 4 2 2 2" xfId="313"/>
    <cellStyle name="Heading 3 2 2 4 2 3" xfId="314"/>
    <cellStyle name="Heading 3 2 2 4 3" xfId="315"/>
    <cellStyle name="Heading 3 2 2 4 3 2" xfId="316"/>
    <cellStyle name="Heading 3 2 2 4 3 2 2" xfId="317"/>
    <cellStyle name="Heading 3 2 2 4 3 3" xfId="318"/>
    <cellStyle name="Heading 3 2 2 4 4" xfId="319"/>
    <cellStyle name="Heading 3 2 2 4 4 2" xfId="320"/>
    <cellStyle name="Heading 3 2 2 4 4 2 2" xfId="321"/>
    <cellStyle name="Heading 3 2 2 4 4 3" xfId="322"/>
    <cellStyle name="Heading 3 2 2 4 5" xfId="323"/>
    <cellStyle name="Heading 3 2 2 4 5 2" xfId="324"/>
    <cellStyle name="Heading 3 2 2 4 6" xfId="325"/>
    <cellStyle name="Heading 3 2 2 5" xfId="326"/>
    <cellStyle name="Heading 3 2 2 5 2" xfId="327"/>
    <cellStyle name="Heading 3 2 2 5 2 2" xfId="328"/>
    <cellStyle name="Heading 3 2 2 5 2 2 2" xfId="329"/>
    <cellStyle name="Heading 3 2 2 5 2 3" xfId="330"/>
    <cellStyle name="Heading 3 2 2 5 3" xfId="331"/>
    <cellStyle name="Heading 3 2 2 5 3 2" xfId="332"/>
    <cellStyle name="Heading 3 2 2 5 3 2 2" xfId="333"/>
    <cellStyle name="Heading 3 2 2 5 3 3" xfId="334"/>
    <cellStyle name="Heading 3 2 2 5 4" xfId="335"/>
    <cellStyle name="Heading 3 2 2 5 4 2" xfId="336"/>
    <cellStyle name="Heading 3 2 2 5 5" xfId="337"/>
    <cellStyle name="Heading 3 2 2 6" xfId="338"/>
    <cellStyle name="Heading 3 2 2 6 2" xfId="339"/>
    <cellStyle name="Heading 3 2 2 7" xfId="340"/>
    <cellStyle name="Heading 3 2 2 7 2" xfId="341"/>
    <cellStyle name="Heading 3 2 2 8" xfId="342"/>
    <cellStyle name="Heading 3 2 2 9" xfId="343"/>
    <cellStyle name="Heading 3 2 3" xfId="344"/>
    <cellStyle name="Heading 3 2 4" xfId="345"/>
    <cellStyle name="Heading 3 2 4 2" xfId="346"/>
    <cellStyle name="Heading 3 2 4 2 2" xfId="347"/>
    <cellStyle name="Heading 3 2 4 2 2 2" xfId="348"/>
    <cellStyle name="Heading 3 2 4 2 2 2 2" xfId="349"/>
    <cellStyle name="Heading 3 2 4 2 2 3" xfId="350"/>
    <cellStyle name="Heading 3 2 4 2 3" xfId="351"/>
    <cellStyle name="Heading 3 2 4 2 3 2" xfId="352"/>
    <cellStyle name="Heading 3 2 4 2 3 2 2" xfId="353"/>
    <cellStyle name="Heading 3 2 4 2 3 3" xfId="354"/>
    <cellStyle name="Heading 3 2 4 2 4" xfId="355"/>
    <cellStyle name="Heading 3 2 4 2 4 2" xfId="356"/>
    <cellStyle name="Heading 3 2 4 2 4 2 2" xfId="357"/>
    <cellStyle name="Heading 3 2 4 2 4 3" xfId="358"/>
    <cellStyle name="Heading 3 2 4 2 5" xfId="359"/>
    <cellStyle name="Heading 3 2 4 2 5 2" xfId="360"/>
    <cellStyle name="Heading 3 2 4 2 6" xfId="361"/>
    <cellStyle name="Heading 3 2 4 3" xfId="362"/>
    <cellStyle name="Heading 3 2 4 3 2" xfId="363"/>
    <cellStyle name="Heading 3 2 4 3 2 2" xfId="364"/>
    <cellStyle name="Heading 3 2 4 3 3" xfId="365"/>
    <cellStyle name="Heading 3 2 4 4" xfId="366"/>
    <cellStyle name="Heading 3 2 4 4 2" xfId="367"/>
    <cellStyle name="Heading 3 2 4 4 2 2" xfId="368"/>
    <cellStyle name="Heading 3 2 4 4 3" xfId="369"/>
    <cellStyle name="Heading 3 2 4 5" xfId="370"/>
    <cellStyle name="Heading 3 2 4 5 2" xfId="371"/>
    <cellStyle name="Heading 3 2 4 5 2 2" xfId="372"/>
    <cellStyle name="Heading 3 2 4 5 3" xfId="373"/>
    <cellStyle name="Heading 3 2 4 6" xfId="374"/>
    <cellStyle name="Heading 3 2 4 6 2" xfId="375"/>
    <cellStyle name="Heading 3 2 4 7" xfId="376"/>
    <cellStyle name="Heading 3 2 5" xfId="377"/>
    <cellStyle name="Heading 3 2 5 2" xfId="378"/>
    <cellStyle name="Heading 3 2 5 2 2" xfId="379"/>
    <cellStyle name="Heading 3 2 5 2 2 2" xfId="380"/>
    <cellStyle name="Heading 3 2 5 2 2 2 2" xfId="381"/>
    <cellStyle name="Heading 3 2 5 2 2 3" xfId="382"/>
    <cellStyle name="Heading 3 2 5 2 3" xfId="383"/>
    <cellStyle name="Heading 3 2 5 2 3 2" xfId="384"/>
    <cellStyle name="Heading 3 2 5 2 3 2 2" xfId="385"/>
    <cellStyle name="Heading 3 2 5 2 3 3" xfId="386"/>
    <cellStyle name="Heading 3 2 5 2 4" xfId="387"/>
    <cellStyle name="Heading 3 2 5 2 4 2" xfId="388"/>
    <cellStyle name="Heading 3 2 5 2 4 2 2" xfId="389"/>
    <cellStyle name="Heading 3 2 5 2 4 3" xfId="390"/>
    <cellStyle name="Heading 3 2 5 2 5" xfId="391"/>
    <cellStyle name="Heading 3 2 5 2 5 2" xfId="392"/>
    <cellStyle name="Heading 3 2 5 2 6" xfId="393"/>
    <cellStyle name="Heading 3 2 5 3" xfId="394"/>
    <cellStyle name="Heading 3 2 5 3 2" xfId="395"/>
    <cellStyle name="Heading 3 2 5 3 2 2" xfId="396"/>
    <cellStyle name="Heading 3 2 5 3 3" xfId="397"/>
    <cellStyle name="Heading 3 2 5 4" xfId="398"/>
    <cellStyle name="Heading 3 2 5 4 2" xfId="399"/>
    <cellStyle name="Heading 3 2 5 4 2 2" xfId="400"/>
    <cellStyle name="Heading 3 2 5 4 3" xfId="401"/>
    <cellStyle name="Heading 3 2 5 5" xfId="402"/>
    <cellStyle name="Heading 3 2 5 5 2" xfId="403"/>
    <cellStyle name="Heading 3 2 5 5 2 2" xfId="404"/>
    <cellStyle name="Heading 3 2 5 5 3" xfId="405"/>
    <cellStyle name="Heading 3 2 5 6" xfId="406"/>
    <cellStyle name="Heading 3 2 5 6 2" xfId="407"/>
    <cellStyle name="Heading 3 2 5 7" xfId="408"/>
    <cellStyle name="Heading 3 2 6" xfId="409"/>
    <cellStyle name="Heading 3 2 6 2" xfId="410"/>
    <cellStyle name="Heading 3 2 6 2 2" xfId="411"/>
    <cellStyle name="Heading 3 2 6 2 2 2" xfId="412"/>
    <cellStyle name="Heading 3 2 6 2 3" xfId="413"/>
    <cellStyle name="Heading 3 2 6 3" xfId="414"/>
    <cellStyle name="Heading 3 2 6 3 2" xfId="415"/>
    <cellStyle name="Heading 3 2 6 3 2 2" xfId="416"/>
    <cellStyle name="Heading 3 2 6 3 3" xfId="417"/>
    <cellStyle name="Heading 3 2 6 4" xfId="418"/>
    <cellStyle name="Heading 3 2 6 4 2" xfId="419"/>
    <cellStyle name="Heading 3 2 6 4 2 2" xfId="420"/>
    <cellStyle name="Heading 3 2 6 4 3" xfId="421"/>
    <cellStyle name="Heading 3 2 6 5" xfId="422"/>
    <cellStyle name="Heading 3 2 6 5 2" xfId="423"/>
    <cellStyle name="Heading 3 2 6 6" xfId="424"/>
    <cellStyle name="Heading 3 2 7" xfId="425"/>
    <cellStyle name="Heading 3 2 7 2" xfId="426"/>
    <cellStyle name="Heading 3 2 7 2 2" xfId="427"/>
    <cellStyle name="Heading 3 2 7 2 2 2" xfId="428"/>
    <cellStyle name="Heading 3 2 7 2 3" xfId="429"/>
    <cellStyle name="Heading 3 2 7 3" xfId="430"/>
    <cellStyle name="Heading 3 2 7 3 2" xfId="431"/>
    <cellStyle name="Heading 3 2 7 3 2 2" xfId="432"/>
    <cellStyle name="Heading 3 2 7 3 3" xfId="433"/>
    <cellStyle name="Heading 3 2 7 4" xfId="434"/>
    <cellStyle name="Heading 3 2 7 4 2" xfId="435"/>
    <cellStyle name="Heading 3 2 7 5" xfId="436"/>
    <cellStyle name="Heading 3 2 8" xfId="437"/>
    <cellStyle name="Heading 3 2 8 2" xfId="438"/>
    <cellStyle name="Heading 3 2 9" xfId="439"/>
    <cellStyle name="Heading 3 3" xfId="440"/>
    <cellStyle name="Heading 3." xfId="441"/>
    <cellStyle name="Heading 4 2" xfId="442"/>
    <cellStyle name="Heading 4 2 2" xfId="443"/>
    <cellStyle name="Heading 4 2 2 2" xfId="444"/>
    <cellStyle name="Heading 4 3" xfId="445"/>
    <cellStyle name="Heading 4." xfId="446"/>
    <cellStyle name="Heading(4)" xfId="447"/>
    <cellStyle name="Hyperlink 2" xfId="448"/>
    <cellStyle name="Hyperlink 2 2" xfId="449"/>
    <cellStyle name="Hyperlink 2 3" xfId="450"/>
    <cellStyle name="Hyperlink 3" xfId="451"/>
    <cellStyle name="Hyperlink 4" xfId="452"/>
    <cellStyle name="Hyperlink Arrow" xfId="453"/>
    <cellStyle name="Hyperlink Arrow." xfId="454"/>
    <cellStyle name="Hyperlink Check." xfId="455"/>
    <cellStyle name="Hyperlink Text" xfId="456"/>
    <cellStyle name="Hyperlink Text." xfId="457"/>
    <cellStyle name="Hyperlink TOC 1." xfId="458"/>
    <cellStyle name="Hyperlink TOC 2." xfId="459"/>
    <cellStyle name="Hyperlink TOC 3." xfId="460"/>
    <cellStyle name="Hyperlink TOC 4." xfId="461"/>
    <cellStyle name="import" xfId="462"/>
    <cellStyle name="import%" xfId="463"/>
    <cellStyle name="import_ICRC Electricity model 1-1  (1 Feb 2003) " xfId="464"/>
    <cellStyle name="Input 2" xfId="465"/>
    <cellStyle name="Input 2 2" xfId="466"/>
    <cellStyle name="Input 2 2 2" xfId="467"/>
    <cellStyle name="Input 2 2 2 2" xfId="468"/>
    <cellStyle name="Input 2 2 2 2 2" xfId="469"/>
    <cellStyle name="Input 2 2 2 3" xfId="470"/>
    <cellStyle name="Input 2 2 3" xfId="471"/>
    <cellStyle name="Input 2 2 3 2" xfId="472"/>
    <cellStyle name="Input 2 3" xfId="473"/>
    <cellStyle name="Input 2 3 2" xfId="474"/>
    <cellStyle name="Input 2 3 2 2" xfId="475"/>
    <cellStyle name="Input 2 3 2 2 2" xfId="476"/>
    <cellStyle name="Input 2 3 2 3" xfId="477"/>
    <cellStyle name="Input 2 3 3" xfId="478"/>
    <cellStyle name="Input 2 3 3 2" xfId="479"/>
    <cellStyle name="Input 2 4" xfId="480"/>
    <cellStyle name="Input 2 4 2" xfId="481"/>
    <cellStyle name="Input 2 4 2 2" xfId="482"/>
    <cellStyle name="Input 2 4 3" xfId="483"/>
    <cellStyle name="Input 2 5" xfId="484"/>
    <cellStyle name="Input 2 5 2" xfId="485"/>
    <cellStyle name="Input1" xfId="486"/>
    <cellStyle name="Input1 2" xfId="487"/>
    <cellStyle name="Input1 2 2" xfId="488"/>
    <cellStyle name="Input1 3" xfId="489"/>
    <cellStyle name="Input1 3 2" xfId="490"/>
    <cellStyle name="Input1 4" xfId="491"/>
    <cellStyle name="Input1 5" xfId="492"/>
    <cellStyle name="Input1%" xfId="493"/>
    <cellStyle name="Input1_ICRC Electricity model 1-1  (1 Feb 2003) " xfId="494"/>
    <cellStyle name="Input1default" xfId="495"/>
    <cellStyle name="Input1default%" xfId="496"/>
    <cellStyle name="Input2" xfId="497"/>
    <cellStyle name="Input2 2" xfId="498"/>
    <cellStyle name="Input2 3" xfId="499"/>
    <cellStyle name="Input3" xfId="500"/>
    <cellStyle name="Input3 2" xfId="501"/>
    <cellStyle name="Input3 3" xfId="502"/>
    <cellStyle name="InputCell" xfId="503"/>
    <cellStyle name="InputCell 2" xfId="504"/>
    <cellStyle name="InputCell 2 2" xfId="505"/>
    <cellStyle name="InputCell 3" xfId="506"/>
    <cellStyle name="InputCell 3 2" xfId="507"/>
    <cellStyle name="InputCell 4" xfId="508"/>
    <cellStyle name="InputCellText" xfId="509"/>
    <cellStyle name="InputCellText 2" xfId="510"/>
    <cellStyle name="InputCellText 2 2" xfId="511"/>
    <cellStyle name="InputCellText 3" xfId="512"/>
    <cellStyle name="InputCellText 3 2" xfId="513"/>
    <cellStyle name="InputCellText 4" xfId="514"/>
    <cellStyle name="key result" xfId="515"/>
    <cellStyle name="Lines" xfId="516"/>
    <cellStyle name="Linked Cell 2" xfId="517"/>
    <cellStyle name="Local import" xfId="518"/>
    <cellStyle name="Local import %" xfId="519"/>
    <cellStyle name="Lookup Table Heading." xfId="520"/>
    <cellStyle name="Lookup Table Label." xfId="521"/>
    <cellStyle name="Lookup Table Number." xfId="522"/>
    <cellStyle name="Mine" xfId="523"/>
    <cellStyle name="Model Name" xfId="524"/>
    <cellStyle name="Model Name." xfId="525"/>
    <cellStyle name="Multiple." xfId="526"/>
    <cellStyle name="Neutral 2" xfId="527"/>
    <cellStyle name="NonInputCell" xfId="528"/>
    <cellStyle name="NonInputCell 2" xfId="529"/>
    <cellStyle name="NonInputCell 2 2" xfId="530"/>
    <cellStyle name="NonInputCell 3" xfId="531"/>
    <cellStyle name="NonInputCell 3 2" xfId="532"/>
    <cellStyle name="NonInputCell 4" xfId="533"/>
    <cellStyle name="Normal" xfId="0" builtinId="0"/>
    <cellStyle name="Normal - Style1" xfId="534"/>
    <cellStyle name="Normal 10" xfId="535"/>
    <cellStyle name="Normal 10 2" xfId="536"/>
    <cellStyle name="Normal 10 3" xfId="537"/>
    <cellStyle name="Normal 11" xfId="538"/>
    <cellStyle name="Normal 11 2" xfId="539"/>
    <cellStyle name="Normal 11 3" xfId="540"/>
    <cellStyle name="Normal 11 4" xfId="541"/>
    <cellStyle name="Normal 11 4 2" xfId="542"/>
    <cellStyle name="Normal 11 5" xfId="543"/>
    <cellStyle name="Normal 114" xfId="544"/>
    <cellStyle name="Normal 114 2" xfId="545"/>
    <cellStyle name="Normal 12" xfId="546"/>
    <cellStyle name="Normal 12 2" xfId="547"/>
    <cellStyle name="Normal 12 3" xfId="548"/>
    <cellStyle name="Normal 13" xfId="549"/>
    <cellStyle name="Normal 13 2" xfId="550"/>
    <cellStyle name="Normal 13_29(d) - Gas extensions -tariffs" xfId="551"/>
    <cellStyle name="Normal 14" xfId="552"/>
    <cellStyle name="Normal 14 2" xfId="553"/>
    <cellStyle name="Normal 14 3" xfId="554"/>
    <cellStyle name="Normal 14 3 2" xfId="555"/>
    <cellStyle name="Normal 14 3 2 2" xfId="556"/>
    <cellStyle name="Normal 14 3 3" xfId="557"/>
    <cellStyle name="Normal 14 3 3 2" xfId="558"/>
    <cellStyle name="Normal 14 3 4" xfId="559"/>
    <cellStyle name="Normal 14 4" xfId="560"/>
    <cellStyle name="Normal 14 4 2" xfId="561"/>
    <cellStyle name="Normal 14 5" xfId="562"/>
    <cellStyle name="Normal 14 5 2" xfId="563"/>
    <cellStyle name="Normal 14 6" xfId="564"/>
    <cellStyle name="Normal 14 6 2" xfId="565"/>
    <cellStyle name="Normal 14 7" xfId="566"/>
    <cellStyle name="Normal 15" xfId="567"/>
    <cellStyle name="Normal 15 2" xfId="568"/>
    <cellStyle name="Normal 16" xfId="569"/>
    <cellStyle name="Normal 16 2" xfId="570"/>
    <cellStyle name="Normal 17" xfId="571"/>
    <cellStyle name="Normal 17 2" xfId="572"/>
    <cellStyle name="Normal 17 2 2" xfId="573"/>
    <cellStyle name="Normal 17 2 2 2" xfId="574"/>
    <cellStyle name="Normal 17 2 2 2 2" xfId="575"/>
    <cellStyle name="Normal 17 2 2 3" xfId="576"/>
    <cellStyle name="Normal 17 2 2 3 2" xfId="577"/>
    <cellStyle name="Normal 17 2 2 4" xfId="578"/>
    <cellStyle name="Normal 17 2 3" xfId="579"/>
    <cellStyle name="Normal 17 2 3 2" xfId="580"/>
    <cellStyle name="Normal 17 2 4" xfId="581"/>
    <cellStyle name="Normal 17 2 4 2" xfId="582"/>
    <cellStyle name="Normal 17 2 5" xfId="583"/>
    <cellStyle name="Normal 17 3" xfId="584"/>
    <cellStyle name="Normal 17 3 2" xfId="585"/>
    <cellStyle name="Normal 17 3 2 2" xfId="586"/>
    <cellStyle name="Normal 17 3 2 2 2" xfId="587"/>
    <cellStyle name="Normal 17 3 2 3" xfId="588"/>
    <cellStyle name="Normal 17 3 2 3 2" xfId="589"/>
    <cellStyle name="Normal 17 3 2 4" xfId="590"/>
    <cellStyle name="Normal 17 3 3" xfId="591"/>
    <cellStyle name="Normal 17 3 3 2" xfId="592"/>
    <cellStyle name="Normal 17 3 4" xfId="593"/>
    <cellStyle name="Normal 17 3 4 2" xfId="594"/>
    <cellStyle name="Normal 17 3 5" xfId="595"/>
    <cellStyle name="Normal 17 4" xfId="596"/>
    <cellStyle name="Normal 17 4 2" xfId="597"/>
    <cellStyle name="Normal 17 4 2 2" xfId="598"/>
    <cellStyle name="Normal 17 4 3" xfId="599"/>
    <cellStyle name="Normal 17 4 3 2" xfId="600"/>
    <cellStyle name="Normal 17 4 4" xfId="601"/>
    <cellStyle name="Normal 17 5" xfId="602"/>
    <cellStyle name="Normal 17 5 2" xfId="603"/>
    <cellStyle name="Normal 17 6" xfId="604"/>
    <cellStyle name="Normal 17 6 2" xfId="605"/>
    <cellStyle name="Normal 17 7" xfId="606"/>
    <cellStyle name="Normal 18" xfId="607"/>
    <cellStyle name="Normal 18 2" xfId="608"/>
    <cellStyle name="Normal 19" xfId="609"/>
    <cellStyle name="Normal 2" xfId="2"/>
    <cellStyle name="Normal 2 2" xfId="610"/>
    <cellStyle name="Normal 2 2 2" xfId="611"/>
    <cellStyle name="Normal 2 2 3" xfId="612"/>
    <cellStyle name="Normal 2 2 4" xfId="613"/>
    <cellStyle name="Normal 2 2 5" xfId="614"/>
    <cellStyle name="Normal 2 3" xfId="615"/>
    <cellStyle name="Normal 2 3 2" xfId="616"/>
    <cellStyle name="Normal 2 3_29(d) - Gas extensions -tariffs" xfId="617"/>
    <cellStyle name="Normal 2 4" xfId="618"/>
    <cellStyle name="Normal 2 4 2" xfId="619"/>
    <cellStyle name="Normal 2 4 3" xfId="620"/>
    <cellStyle name="Normal 2 5" xfId="621"/>
    <cellStyle name="Normal 2 6" xfId="622"/>
    <cellStyle name="Normal 2 7" xfId="1162"/>
    <cellStyle name="Normal 2 7 2" xfId="1172"/>
    <cellStyle name="Normal 2 8" xfId="1167"/>
    <cellStyle name="Normal 2_29(d) - Gas extensions -tariffs" xfId="623"/>
    <cellStyle name="Normal 20" xfId="624"/>
    <cellStyle name="Normal 20 2" xfId="625"/>
    <cellStyle name="Normal 20 2 2" xfId="626"/>
    <cellStyle name="Normal 20 2 2 2" xfId="627"/>
    <cellStyle name="Normal 20 2 3" xfId="628"/>
    <cellStyle name="Normal 20 3" xfId="629"/>
    <cellStyle name="Normal 20 3 2" xfId="630"/>
    <cellStyle name="Normal 20 4" xfId="631"/>
    <cellStyle name="Normal 20 4 2" xfId="632"/>
    <cellStyle name="Normal 20 5" xfId="633"/>
    <cellStyle name="Normal 21" xfId="634"/>
    <cellStyle name="Normal 21 2" xfId="635"/>
    <cellStyle name="Normal 21 2 2" xfId="636"/>
    <cellStyle name="Normal 21 3" xfId="637"/>
    <cellStyle name="Normal 21 3 2" xfId="638"/>
    <cellStyle name="Normal 21 4" xfId="639"/>
    <cellStyle name="Normal 22" xfId="640"/>
    <cellStyle name="Normal 23" xfId="641"/>
    <cellStyle name="Normal 23 2" xfId="642"/>
    <cellStyle name="Normal 23 2 2" xfId="643"/>
    <cellStyle name="Normal 23 2 2 2" xfId="644"/>
    <cellStyle name="Normal 23 2 3" xfId="645"/>
    <cellStyle name="Normal 23 3" xfId="646"/>
    <cellStyle name="Normal 23 3 2" xfId="647"/>
    <cellStyle name="Normal 23 4" xfId="648"/>
    <cellStyle name="Normal 23 4 2" xfId="649"/>
    <cellStyle name="Normal 23 5" xfId="650"/>
    <cellStyle name="Normal 24" xfId="651"/>
    <cellStyle name="Normal 24 2" xfId="652"/>
    <cellStyle name="Normal 24 2 2" xfId="653"/>
    <cellStyle name="Normal 24 2 2 2" xfId="654"/>
    <cellStyle name="Normal 24 2 3" xfId="655"/>
    <cellStyle name="Normal 24 3" xfId="656"/>
    <cellStyle name="Normal 24 3 2" xfId="657"/>
    <cellStyle name="Normal 24 4" xfId="658"/>
    <cellStyle name="Normal 24 4 2" xfId="659"/>
    <cellStyle name="Normal 24 5" xfId="660"/>
    <cellStyle name="Normal 25" xfId="661"/>
    <cellStyle name="Normal 25 2" xfId="662"/>
    <cellStyle name="Normal 25 2 2" xfId="663"/>
    <cellStyle name="Normal 25 2 2 2" xfId="664"/>
    <cellStyle name="Normal 25 2 3" xfId="665"/>
    <cellStyle name="Normal 25 3" xfId="666"/>
    <cellStyle name="Normal 25 3 2" xfId="667"/>
    <cellStyle name="Normal 25 4" xfId="668"/>
    <cellStyle name="Normal 25 4 2" xfId="669"/>
    <cellStyle name="Normal 25 5" xfId="670"/>
    <cellStyle name="Normal 26" xfId="671"/>
    <cellStyle name="Normal 26 2" xfId="672"/>
    <cellStyle name="Normal 26 2 2" xfId="673"/>
    <cellStyle name="Normal 26 2 2 2" xfId="674"/>
    <cellStyle name="Normal 26 2 3" xfId="675"/>
    <cellStyle name="Normal 26 3" xfId="676"/>
    <cellStyle name="Normal 26 3 2" xfId="677"/>
    <cellStyle name="Normal 26 4" xfId="678"/>
    <cellStyle name="Normal 26 4 2" xfId="679"/>
    <cellStyle name="Normal 26 5" xfId="680"/>
    <cellStyle name="Normal 27" xfId="681"/>
    <cellStyle name="Normal 28" xfId="682"/>
    <cellStyle name="Normal 28 2" xfId="683"/>
    <cellStyle name="Normal 28 2 2" xfId="684"/>
    <cellStyle name="Normal 28 3" xfId="685"/>
    <cellStyle name="Normal 28 3 2" xfId="686"/>
    <cellStyle name="Normal 28 4" xfId="687"/>
    <cellStyle name="Normal 28 4 2" xfId="688"/>
    <cellStyle name="Normal 28 5" xfId="689"/>
    <cellStyle name="Normal 28 5 2" xfId="690"/>
    <cellStyle name="Normal 28 6" xfId="691"/>
    <cellStyle name="Normal 29" xfId="692"/>
    <cellStyle name="Normal 3" xfId="693"/>
    <cellStyle name="Normal 3 2" xfId="694"/>
    <cellStyle name="Normal 3 2 2" xfId="695"/>
    <cellStyle name="Normal 3 2 3" xfId="696"/>
    <cellStyle name="Normal 3 3" xfId="697"/>
    <cellStyle name="Normal 3 3 2" xfId="698"/>
    <cellStyle name="Normal 3 3 3" xfId="699"/>
    <cellStyle name="Normal 3 4" xfId="700"/>
    <cellStyle name="Normal 3 5" xfId="701"/>
    <cellStyle name="Normal 3 5 2" xfId="702"/>
    <cellStyle name="Normal 3 5 2 2" xfId="703"/>
    <cellStyle name="Normal 3 5 3" xfId="704"/>
    <cellStyle name="Normal 3 5 3 2" xfId="705"/>
    <cellStyle name="Normal 3 5 4" xfId="706"/>
    <cellStyle name="Normal 3 6" xfId="707"/>
    <cellStyle name="Normal 3_29(d) - Gas extensions -tariffs" xfId="708"/>
    <cellStyle name="Normal 30" xfId="709"/>
    <cellStyle name="Normal 30 2" xfId="710"/>
    <cellStyle name="Normal 31" xfId="711"/>
    <cellStyle name="Normal 32" xfId="712"/>
    <cellStyle name="Normal 32 2" xfId="713"/>
    <cellStyle name="Normal 32 2 2" xfId="714"/>
    <cellStyle name="Normal 32 3" xfId="715"/>
    <cellStyle name="Normal 32 3 2" xfId="716"/>
    <cellStyle name="Normal 32 4" xfId="717"/>
    <cellStyle name="Normal 33" xfId="718"/>
    <cellStyle name="Normal 33 2" xfId="719"/>
    <cellStyle name="Normal 34" xfId="720"/>
    <cellStyle name="Normal 34 2" xfId="721"/>
    <cellStyle name="Normal 35" xfId="722"/>
    <cellStyle name="Normal 35 2" xfId="723"/>
    <cellStyle name="Normal 36" xfId="724"/>
    <cellStyle name="Normal 37" xfId="725"/>
    <cellStyle name="Normal 38" xfId="726"/>
    <cellStyle name="Normal 38 2" xfId="727"/>
    <cellStyle name="Normal 38_29(d) - Gas extensions -tariffs" xfId="728"/>
    <cellStyle name="Normal 39" xfId="729"/>
    <cellStyle name="Normal 4" xfId="730"/>
    <cellStyle name="Normal 4 2" xfId="731"/>
    <cellStyle name="Normal 4 2 2" xfId="732"/>
    <cellStyle name="Normal 4 2 2 2" xfId="733"/>
    <cellStyle name="Normal 4 2 2 2 2" xfId="734"/>
    <cellStyle name="Normal 4 2 2 2 2 2" xfId="735"/>
    <cellStyle name="Normal 4 2 2 2 3" xfId="736"/>
    <cellStyle name="Normal 4 2 2 2 3 2" xfId="737"/>
    <cellStyle name="Normal 4 2 2 2 4" xfId="738"/>
    <cellStyle name="Normal 4 2 2 3" xfId="739"/>
    <cellStyle name="Normal 4 2 2 3 2" xfId="740"/>
    <cellStyle name="Normal 4 2 2 4" xfId="741"/>
    <cellStyle name="Normal 4 2 2 4 2" xfId="742"/>
    <cellStyle name="Normal 4 2 2 5" xfId="743"/>
    <cellStyle name="Normal 4 2 3" xfId="744"/>
    <cellStyle name="Normal 4 2 3 2" xfId="745"/>
    <cellStyle name="Normal 4 2 3 2 2" xfId="746"/>
    <cellStyle name="Normal 4 2 3 2 2 2" xfId="747"/>
    <cellStyle name="Normal 4 2 3 2 3" xfId="748"/>
    <cellStyle name="Normal 4 2 3 2 3 2" xfId="749"/>
    <cellStyle name="Normal 4 2 3 2 4" xfId="750"/>
    <cellStyle name="Normal 4 2 3 3" xfId="751"/>
    <cellStyle name="Normal 4 2 3 3 2" xfId="752"/>
    <cellStyle name="Normal 4 2 3 4" xfId="753"/>
    <cellStyle name="Normal 4 2 3 4 2" xfId="754"/>
    <cellStyle name="Normal 4 2 3 5" xfId="755"/>
    <cellStyle name="Normal 4 3" xfId="756"/>
    <cellStyle name="Normal 4 3 2" xfId="757"/>
    <cellStyle name="Normal 4 3 2 2" xfId="758"/>
    <cellStyle name="Normal 4 3 2 2 2" xfId="759"/>
    <cellStyle name="Normal 4 3 2 3" xfId="760"/>
    <cellStyle name="Normal 4 3 2 3 2" xfId="761"/>
    <cellStyle name="Normal 4 3 2 4" xfId="762"/>
    <cellStyle name="Normal 4 3 3" xfId="763"/>
    <cellStyle name="Normal 4 3 3 2" xfId="764"/>
    <cellStyle name="Normal 4 3 3 2 2" xfId="765"/>
    <cellStyle name="Normal 4 3 3 3" xfId="766"/>
    <cellStyle name="Normal 4 3 4" xfId="767"/>
    <cellStyle name="Normal 4 3 4 2" xfId="768"/>
    <cellStyle name="Normal 4 3 5" xfId="769"/>
    <cellStyle name="Normal 4 4" xfId="770"/>
    <cellStyle name="Normal 4 5" xfId="771"/>
    <cellStyle name="Normal 4 6" xfId="772"/>
    <cellStyle name="Normal 4 6 2" xfId="773"/>
    <cellStyle name="Normal 4_29(d) - Gas extensions -tariffs" xfId="774"/>
    <cellStyle name="Normal 40" xfId="775"/>
    <cellStyle name="Normal 40 2" xfId="776"/>
    <cellStyle name="Normal 40_29(d) - Gas extensions -tariffs" xfId="777"/>
    <cellStyle name="Normal 41" xfId="778"/>
    <cellStyle name="Normal 42" xfId="779"/>
    <cellStyle name="Normal 43" xfId="780"/>
    <cellStyle name="Normal 44" xfId="781"/>
    <cellStyle name="Normal 45" xfId="782"/>
    <cellStyle name="Normal 46" xfId="783"/>
    <cellStyle name="Normal 47" xfId="784"/>
    <cellStyle name="Normal 47 2" xfId="785"/>
    <cellStyle name="Normal 47 2 2" xfId="1166"/>
    <cellStyle name="Normal 47 2 2 2" xfId="1176"/>
    <cellStyle name="Normal 47 2 3" xfId="1171"/>
    <cellStyle name="Normal 47 3" xfId="1165"/>
    <cellStyle name="Normal 47 3 2" xfId="1175"/>
    <cellStyle name="Normal 47 4" xfId="1170"/>
    <cellStyle name="Normal 48" xfId="786"/>
    <cellStyle name="Normal 49" xfId="787"/>
    <cellStyle name="Normal 5" xfId="788"/>
    <cellStyle name="Normal 5 2" xfId="789"/>
    <cellStyle name="Normal 5 2 2" xfId="790"/>
    <cellStyle name="Normal 5 3" xfId="791"/>
    <cellStyle name="Normal 5 4" xfId="792"/>
    <cellStyle name="Normal 50" xfId="793"/>
    <cellStyle name="Normal 51" xfId="794"/>
    <cellStyle name="Normal 52" xfId="4"/>
    <cellStyle name="Normal 52 2" xfId="1164"/>
    <cellStyle name="Normal 52 2 2" xfId="1174"/>
    <cellStyle name="Normal 52 3" xfId="1169"/>
    <cellStyle name="Normal 53" xfId="795"/>
    <cellStyle name="Normal 6" xfId="796"/>
    <cellStyle name="Normal 6 2" xfId="797"/>
    <cellStyle name="Normal 6 2 2" xfId="798"/>
    <cellStyle name="Normal 6 3" xfId="799"/>
    <cellStyle name="Normal 7" xfId="800"/>
    <cellStyle name="Normal 7 2" xfId="801"/>
    <cellStyle name="Normal 7 2 2" xfId="802"/>
    <cellStyle name="Normal 7 2 2 2" xfId="803"/>
    <cellStyle name="Normal 7 2 2 2 2" xfId="804"/>
    <cellStyle name="Normal 7 2 2 3" xfId="805"/>
    <cellStyle name="Normal 7 2 2 3 2" xfId="806"/>
    <cellStyle name="Normal 7 2 2 4" xfId="807"/>
    <cellStyle name="Normal 7 2 3" xfId="808"/>
    <cellStyle name="Normal 7 2 3 2" xfId="809"/>
    <cellStyle name="Normal 7 2 4" xfId="810"/>
    <cellStyle name="Normal 7 2 4 2" xfId="811"/>
    <cellStyle name="Normal 7 2 5" xfId="812"/>
    <cellStyle name="Normal 7 3" xfId="813"/>
    <cellStyle name="Normal 8" xfId="814"/>
    <cellStyle name="Normal 8 2" xfId="815"/>
    <cellStyle name="Normal 8 2 2" xfId="816"/>
    <cellStyle name="Normal 8 2 3" xfId="817"/>
    <cellStyle name="Normal 8 2 3 2" xfId="818"/>
    <cellStyle name="Normal 8 2 3 2 2" xfId="819"/>
    <cellStyle name="Normal 8 2 3 3" xfId="820"/>
    <cellStyle name="Normal 8 2 3 3 2" xfId="821"/>
    <cellStyle name="Normal 8 2 3 4" xfId="822"/>
    <cellStyle name="Normal 8 2 4" xfId="823"/>
    <cellStyle name="Normal 8 2 4 2" xfId="824"/>
    <cellStyle name="Normal 8 2 5" xfId="825"/>
    <cellStyle name="Normal 9" xfId="826"/>
    <cellStyle name="Normal 9 2" xfId="827"/>
    <cellStyle name="Normal 9 3" xfId="828"/>
    <cellStyle name="Note 2" xfId="829"/>
    <cellStyle name="Note 2 2" xfId="830"/>
    <cellStyle name="Note 2 2 2" xfId="831"/>
    <cellStyle name="Note 2 2 2 2" xfId="832"/>
    <cellStyle name="Note 2 2 2 2 2" xfId="833"/>
    <cellStyle name="Note 2 2 2 3" xfId="834"/>
    <cellStyle name="Note 2 2 3" xfId="835"/>
    <cellStyle name="Note 2 2 3 2" xfId="836"/>
    <cellStyle name="Note 2 3" xfId="837"/>
    <cellStyle name="Note 2 3 2" xfId="838"/>
    <cellStyle name="Note 2 3 2 2" xfId="839"/>
    <cellStyle name="Note 2 3 2 2 2" xfId="840"/>
    <cellStyle name="Note 2 3 2 3" xfId="841"/>
    <cellStyle name="Note 2 3 3" xfId="842"/>
    <cellStyle name="Note 2 3 3 2" xfId="843"/>
    <cellStyle name="Note 2 4" xfId="844"/>
    <cellStyle name="Note 2 4 2" xfId="845"/>
    <cellStyle name="Note 2 4 2 2" xfId="846"/>
    <cellStyle name="Note 2 4 3" xfId="847"/>
    <cellStyle name="Note 2 5" xfId="848"/>
    <cellStyle name="Note 2 5 2" xfId="849"/>
    <cellStyle name="Note 2 6" xfId="850"/>
    <cellStyle name="Note 2 6 2" xfId="851"/>
    <cellStyle name="Note 3" xfId="852"/>
    <cellStyle name="Note 3 2" xfId="853"/>
    <cellStyle name="Note 3 2 2" xfId="854"/>
    <cellStyle name="Note 3 2 2 2" xfId="855"/>
    <cellStyle name="Note 3 2 2 2 2" xfId="856"/>
    <cellStyle name="Note 3 2 2 3" xfId="857"/>
    <cellStyle name="Note 3 2 3" xfId="858"/>
    <cellStyle name="Note 3 2 3 2" xfId="859"/>
    <cellStyle name="Note 3 3" xfId="860"/>
    <cellStyle name="Note 3 3 2" xfId="861"/>
    <cellStyle name="Note 3 3 2 2" xfId="862"/>
    <cellStyle name="Note 3 3 2 2 2" xfId="863"/>
    <cellStyle name="Note 3 3 2 3" xfId="864"/>
    <cellStyle name="Note 3 3 3" xfId="865"/>
    <cellStyle name="Note 3 3 3 2" xfId="866"/>
    <cellStyle name="Note 3 4" xfId="867"/>
    <cellStyle name="Note 3 4 2" xfId="868"/>
    <cellStyle name="Note 3 4 2 2" xfId="869"/>
    <cellStyle name="Note 3 4 3" xfId="870"/>
    <cellStyle name="Note 3 5" xfId="871"/>
    <cellStyle name="Note 3 5 2" xfId="872"/>
    <cellStyle name="Note 4" xfId="873"/>
    <cellStyle name="Note 4 2" xfId="874"/>
    <cellStyle name="Note 4 2 2" xfId="875"/>
    <cellStyle name="Note 4 2 2 2" xfId="876"/>
    <cellStyle name="Note 4 2 2 2 2" xfId="877"/>
    <cellStyle name="Note 4 2 2 3" xfId="878"/>
    <cellStyle name="Note 4 2 3" xfId="879"/>
    <cellStyle name="Note 4 2 3 2" xfId="880"/>
    <cellStyle name="Note 4 3" xfId="881"/>
    <cellStyle name="Note 4 3 2" xfId="882"/>
    <cellStyle name="Note 4 3 2 2" xfId="883"/>
    <cellStyle name="Note 4 3 2 2 2" xfId="884"/>
    <cellStyle name="Note 4 3 2 3" xfId="885"/>
    <cellStyle name="Note 4 3 3" xfId="886"/>
    <cellStyle name="Note 4 3 3 2" xfId="887"/>
    <cellStyle name="Note 4 4" xfId="888"/>
    <cellStyle name="Note 4 4 2" xfId="889"/>
    <cellStyle name="Note 4 4 2 2" xfId="890"/>
    <cellStyle name="Note 4 4 3" xfId="891"/>
    <cellStyle name="Note 4 5" xfId="892"/>
    <cellStyle name="Note 4 5 2" xfId="893"/>
    <cellStyle name="Number." xfId="894"/>
    <cellStyle name="Output 2" xfId="895"/>
    <cellStyle name="Output 2 2" xfId="896"/>
    <cellStyle name="Output 2 2 2" xfId="897"/>
    <cellStyle name="Output 2 2 2 2" xfId="898"/>
    <cellStyle name="Output 2 2 2 2 2" xfId="899"/>
    <cellStyle name="Output 2 2 2 3" xfId="900"/>
    <cellStyle name="Output 2 2 3" xfId="901"/>
    <cellStyle name="Output 2 2 3 2" xfId="902"/>
    <cellStyle name="Output 2 3" xfId="903"/>
    <cellStyle name="Output 2 3 2" xfId="904"/>
    <cellStyle name="Output 2 3 2 2" xfId="905"/>
    <cellStyle name="Output 2 3 2 2 2" xfId="906"/>
    <cellStyle name="Output 2 3 2 3" xfId="907"/>
    <cellStyle name="Output 2 3 3" xfId="908"/>
    <cellStyle name="Output 2 3 3 2" xfId="909"/>
    <cellStyle name="Output 2 4" xfId="910"/>
    <cellStyle name="Output 2 4 2" xfId="911"/>
    <cellStyle name="Output 2 4 2 2" xfId="912"/>
    <cellStyle name="Output 2 4 3" xfId="913"/>
    <cellStyle name="Output 2 5" xfId="914"/>
    <cellStyle name="Output 2 5 2" xfId="915"/>
    <cellStyle name="Output 2 6" xfId="916"/>
    <cellStyle name="Output 2 6 2" xfId="917"/>
    <cellStyle name="Percent [2]" xfId="918"/>
    <cellStyle name="Percent [2] 2" xfId="919"/>
    <cellStyle name="Percent [2]_29(d) - Gas extensions -tariffs" xfId="920"/>
    <cellStyle name="Percent 10" xfId="921"/>
    <cellStyle name="Percent 11" xfId="922"/>
    <cellStyle name="Percent 12" xfId="923"/>
    <cellStyle name="Percent 12 2" xfId="924"/>
    <cellStyle name="Percent 12 2 2" xfId="925"/>
    <cellStyle name="Percent 12 2 2 2" xfId="926"/>
    <cellStyle name="Percent 12 2 3" xfId="927"/>
    <cellStyle name="Percent 12 3" xfId="928"/>
    <cellStyle name="Percent 12 3 2" xfId="929"/>
    <cellStyle name="Percent 12 4" xfId="930"/>
    <cellStyle name="Percent 12 4 2" xfId="931"/>
    <cellStyle name="Percent 12 5" xfId="932"/>
    <cellStyle name="Percent 13" xfId="933"/>
    <cellStyle name="Percent 14" xfId="934"/>
    <cellStyle name="Percent 15" xfId="935"/>
    <cellStyle name="Percent 16" xfId="936"/>
    <cellStyle name="Percent 17" xfId="937"/>
    <cellStyle name="Percent 18" xfId="938"/>
    <cellStyle name="Percent 19" xfId="939"/>
    <cellStyle name="Percent 2" xfId="940"/>
    <cellStyle name="Percent 2 2" xfId="941"/>
    <cellStyle name="Percent 2 2 2" xfId="942"/>
    <cellStyle name="Percent 2 2 2 2" xfId="943"/>
    <cellStyle name="Percent 2 2 2 2 2" xfId="944"/>
    <cellStyle name="Percent 2 2 2 2 2 2" xfId="945"/>
    <cellStyle name="Percent 2 2 2 2 3" xfId="946"/>
    <cellStyle name="Percent 2 2 2 2 3 2" xfId="947"/>
    <cellStyle name="Percent 2 2 2 2 4" xfId="948"/>
    <cellStyle name="Percent 2 2 2 3" xfId="949"/>
    <cellStyle name="Percent 2 2 2 3 2" xfId="950"/>
    <cellStyle name="Percent 2 2 2 4" xfId="951"/>
    <cellStyle name="Percent 2 2 2 4 2" xfId="952"/>
    <cellStyle name="Percent 2 2 2 5" xfId="953"/>
    <cellStyle name="Percent 2 2 3" xfId="954"/>
    <cellStyle name="Percent 2 2 3 2" xfId="955"/>
    <cellStyle name="Percent 2 2 3 2 2" xfId="956"/>
    <cellStyle name="Percent 2 2 3 2 2 2" xfId="957"/>
    <cellStyle name="Percent 2 2 3 2 3" xfId="958"/>
    <cellStyle name="Percent 2 2 3 2 3 2" xfId="959"/>
    <cellStyle name="Percent 2 2 3 2 4" xfId="960"/>
    <cellStyle name="Percent 2 2 3 3" xfId="961"/>
    <cellStyle name="Percent 2 2 3 3 2" xfId="962"/>
    <cellStyle name="Percent 2 2 3 4" xfId="963"/>
    <cellStyle name="Percent 2 2 3 4 2" xfId="964"/>
    <cellStyle name="Percent 2 2 3 5" xfId="965"/>
    <cellStyle name="Percent 2 3" xfId="966"/>
    <cellStyle name="Percent 2 3 2" xfId="967"/>
    <cellStyle name="Percent 2 3 2 2" xfId="968"/>
    <cellStyle name="Percent 2 3 2 2 2" xfId="969"/>
    <cellStyle name="Percent 2 3 2 3" xfId="970"/>
    <cellStyle name="Percent 2 3 2 3 2" xfId="971"/>
    <cellStyle name="Percent 2 3 2 4" xfId="972"/>
    <cellStyle name="Percent 2 3 3" xfId="973"/>
    <cellStyle name="Percent 2 3 3 2" xfId="974"/>
    <cellStyle name="Percent 2 3 4" xfId="975"/>
    <cellStyle name="Percent 2 3 4 2" xfId="976"/>
    <cellStyle name="Percent 2 3 5" xfId="977"/>
    <cellStyle name="Percent 2 4" xfId="978"/>
    <cellStyle name="Percent 2 4 2" xfId="979"/>
    <cellStyle name="Percent 2 4 2 2" xfId="980"/>
    <cellStyle name="Percent 2 4 2 2 2" xfId="981"/>
    <cellStyle name="Percent 2 4 2 3" xfId="982"/>
    <cellStyle name="Percent 2 4 2 3 2" xfId="983"/>
    <cellStyle name="Percent 2 4 2 4" xfId="984"/>
    <cellStyle name="Percent 2 4 3" xfId="985"/>
    <cellStyle name="Percent 2 4 3 2" xfId="986"/>
    <cellStyle name="Percent 2 4 4" xfId="987"/>
    <cellStyle name="Percent 2 4 4 2" xfId="988"/>
    <cellStyle name="Percent 2 4 5" xfId="989"/>
    <cellStyle name="Percent 20" xfId="990"/>
    <cellStyle name="Percent 21" xfId="991"/>
    <cellStyle name="Percent 22" xfId="1161"/>
    <cellStyle name="Percent 3" xfId="992"/>
    <cellStyle name="Percent 3 2" xfId="993"/>
    <cellStyle name="Percent 3 4" xfId="994"/>
    <cellStyle name="Percent 3 4 2" xfId="995"/>
    <cellStyle name="Percent 3 4 2 2" xfId="996"/>
    <cellStyle name="Percent 3 4 3" xfId="997"/>
    <cellStyle name="Percent 3 4 3 2" xfId="998"/>
    <cellStyle name="Percent 3 4 4" xfId="999"/>
    <cellStyle name="Percent 4" xfId="1000"/>
    <cellStyle name="Percent 5" xfId="1001"/>
    <cellStyle name="Percent 5 2" xfId="1002"/>
    <cellStyle name="Percent 5 2 2" xfId="1003"/>
    <cellStyle name="Percent 5 3" xfId="1004"/>
    <cellStyle name="Percent 5 3 2" xfId="1005"/>
    <cellStyle name="Percent 5 4" xfId="1006"/>
    <cellStyle name="Percent 6" xfId="1007"/>
    <cellStyle name="Percent 6 2" xfId="1008"/>
    <cellStyle name="Percent 7" xfId="1009"/>
    <cellStyle name="Percent 8" xfId="1010"/>
    <cellStyle name="Percent 9" xfId="1011"/>
    <cellStyle name="Percentage" xfId="1012"/>
    <cellStyle name="Percentage." xfId="1013"/>
    <cellStyle name="Period Title" xfId="1014"/>
    <cellStyle name="Period Title." xfId="1015"/>
    <cellStyle name="Presentation Currency." xfId="1016"/>
    <cellStyle name="Presentation Date." xfId="1017"/>
    <cellStyle name="Presentation Heading 1." xfId="1018"/>
    <cellStyle name="Presentation Heading 2." xfId="1019"/>
    <cellStyle name="Presentation Heading 3." xfId="1020"/>
    <cellStyle name="Presentation Heading 4." xfId="1021"/>
    <cellStyle name="Presentation Hyperlink Arrow." xfId="1022"/>
    <cellStyle name="Presentation Hyperlink Check." xfId="1023"/>
    <cellStyle name="Presentation Hyperlink Text." xfId="1024"/>
    <cellStyle name="Presentation Model Name." xfId="1025"/>
    <cellStyle name="Presentation Multiple." xfId="1026"/>
    <cellStyle name="Presentation Normal." xfId="1027"/>
    <cellStyle name="Presentation Number." xfId="1028"/>
    <cellStyle name="Presentation Percentage." xfId="1029"/>
    <cellStyle name="Presentation Period Title." xfId="1030"/>
    <cellStyle name="Presentation Section Number." xfId="1031"/>
    <cellStyle name="Presentation Sheet Title." xfId="1032"/>
    <cellStyle name="Presentation Sub Total." xfId="1033"/>
    <cellStyle name="Presentation TOC 1." xfId="1034"/>
    <cellStyle name="Presentation TOC 2." xfId="1035"/>
    <cellStyle name="Presentation TOC 3." xfId="1036"/>
    <cellStyle name="Presentation TOC 4." xfId="1037"/>
    <cellStyle name="Presentation Year." xfId="1038"/>
    <cellStyle name="PSChar" xfId="1039"/>
    <cellStyle name="PSDate" xfId="1040"/>
    <cellStyle name="PSDec" xfId="1041"/>
    <cellStyle name="PSDetail" xfId="1042"/>
    <cellStyle name="PSHeading" xfId="1043"/>
    <cellStyle name="PSHeading 2" xfId="1044"/>
    <cellStyle name="PSHeading 2 2" xfId="1045"/>
    <cellStyle name="PSHeading 2 2 2" xfId="1046"/>
    <cellStyle name="PSHeading 2 2 2 2" xfId="1047"/>
    <cellStyle name="PSHeading 2 2 2 3" xfId="1048"/>
    <cellStyle name="PSHeading 2 3" xfId="1049"/>
    <cellStyle name="PSHeading 2 3 2" xfId="1050"/>
    <cellStyle name="PSHeading 2 3 3" xfId="1051"/>
    <cellStyle name="PSHeading 3" xfId="1052"/>
    <cellStyle name="PSHeading 3 2" xfId="1053"/>
    <cellStyle name="PSHeading 3 2 2" xfId="1054"/>
    <cellStyle name="PSHeading 3 2 2 2" xfId="1055"/>
    <cellStyle name="PSHeading 3 2 2 2 2" xfId="1056"/>
    <cellStyle name="PSHeading 3 2 2 2 3" xfId="1057"/>
    <cellStyle name="PSHeading 3 2 3" xfId="1058"/>
    <cellStyle name="PSHeading 3 2 3 2" xfId="1059"/>
    <cellStyle name="PSHeading 3 2 3 3" xfId="1060"/>
    <cellStyle name="PSHeading 3 3" xfId="1061"/>
    <cellStyle name="PSHeading 3 3 2" xfId="1062"/>
    <cellStyle name="PSHeading 3 3 3" xfId="1063"/>
    <cellStyle name="PSHeading 4" xfId="1064"/>
    <cellStyle name="PSHeading 4 2" xfId="1065"/>
    <cellStyle name="PSHeading 4 2 2" xfId="1066"/>
    <cellStyle name="PSHeading 4 2 3" xfId="1067"/>
    <cellStyle name="PSHeading 5" xfId="1068"/>
    <cellStyle name="PSHeading 5 2" xfId="1069"/>
    <cellStyle name="PSHeading 5 3" xfId="1070"/>
    <cellStyle name="PSInt" xfId="1071"/>
    <cellStyle name="PSSpacer" xfId="1072"/>
    <cellStyle name="Ratio" xfId="1073"/>
    <cellStyle name="Ratio 2" xfId="1074"/>
    <cellStyle name="Ratio_29(d) - Gas extensions -tariffs" xfId="1075"/>
    <cellStyle name="Right Date" xfId="1076"/>
    <cellStyle name="Right Number" xfId="1077"/>
    <cellStyle name="Right Year" xfId="1078"/>
    <cellStyle name="RIN_Input$_3dp" xfId="1079"/>
    <cellStyle name="SAPError" xfId="1080"/>
    <cellStyle name="SAPError 2" xfId="1081"/>
    <cellStyle name="SAPKey" xfId="1082"/>
    <cellStyle name="SAPKey 2" xfId="1083"/>
    <cellStyle name="SAPLocked" xfId="1084"/>
    <cellStyle name="SAPLocked 2" xfId="1085"/>
    <cellStyle name="SAPOutput" xfId="1086"/>
    <cellStyle name="SAPOutput 2" xfId="1087"/>
    <cellStyle name="SAPSpace" xfId="1088"/>
    <cellStyle name="SAPSpace 2" xfId="1089"/>
    <cellStyle name="SAPText" xfId="1090"/>
    <cellStyle name="SAPText 2" xfId="1091"/>
    <cellStyle name="SAPUnLocked" xfId="1092"/>
    <cellStyle name="SAPUnLocked 2" xfId="1093"/>
    <cellStyle name="Section Number." xfId="1094"/>
    <cellStyle name="Sheet Title" xfId="1095"/>
    <cellStyle name="Sheet Title." xfId="1096"/>
    <cellStyle name="SheetHeader1" xfId="1097"/>
    <cellStyle name="Style 1" xfId="1098"/>
    <cellStyle name="Style 1 2" xfId="1099"/>
    <cellStyle name="Style 1 2 2" xfId="1100"/>
    <cellStyle name="Style 1 3" xfId="1101"/>
    <cellStyle name="Style 1 3 2" xfId="1102"/>
    <cellStyle name="Style 1 3 3" xfId="1103"/>
    <cellStyle name="Style 1 4" xfId="1104"/>
    <cellStyle name="Style 1_29(d) - Gas extensions -tariffs" xfId="1105"/>
    <cellStyle name="Style2" xfId="1106"/>
    <cellStyle name="Style3" xfId="1107"/>
    <cellStyle name="Style4" xfId="1108"/>
    <cellStyle name="Style4 2" xfId="1109"/>
    <cellStyle name="Style4_29(d) - Gas extensions -tariffs" xfId="1110"/>
    <cellStyle name="Style5" xfId="1111"/>
    <cellStyle name="Style5 2" xfId="1112"/>
    <cellStyle name="Style5_29(d) - Gas extensions -tariffs" xfId="1113"/>
    <cellStyle name="Sub Total." xfId="1114"/>
    <cellStyle name="Table Head Green" xfId="1115"/>
    <cellStyle name="Table Head_pldt" xfId="1116"/>
    <cellStyle name="Table Source" xfId="1117"/>
    <cellStyle name="Table Units" xfId="1118"/>
    <cellStyle name="TableLvl2" xfId="1119"/>
    <cellStyle name="TableLvl3" xfId="1120"/>
    <cellStyle name="Text" xfId="1121"/>
    <cellStyle name="Text 2" xfId="1122"/>
    <cellStyle name="Text 3" xfId="1123"/>
    <cellStyle name="Text Head 1" xfId="1124"/>
    <cellStyle name="Text Head 2" xfId="1125"/>
    <cellStyle name="Text Indent 2" xfId="1126"/>
    <cellStyle name="Theirs" xfId="1127"/>
    <cellStyle name="Title 2" xfId="1128"/>
    <cellStyle name="Title 2 2" xfId="1129"/>
    <cellStyle name="TOC 1" xfId="1130"/>
    <cellStyle name="TOC 2" xfId="1131"/>
    <cellStyle name="TOC 3" xfId="1132"/>
    <cellStyle name="Total 2" xfId="1133"/>
    <cellStyle name="Total 2 2" xfId="1134"/>
    <cellStyle name="Total 2 2 2" xfId="1135"/>
    <cellStyle name="Total 2 2 2 2" xfId="1136"/>
    <cellStyle name="Total 2 2 2 2 2" xfId="1137"/>
    <cellStyle name="Total 2 2 2 3" xfId="1138"/>
    <cellStyle name="Total 2 2 3" xfId="1139"/>
    <cellStyle name="Total 2 2 3 2" xfId="1140"/>
    <cellStyle name="Total 2 3" xfId="1141"/>
    <cellStyle name="Total 2 3 2" xfId="1142"/>
    <cellStyle name="Total 2 3 2 2" xfId="1143"/>
    <cellStyle name="Total 2 3 2 2 2" xfId="1144"/>
    <cellStyle name="Total 2 3 2 3" xfId="1145"/>
    <cellStyle name="Total 2 3 3" xfId="1146"/>
    <cellStyle name="Total 2 3 3 2" xfId="1147"/>
    <cellStyle name="Total 2 4" xfId="1148"/>
    <cellStyle name="Total 2 4 2" xfId="1149"/>
    <cellStyle name="Total 2 4 2 2" xfId="1150"/>
    <cellStyle name="Total 2 4 3" xfId="1151"/>
    <cellStyle name="Total 2 5" xfId="1152"/>
    <cellStyle name="Total 2 5 2" xfId="1153"/>
    <cellStyle name="Total 2 6" xfId="1154"/>
    <cellStyle name="Total 2 6 2" xfId="1155"/>
    <cellStyle name="Warning Text 2" xfId="1156"/>
    <cellStyle name="year" xfId="1157"/>
    <cellStyle name="year 2" xfId="1158"/>
    <cellStyle name="Year." xfId="1159"/>
    <cellStyle name="year_29(d) - Gas extensions -tariffs" xfId="11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$\Documents%20and%20Settings\mleco\Local%20Settings\Temporary%20Internet%20Files\OLK25AE\2010%2006%2028%20-%20AA%20-%20Template%20for%20data%20collec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APT%20Assets/GasNet/AA%20revision%202018-22/Load%20and%20demand/20161125%20VTS%20Export%20forecast%20-%20AC%20utilisation%20graph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$\Documents%20and%20Settings\Kjo\Local%20Settings\Temporary%20Internet%20Files\OLK7B3\ARC%20Compliance%20Model%20-%202010-11%20ActewAG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IM\TEMP\CONTEXT.2816\AER11%202074%20%20Aurora%202012%20-%20multiple%20issues%20addressed%20%20-%20AER%20regulatory%20proposal%20-%20-%20RIN%20template%20confidential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1. Inflation"/>
      <sheetName val="3.1 Opex"/>
      <sheetName val="3.2 Provisions"/>
      <sheetName val="4. Capex"/>
      <sheetName val="7. Capital Base"/>
      <sheetName val="7.5 Benefit sharing allowance"/>
      <sheetName val="8. Revenue"/>
      <sheetName val="11 - User No. "/>
      <sheetName val="12. Demand"/>
      <sheetName val="13. Pipeline capacity"/>
      <sheetName val="13. Pipeline capacity workings"/>
      <sheetName val="14. Bill impacts"/>
      <sheetName val="22. WACC"/>
      <sheetName val="Assumptions"/>
      <sheetName val="Firm MSP contracts Culcairn"/>
      <sheetName val="Daily Culcairn Demand"/>
      <sheetName val="daily culc demand no pivot "/>
      <sheetName val="Utilisations"/>
    </sheetNames>
    <sheetDataSet>
      <sheetData sheetId="0">
        <row r="8">
          <cell r="B8" t="str">
            <v>ActewAGL Distribution</v>
          </cell>
          <cell r="C8" t="str">
            <v>ActewAGL Distribution</v>
          </cell>
          <cell r="D8">
            <v>76670568688</v>
          </cell>
          <cell r="E8" t="str">
            <v>ACT</v>
          </cell>
          <cell r="F8" t="str">
            <v>Electricity</v>
          </cell>
          <cell r="G8" t="str">
            <v>Distribution</v>
          </cell>
          <cell r="H8" t="str">
            <v>Revenue cap</v>
          </cell>
          <cell r="I8" t="str">
            <v>Financial</v>
          </cell>
          <cell r="J8" t="str">
            <v>June</v>
          </cell>
          <cell r="K8">
            <v>5</v>
          </cell>
          <cell r="L8">
            <v>5</v>
          </cell>
          <cell r="M8">
            <v>5</v>
          </cell>
          <cell r="N8" t="str">
            <v>2014-19 Distribution Determination</v>
          </cell>
          <cell r="O8" t="str">
            <v>40 Bunda Street</v>
          </cell>
          <cell r="P8">
            <v>0</v>
          </cell>
          <cell r="Q8" t="str">
            <v>CANBERRA</v>
          </cell>
          <cell r="R8" t="str">
            <v>ACT</v>
          </cell>
          <cell r="S8" t="str">
            <v>2600</v>
          </cell>
          <cell r="T8" t="str">
            <v>GPO BOX 366</v>
          </cell>
          <cell r="U8">
            <v>0</v>
          </cell>
          <cell r="V8" t="str">
            <v>CANBERRA</v>
          </cell>
          <cell r="W8" t="str">
            <v>ACT</v>
          </cell>
          <cell r="X8">
            <v>2601</v>
          </cell>
        </row>
        <row r="9">
          <cell r="B9" t="str">
            <v>ActewAGL Distribution (Tx Assets)</v>
          </cell>
          <cell r="C9" t="str">
            <v>ActewAGL Distribution (Tx Assets)</v>
          </cell>
          <cell r="D9">
            <v>76670568688</v>
          </cell>
          <cell r="E9" t="str">
            <v>ACT</v>
          </cell>
          <cell r="F9" t="str">
            <v>Electricity</v>
          </cell>
          <cell r="G9" t="str">
            <v>Distribution</v>
          </cell>
          <cell r="H9" t="str">
            <v>Revenue cap</v>
          </cell>
          <cell r="I9" t="str">
            <v>Financial</v>
          </cell>
          <cell r="J9" t="str">
            <v>June</v>
          </cell>
          <cell r="K9">
            <v>5</v>
          </cell>
          <cell r="L9">
            <v>5</v>
          </cell>
          <cell r="M9">
            <v>5</v>
          </cell>
          <cell r="N9" t="str">
            <v>distribution determination</v>
          </cell>
          <cell r="O9" t="str">
            <v>40 Bunda Street</v>
          </cell>
          <cell r="P9">
            <v>0</v>
          </cell>
          <cell r="Q9" t="str">
            <v>CANBERRA</v>
          </cell>
          <cell r="R9" t="str">
            <v>ACT</v>
          </cell>
          <cell r="S9" t="str">
            <v>2600</v>
          </cell>
          <cell r="T9" t="str">
            <v>GPO BOX 366</v>
          </cell>
          <cell r="U9">
            <v>0</v>
          </cell>
          <cell r="V9" t="str">
            <v>CANBERRA</v>
          </cell>
          <cell r="W9" t="str">
            <v>ACT</v>
          </cell>
          <cell r="X9">
            <v>2601</v>
          </cell>
        </row>
        <row r="10">
          <cell r="B10" t="str">
            <v>ActewAGL Gas</v>
          </cell>
          <cell r="C10" t="str">
            <v>ActewAGL Gas</v>
          </cell>
          <cell r="D10">
            <v>76670568688</v>
          </cell>
          <cell r="E10" t="str">
            <v>ACT</v>
          </cell>
          <cell r="F10" t="str">
            <v>Gas</v>
          </cell>
          <cell r="G10" t="str">
            <v>Distribution</v>
          </cell>
          <cell r="H10" t="str">
            <v>Weighted average price cap</v>
          </cell>
          <cell r="I10" t="str">
            <v>Financial</v>
          </cell>
          <cell r="J10" t="str">
            <v>June</v>
          </cell>
          <cell r="K10">
            <v>5</v>
          </cell>
          <cell r="L10">
            <v>5</v>
          </cell>
          <cell r="M10" t="str">
            <v>x</v>
          </cell>
          <cell r="N10">
            <v>0</v>
          </cell>
          <cell r="O10" t="str">
            <v>40 Bunda Street</v>
          </cell>
          <cell r="P10">
            <v>0</v>
          </cell>
          <cell r="Q10" t="str">
            <v>CANBERRA</v>
          </cell>
          <cell r="R10" t="str">
            <v>ACT</v>
          </cell>
          <cell r="S10" t="str">
            <v>2600</v>
          </cell>
          <cell r="T10" t="str">
            <v>GPO BOX 366</v>
          </cell>
          <cell r="U10">
            <v>0</v>
          </cell>
          <cell r="V10" t="str">
            <v>CANBERRA</v>
          </cell>
          <cell r="W10" t="str">
            <v>ACT</v>
          </cell>
          <cell r="X10">
            <v>2601</v>
          </cell>
        </row>
        <row r="11">
          <cell r="B11" t="str">
            <v>AGN (SA)</v>
          </cell>
          <cell r="C11" t="str">
            <v>AGN (SA)</v>
          </cell>
          <cell r="D11">
            <v>78551685</v>
          </cell>
          <cell r="E11" t="str">
            <v>SA</v>
          </cell>
          <cell r="F11" t="str">
            <v>Gas</v>
          </cell>
          <cell r="G11" t="str">
            <v>Distribution</v>
          </cell>
          <cell r="H11" t="str">
            <v>Revenue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>
            <v>5</v>
          </cell>
          <cell r="N11" t="str">
            <v>distribution determination</v>
          </cell>
          <cell r="O11">
            <v>0</v>
          </cell>
          <cell r="P11">
            <v>0</v>
          </cell>
          <cell r="Q11">
            <v>0</v>
          </cell>
          <cell r="R11" t="str">
            <v>SA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AGN (Victoria)</v>
          </cell>
          <cell r="C12" t="str">
            <v>Australian Gas Networks Limited</v>
          </cell>
          <cell r="D12">
            <v>19078551685</v>
          </cell>
          <cell r="E12" t="str">
            <v>Vic</v>
          </cell>
          <cell r="F12" t="str">
            <v>Gas</v>
          </cell>
          <cell r="G12" t="str">
            <v>Distribution</v>
          </cell>
          <cell r="H12" t="str">
            <v>Weighted average price cap</v>
          </cell>
          <cell r="I12" t="str">
            <v>Calendar</v>
          </cell>
          <cell r="J12" t="str">
            <v>December</v>
          </cell>
          <cell r="K12">
            <v>5</v>
          </cell>
          <cell r="L12">
            <v>5</v>
          </cell>
          <cell r="M12" t="str">
            <v>x</v>
          </cell>
          <cell r="N12">
            <v>0</v>
          </cell>
          <cell r="O12" t="str">
            <v>Level 10</v>
          </cell>
          <cell r="P12" t="str">
            <v>81 Flinders Street</v>
          </cell>
          <cell r="Q12" t="str">
            <v>ADELAIDE</v>
          </cell>
          <cell r="R12" t="str">
            <v>SA</v>
          </cell>
          <cell r="S12" t="str">
            <v>5000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Amadeus</v>
          </cell>
          <cell r="C13" t="str">
            <v>APT Pipelines (NT) Pty Ltd</v>
          </cell>
          <cell r="D13">
            <v>39009737393</v>
          </cell>
          <cell r="E13" t="str">
            <v>NT</v>
          </cell>
          <cell r="F13" t="str">
            <v>Gas</v>
          </cell>
          <cell r="G13" t="str">
            <v>Transmission</v>
          </cell>
          <cell r="H13" t="str">
            <v>Weighted average price cap</v>
          </cell>
          <cell r="I13" t="str">
            <v>Financial</v>
          </cell>
          <cell r="J13" t="str">
            <v>June</v>
          </cell>
          <cell r="K13">
            <v>5</v>
          </cell>
          <cell r="L13">
            <v>5</v>
          </cell>
          <cell r="M13" t="str">
            <v>x</v>
          </cell>
          <cell r="N13" t="str">
            <v>n/a</v>
          </cell>
          <cell r="O13" t="str">
            <v>Level 19, HSBC Building</v>
          </cell>
          <cell r="P13" t="str">
            <v>580 George Street</v>
          </cell>
          <cell r="Q13" t="str">
            <v>SYDNEY</v>
          </cell>
          <cell r="R13" t="str">
            <v>NSW</v>
          </cell>
          <cell r="S13" t="str">
            <v>2000</v>
          </cell>
          <cell r="T13" t="str">
            <v>Level 19, HSBC Building</v>
          </cell>
          <cell r="U13" t="str">
            <v>580 George Street</v>
          </cell>
          <cell r="V13" t="str">
            <v>SYDNEY</v>
          </cell>
          <cell r="W13" t="str">
            <v>NSW</v>
          </cell>
          <cell r="X13" t="str">
            <v>2000</v>
          </cell>
        </row>
        <row r="14">
          <cell r="B14" t="str">
            <v>APA VTS</v>
          </cell>
          <cell r="C14" t="str">
            <v>APA VTS Australia (Operations) Pty Ltd</v>
          </cell>
          <cell r="D14">
            <v>65083009</v>
          </cell>
          <cell r="E14" t="str">
            <v>Vic</v>
          </cell>
          <cell r="F14" t="str">
            <v>Gas</v>
          </cell>
          <cell r="G14" t="str">
            <v>Transmission</v>
          </cell>
          <cell r="H14" t="str">
            <v>Weighted average price cap</v>
          </cell>
          <cell r="I14" t="str">
            <v>Calendar</v>
          </cell>
          <cell r="J14" t="str">
            <v>December</v>
          </cell>
          <cell r="K14">
            <v>5</v>
          </cell>
          <cell r="L14">
            <v>5</v>
          </cell>
          <cell r="M14" t="str">
            <v>x</v>
          </cell>
          <cell r="N14">
            <v>0</v>
          </cell>
          <cell r="O14" t="str">
            <v>Level 19, HSBC Building</v>
          </cell>
          <cell r="P14" t="str">
            <v>580 George Street</v>
          </cell>
          <cell r="Q14" t="str">
            <v>SYDNEY</v>
          </cell>
          <cell r="R14" t="str">
            <v>NSW</v>
          </cell>
          <cell r="S14" t="str">
            <v>2000</v>
          </cell>
          <cell r="T14" t="str">
            <v>PO Box R41</v>
          </cell>
          <cell r="U14">
            <v>0</v>
          </cell>
          <cell r="V14" t="str">
            <v>ROYAL EXCHANGE</v>
          </cell>
          <cell r="W14" t="str">
            <v>NSW</v>
          </cell>
          <cell r="X14" t="str">
            <v>1225</v>
          </cell>
        </row>
        <row r="15">
          <cell r="B15" t="str">
            <v>Ausgrid</v>
          </cell>
          <cell r="C15" t="str">
            <v>Ausgrid</v>
          </cell>
          <cell r="D15">
            <v>67505337385</v>
          </cell>
          <cell r="E15" t="str">
            <v>NSW</v>
          </cell>
          <cell r="F15" t="str">
            <v>Electricity</v>
          </cell>
          <cell r="G15" t="str">
            <v>Distribution</v>
          </cell>
          <cell r="H15" t="str">
            <v>Revenue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 t="str">
            <v>2014-19 Distribution Determination</v>
          </cell>
          <cell r="O15" t="str">
            <v>570 George St</v>
          </cell>
          <cell r="P15">
            <v>0</v>
          </cell>
          <cell r="Q15" t="str">
            <v>SYDNEY</v>
          </cell>
          <cell r="R15" t="str">
            <v>NSW</v>
          </cell>
          <cell r="S15">
            <v>2000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Ausgrid (Tx Assets)</v>
          </cell>
          <cell r="C16" t="str">
            <v>Ausgrid (Tx Assets)</v>
          </cell>
          <cell r="D16">
            <v>67505337385</v>
          </cell>
          <cell r="E16" t="str">
            <v>NSW</v>
          </cell>
          <cell r="F16" t="str">
            <v>Electricity</v>
          </cell>
          <cell r="G16" t="str">
            <v>Distribution</v>
          </cell>
          <cell r="H16" t="str">
            <v>Revenue cap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>
            <v>5</v>
          </cell>
          <cell r="N16" t="str">
            <v>distribution determination</v>
          </cell>
          <cell r="O16">
            <v>0</v>
          </cell>
          <cell r="P16">
            <v>0</v>
          </cell>
          <cell r="Q16">
            <v>0</v>
          </cell>
          <cell r="R16" t="str">
            <v>NSW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B17" t="str">
            <v>AusNet (D)</v>
          </cell>
          <cell r="C17" t="str">
            <v>AusNet Services (D)</v>
          </cell>
          <cell r="D17">
            <v>91064651118</v>
          </cell>
          <cell r="E17" t="str">
            <v>Vic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Calendar</v>
          </cell>
          <cell r="J17" t="str">
            <v>December</v>
          </cell>
          <cell r="K17">
            <v>5</v>
          </cell>
          <cell r="L17">
            <v>5</v>
          </cell>
          <cell r="M17">
            <v>2</v>
          </cell>
          <cell r="N17" t="str">
            <v>2016-20 Distribution Determination</v>
          </cell>
          <cell r="O17" t="str">
            <v>Level 32</v>
          </cell>
          <cell r="P17" t="str">
            <v>2 Southbank Boulevard</v>
          </cell>
          <cell r="Q17" t="str">
            <v>SOUTHBANK</v>
          </cell>
          <cell r="R17" t="str">
            <v>Vic</v>
          </cell>
          <cell r="S17" t="str">
            <v>3006</v>
          </cell>
          <cell r="T17" t="str">
            <v>Locked Bag 14051</v>
          </cell>
          <cell r="U17">
            <v>0</v>
          </cell>
          <cell r="V17" t="str">
            <v>MELBOURNE CITY MAIL CENTRE</v>
          </cell>
          <cell r="W17" t="str">
            <v>VIC</v>
          </cell>
          <cell r="X17">
            <v>8001</v>
          </cell>
        </row>
        <row r="18">
          <cell r="B18" t="str">
            <v>AusNet (Gas)</v>
          </cell>
          <cell r="C18" t="str">
            <v>AusNet Gas Services</v>
          </cell>
          <cell r="D18">
            <v>86015036</v>
          </cell>
          <cell r="E18" t="str">
            <v>Vic</v>
          </cell>
          <cell r="F18" t="str">
            <v>Gas</v>
          </cell>
          <cell r="G18" t="str">
            <v>Distribution</v>
          </cell>
          <cell r="H18" t="str">
            <v>Weighted average price cap</v>
          </cell>
          <cell r="I18" t="str">
            <v>Calendar</v>
          </cell>
          <cell r="J18" t="str">
            <v>December</v>
          </cell>
          <cell r="K18">
            <v>5</v>
          </cell>
          <cell r="L18">
            <v>5</v>
          </cell>
          <cell r="M18" t="str">
            <v>X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B19" t="str">
            <v>AusNet (T)</v>
          </cell>
          <cell r="C19" t="str">
            <v>AusNet (T)</v>
          </cell>
          <cell r="D19">
            <v>78079798173</v>
          </cell>
          <cell r="E19" t="str">
            <v>Vic</v>
          </cell>
          <cell r="F19" t="str">
            <v>Electricity</v>
          </cell>
          <cell r="G19" t="str">
            <v>Transmission</v>
          </cell>
          <cell r="H19" t="str">
            <v>Revenue cap</v>
          </cell>
          <cell r="I19" t="str">
            <v>Financial</v>
          </cell>
          <cell r="J19" t="str">
            <v>March</v>
          </cell>
          <cell r="K19">
            <v>5</v>
          </cell>
          <cell r="L19">
            <v>5</v>
          </cell>
          <cell r="M19">
            <v>2</v>
          </cell>
          <cell r="N19" t="str">
            <v>transmission determination</v>
          </cell>
          <cell r="O19" t="str">
            <v>Level 32</v>
          </cell>
          <cell r="P19" t="str">
            <v>2 Southbank Boulevard</v>
          </cell>
          <cell r="Q19" t="str">
            <v>SOUTHBANK</v>
          </cell>
          <cell r="R19" t="str">
            <v>Vic</v>
          </cell>
          <cell r="S19" t="str">
            <v>3006</v>
          </cell>
          <cell r="T19" t="str">
            <v>Locked Bag 14051</v>
          </cell>
          <cell r="U19">
            <v>0</v>
          </cell>
          <cell r="V19" t="str">
            <v>MELBOURNE CITY MAIL CENTRE</v>
          </cell>
          <cell r="W19" t="str">
            <v>Vic</v>
          </cell>
          <cell r="X19" t="str">
            <v>8001</v>
          </cell>
        </row>
        <row r="20">
          <cell r="B20" t="str">
            <v>Australian Distribution Co.</v>
          </cell>
          <cell r="C20" t="str">
            <v>Australian Distribution Co.</v>
          </cell>
          <cell r="D20">
            <v>11222333444</v>
          </cell>
          <cell r="E20" t="str">
            <v>-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2</v>
          </cell>
          <cell r="N20" t="str">
            <v>distribution determination</v>
          </cell>
          <cell r="O20" t="str">
            <v>123 Straight Street</v>
          </cell>
          <cell r="P20">
            <v>0</v>
          </cell>
          <cell r="Q20" t="str">
            <v>SYDNEY</v>
          </cell>
          <cell r="R20" t="str">
            <v>NSW</v>
          </cell>
          <cell r="S20" t="str">
            <v>2000</v>
          </cell>
          <cell r="T20" t="str">
            <v>PO Box 123</v>
          </cell>
          <cell r="U20">
            <v>0</v>
          </cell>
          <cell r="V20" t="str">
            <v>SYDNEY</v>
          </cell>
          <cell r="W20" t="str">
            <v>NSW</v>
          </cell>
          <cell r="X20">
            <v>2000</v>
          </cell>
        </row>
        <row r="21">
          <cell r="B21" t="str">
            <v>Australian Transmission Co.</v>
          </cell>
          <cell r="C21" t="str">
            <v>Australian Transmission Co.</v>
          </cell>
          <cell r="D21">
            <v>11222333444</v>
          </cell>
          <cell r="E21" t="str">
            <v>-</v>
          </cell>
          <cell r="F21" t="str">
            <v>Electricity</v>
          </cell>
          <cell r="G21" t="str">
            <v>Transmission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 t="str">
            <v>transmission determination</v>
          </cell>
          <cell r="O21" t="str">
            <v>123 Straight Street</v>
          </cell>
          <cell r="P21">
            <v>0</v>
          </cell>
          <cell r="Q21" t="str">
            <v>SYDNEY</v>
          </cell>
          <cell r="R21" t="str">
            <v>NSW</v>
          </cell>
          <cell r="S21" t="str">
            <v>2000</v>
          </cell>
          <cell r="T21" t="str">
            <v>PO Box 123</v>
          </cell>
          <cell r="U21">
            <v>0</v>
          </cell>
          <cell r="V21" t="str">
            <v>SYDNEY</v>
          </cell>
          <cell r="W21" t="str">
            <v>NSW</v>
          </cell>
          <cell r="X21">
            <v>2000</v>
          </cell>
        </row>
        <row r="22">
          <cell r="B22" t="str">
            <v>CitiPower</v>
          </cell>
          <cell r="C22" t="str">
            <v>CitiPower</v>
          </cell>
          <cell r="D22">
            <v>76064651056</v>
          </cell>
          <cell r="E22" t="str">
            <v>Vic</v>
          </cell>
          <cell r="F22" t="str">
            <v>Electricity</v>
          </cell>
          <cell r="G22" t="str">
            <v>Distribution</v>
          </cell>
          <cell r="H22" t="str">
            <v>Revenue cap</v>
          </cell>
          <cell r="I22" t="str">
            <v>Calendar</v>
          </cell>
          <cell r="J22" t="str">
            <v>December</v>
          </cell>
          <cell r="K22">
            <v>5</v>
          </cell>
          <cell r="L22">
            <v>5</v>
          </cell>
          <cell r="M22">
            <v>2</v>
          </cell>
          <cell r="N22" t="str">
            <v>2016-20 Distribution Determination</v>
          </cell>
          <cell r="O22" t="str">
            <v>40 Market Street</v>
          </cell>
          <cell r="P22">
            <v>0</v>
          </cell>
          <cell r="Q22" t="str">
            <v>MELBOURNE</v>
          </cell>
          <cell r="R22" t="str">
            <v>Vic</v>
          </cell>
          <cell r="S22" t="str">
            <v>3000</v>
          </cell>
          <cell r="T22" t="str">
            <v>Locked Bag 14090</v>
          </cell>
          <cell r="U22">
            <v>0</v>
          </cell>
          <cell r="V22" t="str">
            <v>MELBOURNE</v>
          </cell>
          <cell r="W22" t="str">
            <v>VIC</v>
          </cell>
          <cell r="X22">
            <v>8001</v>
          </cell>
        </row>
        <row r="23">
          <cell r="B23" t="str">
            <v>Directlink</v>
          </cell>
          <cell r="C23" t="str">
            <v>Directlink</v>
          </cell>
          <cell r="D23">
            <v>16779340889</v>
          </cell>
          <cell r="E23" t="str">
            <v>Qld</v>
          </cell>
          <cell r="F23" t="str">
            <v>Electricity</v>
          </cell>
          <cell r="G23" t="str">
            <v>Transmission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9</v>
          </cell>
          <cell r="L23">
            <v>5</v>
          </cell>
          <cell r="M23">
            <v>5</v>
          </cell>
          <cell r="N23" t="str">
            <v>transmission determination</v>
          </cell>
          <cell r="O23">
            <v>0</v>
          </cell>
          <cell r="P23">
            <v>0</v>
          </cell>
          <cell r="Q23">
            <v>0</v>
          </cell>
          <cell r="R23" t="str">
            <v>NSW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ElectraNet</v>
          </cell>
          <cell r="C24" t="str">
            <v>ElectraNet</v>
          </cell>
          <cell r="D24">
            <v>41094482416</v>
          </cell>
          <cell r="E24" t="str">
            <v>SA</v>
          </cell>
          <cell r="F24" t="str">
            <v>Electricity</v>
          </cell>
          <cell r="G24" t="str">
            <v>Transmission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 t="str">
            <v>transmission determination</v>
          </cell>
          <cell r="O24" t="str">
            <v>52-55 East Terrace</v>
          </cell>
          <cell r="P24" t="str">
            <v>Rymill Park</v>
          </cell>
          <cell r="Q24" t="str">
            <v>ADELAIDE</v>
          </cell>
          <cell r="R24" t="str">
            <v>SA</v>
          </cell>
          <cell r="S24" t="str">
            <v>5000</v>
          </cell>
          <cell r="T24" t="str">
            <v>PO Box 7096</v>
          </cell>
          <cell r="U24" t="str">
            <v>Hutt Street Post Office</v>
          </cell>
          <cell r="V24" t="str">
            <v>ADELAIDE</v>
          </cell>
          <cell r="W24" t="str">
            <v>SA</v>
          </cell>
          <cell r="X24">
            <v>5000</v>
          </cell>
        </row>
        <row r="25">
          <cell r="B25" t="str">
            <v>Endeavour Energy</v>
          </cell>
          <cell r="C25" t="str">
            <v>Endeavour Energy</v>
          </cell>
          <cell r="D25">
            <v>59253130878</v>
          </cell>
          <cell r="E25" t="str">
            <v>NSW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 t="str">
            <v>2014-19 Distribution Determination</v>
          </cell>
          <cell r="O25" t="str">
            <v>51 Huntingwood Drive</v>
          </cell>
          <cell r="P25">
            <v>0</v>
          </cell>
          <cell r="Q25" t="str">
            <v>HUNTINGWOOD</v>
          </cell>
          <cell r="R25" t="str">
            <v>NSW</v>
          </cell>
          <cell r="S25" t="str">
            <v>2148</v>
          </cell>
          <cell r="T25" t="str">
            <v>PO Box 811</v>
          </cell>
          <cell r="U25">
            <v>0</v>
          </cell>
          <cell r="V25" t="str">
            <v>SEVEN HILLS</v>
          </cell>
          <cell r="W25" t="str">
            <v>NSW</v>
          </cell>
          <cell r="X25" t="str">
            <v>1730</v>
          </cell>
        </row>
        <row r="26">
          <cell r="B26" t="str">
            <v>Energex</v>
          </cell>
          <cell r="C26" t="str">
            <v>Energex</v>
          </cell>
          <cell r="D26">
            <v>40078849055</v>
          </cell>
          <cell r="E26" t="str">
            <v>Qld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 t="str">
            <v>2015-20 Distribution Determination</v>
          </cell>
          <cell r="O26" t="str">
            <v>26 Reddacliff Street</v>
          </cell>
          <cell r="P26">
            <v>0</v>
          </cell>
          <cell r="Q26" t="str">
            <v>NEWSTEAD</v>
          </cell>
          <cell r="R26" t="str">
            <v>Qld</v>
          </cell>
          <cell r="S26" t="str">
            <v>4006</v>
          </cell>
          <cell r="T26" t="str">
            <v>26 Reddacliff Street</v>
          </cell>
          <cell r="U26">
            <v>0</v>
          </cell>
          <cell r="V26" t="str">
            <v>NEWSTEAD</v>
          </cell>
          <cell r="W26" t="str">
            <v>QLD</v>
          </cell>
          <cell r="X26" t="str">
            <v>4006</v>
          </cell>
        </row>
        <row r="27">
          <cell r="B27" t="str">
            <v>Ergon Energy</v>
          </cell>
          <cell r="C27" t="str">
            <v>Ergon Energy</v>
          </cell>
          <cell r="D27">
            <v>50087646062</v>
          </cell>
          <cell r="E27" t="str">
            <v>Qld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 t="str">
            <v>2015-20 Distribution Determination</v>
          </cell>
          <cell r="O27" t="str">
            <v>22 Walker Street</v>
          </cell>
          <cell r="P27">
            <v>0</v>
          </cell>
          <cell r="Q27" t="str">
            <v>TOWNSVILLE</v>
          </cell>
          <cell r="R27" t="str">
            <v>Qld</v>
          </cell>
          <cell r="S27" t="str">
            <v>4810</v>
          </cell>
          <cell r="T27" t="str">
            <v>Po Box 264</v>
          </cell>
          <cell r="U27">
            <v>0</v>
          </cell>
          <cell r="V27" t="str">
            <v>FORTITUDE VALLEY</v>
          </cell>
          <cell r="W27" t="str">
            <v>QLD</v>
          </cell>
          <cell r="X27">
            <v>4006</v>
          </cell>
        </row>
        <row r="28">
          <cell r="B28" t="str">
            <v>Essential Energy</v>
          </cell>
          <cell r="C28" t="str">
            <v>Essential Energy</v>
          </cell>
          <cell r="D28">
            <v>37428185226</v>
          </cell>
          <cell r="E28" t="str">
            <v>NSW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 t="str">
            <v>2014-19 Distribution Determination</v>
          </cell>
          <cell r="O28" t="str">
            <v>8 Buller Street</v>
          </cell>
          <cell r="P28">
            <v>0</v>
          </cell>
          <cell r="Q28" t="str">
            <v>PORT MACQUARIE</v>
          </cell>
          <cell r="R28" t="str">
            <v>NSW</v>
          </cell>
          <cell r="S28" t="str">
            <v>2444</v>
          </cell>
          <cell r="T28" t="str">
            <v>PO Box 5730</v>
          </cell>
          <cell r="U28">
            <v>0</v>
          </cell>
          <cell r="V28" t="str">
            <v>PORT MACQUARIE</v>
          </cell>
          <cell r="W28" t="str">
            <v>NSW</v>
          </cell>
          <cell r="X28" t="str">
            <v>2444</v>
          </cell>
        </row>
        <row r="29">
          <cell r="B29" t="str">
            <v>Jemena Electricity</v>
          </cell>
          <cell r="C29" t="str">
            <v>Jemena Electricity</v>
          </cell>
          <cell r="D29">
            <v>82064651083</v>
          </cell>
          <cell r="E29" t="str">
            <v>Vic</v>
          </cell>
          <cell r="F29" t="str">
            <v>Electricity</v>
          </cell>
          <cell r="G29" t="str">
            <v>Distribution</v>
          </cell>
          <cell r="H29" t="str">
            <v>Revenue cap</v>
          </cell>
          <cell r="I29" t="str">
            <v>Calendar</v>
          </cell>
          <cell r="J29" t="str">
            <v>December</v>
          </cell>
          <cell r="K29">
            <v>5</v>
          </cell>
          <cell r="L29">
            <v>5</v>
          </cell>
          <cell r="M29">
            <v>2</v>
          </cell>
          <cell r="N29" t="str">
            <v>2016-20 Distribution Determination</v>
          </cell>
          <cell r="O29" t="str">
            <v>Level 16</v>
          </cell>
          <cell r="P29" t="str">
            <v>567 Collins Street</v>
          </cell>
          <cell r="Q29" t="str">
            <v>MELBOURNE</v>
          </cell>
          <cell r="R29" t="str">
            <v>VIC</v>
          </cell>
          <cell r="S29" t="str">
            <v>3000</v>
          </cell>
          <cell r="T29" t="str">
            <v>PO Box 16182</v>
          </cell>
          <cell r="U29">
            <v>0</v>
          </cell>
          <cell r="V29" t="str">
            <v>MELBOURNE</v>
          </cell>
          <cell r="W29" t="str">
            <v>VIC</v>
          </cell>
          <cell r="X29">
            <v>8001</v>
          </cell>
        </row>
        <row r="30">
          <cell r="B30" t="str">
            <v>JGN</v>
          </cell>
          <cell r="C30" t="str">
            <v>Jemena Gas Networks</v>
          </cell>
          <cell r="D30">
            <v>0</v>
          </cell>
          <cell r="E30" t="str">
            <v>NSW</v>
          </cell>
          <cell r="F30" t="str">
            <v>Gas</v>
          </cell>
          <cell r="G30" t="str">
            <v>Distribution</v>
          </cell>
          <cell r="H30" t="str">
            <v>Weighted average price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B31" t="str">
            <v>Multinet Gas</v>
          </cell>
          <cell r="C31" t="str">
            <v>Multinet Gas (DB No.1) Pty Ltd (ACN 086 026 986), Multinet Gas (DB No.2) Pty Ltd (ACN 086 230 122)</v>
          </cell>
          <cell r="D31">
            <v>86026986</v>
          </cell>
          <cell r="E31" t="str">
            <v>Vic</v>
          </cell>
          <cell r="F31" t="str">
            <v>Gas</v>
          </cell>
          <cell r="G31" t="str">
            <v>Distribution</v>
          </cell>
          <cell r="H31" t="str">
            <v>Weighted average price cap</v>
          </cell>
          <cell r="I31" t="str">
            <v>Calendar</v>
          </cell>
          <cell r="J31" t="str">
            <v>December</v>
          </cell>
          <cell r="K31">
            <v>5</v>
          </cell>
          <cell r="L31">
            <v>5</v>
          </cell>
          <cell r="M31" t="str">
            <v>x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B32" t="str">
            <v>Murraylink</v>
          </cell>
          <cell r="C32" t="str">
            <v>Murraylink</v>
          </cell>
          <cell r="D32">
            <v>79181207909</v>
          </cell>
          <cell r="E32" t="str">
            <v>SA</v>
          </cell>
          <cell r="F32" t="str">
            <v>Electricity</v>
          </cell>
          <cell r="G32" t="str">
            <v>Transmission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 t="str">
            <v>transmission determination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B33" t="str">
            <v>Powercor Australia</v>
          </cell>
          <cell r="C33" t="str">
            <v>Powercor Australia</v>
          </cell>
          <cell r="D33">
            <v>89064651109</v>
          </cell>
          <cell r="E33" t="str">
            <v>Vic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Calendar</v>
          </cell>
          <cell r="J33" t="str">
            <v>December</v>
          </cell>
          <cell r="K33">
            <v>5</v>
          </cell>
          <cell r="L33">
            <v>5</v>
          </cell>
          <cell r="M33">
            <v>2</v>
          </cell>
          <cell r="N33" t="str">
            <v>2016-20 Distribution Determination</v>
          </cell>
          <cell r="O33" t="str">
            <v>40 Market Street</v>
          </cell>
          <cell r="P33">
            <v>0</v>
          </cell>
          <cell r="Q33" t="str">
            <v>MELBOURNE</v>
          </cell>
          <cell r="R33" t="str">
            <v>Vic</v>
          </cell>
          <cell r="S33" t="str">
            <v>3000</v>
          </cell>
          <cell r="T33" t="str">
            <v>Locked bag 14090</v>
          </cell>
          <cell r="U33">
            <v>0</v>
          </cell>
          <cell r="V33" t="str">
            <v>MELBOURNE</v>
          </cell>
          <cell r="W33" t="str">
            <v>VIC</v>
          </cell>
          <cell r="X33">
            <v>8001</v>
          </cell>
        </row>
        <row r="34">
          <cell r="B34" t="str">
            <v>Powerlink</v>
          </cell>
          <cell r="C34" t="str">
            <v>Queensland Electricity Transmission Corporation Limited trading as Powerlink Queensland</v>
          </cell>
          <cell r="D34">
            <v>82078849233</v>
          </cell>
          <cell r="E34" t="str">
            <v>Qld</v>
          </cell>
          <cell r="F34" t="str">
            <v>Electricity</v>
          </cell>
          <cell r="G34" t="str">
            <v>Transmission</v>
          </cell>
          <cell r="H34" t="str">
            <v>Revenue cap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 t="str">
            <v>transmission determination</v>
          </cell>
          <cell r="O34" t="str">
            <v>33 Harold St</v>
          </cell>
          <cell r="P34">
            <v>0</v>
          </cell>
          <cell r="Q34" t="str">
            <v>VIRGINIA</v>
          </cell>
          <cell r="R34" t="str">
            <v>Qld</v>
          </cell>
          <cell r="S34" t="str">
            <v>4014</v>
          </cell>
          <cell r="T34" t="str">
            <v>PO Box 1193</v>
          </cell>
          <cell r="U34">
            <v>0</v>
          </cell>
          <cell r="V34" t="str">
            <v>VIRGINIA</v>
          </cell>
          <cell r="W34" t="str">
            <v>QLD</v>
          </cell>
          <cell r="X34">
            <v>4014</v>
          </cell>
        </row>
        <row r="35">
          <cell r="B35" t="str">
            <v>Roma to Brisbane Pipeline</v>
          </cell>
          <cell r="C35" t="str">
            <v>APT Petroleum Pipelines Limited t/a Roma to Brisbane Pipeline</v>
          </cell>
          <cell r="D35" t="str">
            <v>009 737 393</v>
          </cell>
          <cell r="E35" t="str">
            <v>Qld</v>
          </cell>
          <cell r="F35" t="str">
            <v>Gas</v>
          </cell>
          <cell r="G35" t="str">
            <v>Transmission</v>
          </cell>
          <cell r="H35" t="str">
            <v>Revenue cap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 t="str">
            <v>x</v>
          </cell>
          <cell r="N35" t="str">
            <v>n/a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SA Power Networks</v>
          </cell>
          <cell r="C36" t="str">
            <v>SA Power Networks</v>
          </cell>
          <cell r="D36">
            <v>13332330749</v>
          </cell>
          <cell r="E36" t="str">
            <v>SA</v>
          </cell>
          <cell r="F36" t="str">
            <v>Electricity</v>
          </cell>
          <cell r="G36" t="str">
            <v>Distribution</v>
          </cell>
          <cell r="H36" t="str">
            <v>Revenue cap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 t="str">
            <v>2015-20 Distribution Determination</v>
          </cell>
          <cell r="O36" t="str">
            <v>1 Anzac Highway</v>
          </cell>
          <cell r="P36">
            <v>0</v>
          </cell>
          <cell r="Q36" t="str">
            <v>KESWICK</v>
          </cell>
          <cell r="R36" t="str">
            <v>SA</v>
          </cell>
          <cell r="S36" t="str">
            <v>5035</v>
          </cell>
          <cell r="T36" t="str">
            <v>GPO Box 77</v>
          </cell>
          <cell r="U36">
            <v>0</v>
          </cell>
          <cell r="V36" t="str">
            <v>ADELAIDE</v>
          </cell>
          <cell r="W36" t="str">
            <v>SA</v>
          </cell>
          <cell r="X36" t="str">
            <v>5000</v>
          </cell>
        </row>
        <row r="37">
          <cell r="B37" t="str">
            <v>TasNetworks (D)</v>
          </cell>
          <cell r="C37" t="str">
            <v>TasNetworks (D)</v>
          </cell>
          <cell r="D37">
            <v>24167357299</v>
          </cell>
          <cell r="E37" t="str">
            <v>Tas</v>
          </cell>
          <cell r="F37" t="str">
            <v>Electricity</v>
          </cell>
          <cell r="G37" t="str">
            <v>Distribution</v>
          </cell>
          <cell r="H37" t="str">
            <v>Revenue cap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 t="str">
            <v>distribution determination</v>
          </cell>
          <cell r="O37" t="str">
            <v>21 Kirksway Place</v>
          </cell>
          <cell r="P37">
            <v>0</v>
          </cell>
          <cell r="Q37" t="str">
            <v>HOBART</v>
          </cell>
          <cell r="R37" t="str">
            <v>Tas</v>
          </cell>
          <cell r="S37" t="str">
            <v>7000</v>
          </cell>
          <cell r="T37" t="str">
            <v>GPO Box 191</v>
          </cell>
          <cell r="U37">
            <v>0</v>
          </cell>
          <cell r="V37" t="str">
            <v>HOBART</v>
          </cell>
          <cell r="W37" t="str">
            <v>Tas</v>
          </cell>
          <cell r="X37" t="str">
            <v>7000</v>
          </cell>
        </row>
        <row r="38">
          <cell r="B38" t="str">
            <v>TasNetworks (T)</v>
          </cell>
          <cell r="C38" t="str">
            <v>TasNetworks (T)</v>
          </cell>
          <cell r="D38">
            <v>24167357299</v>
          </cell>
          <cell r="E38" t="str">
            <v>Tas</v>
          </cell>
          <cell r="F38" t="str">
            <v>Electricity</v>
          </cell>
          <cell r="G38" t="str">
            <v>Transmission</v>
          </cell>
          <cell r="H38" t="str">
            <v>Revenue cap</v>
          </cell>
          <cell r="I38" t="str">
            <v>Financial</v>
          </cell>
          <cell r="J38" t="str">
            <v>March</v>
          </cell>
          <cell r="K38">
            <v>5</v>
          </cell>
          <cell r="L38">
            <v>5</v>
          </cell>
          <cell r="M38">
            <v>5</v>
          </cell>
          <cell r="N38" t="str">
            <v>transmission determination</v>
          </cell>
          <cell r="O38" t="str">
            <v>1-7 Maria Street</v>
          </cell>
          <cell r="P38">
            <v>0</v>
          </cell>
          <cell r="Q38" t="str">
            <v>LENAH VALLEY</v>
          </cell>
          <cell r="R38" t="str">
            <v>Tas</v>
          </cell>
          <cell r="S38" t="str">
            <v>7008</v>
          </cell>
          <cell r="T38" t="str">
            <v>PO Box 606</v>
          </cell>
          <cell r="U38">
            <v>0</v>
          </cell>
          <cell r="V38" t="str">
            <v>MOONAH</v>
          </cell>
          <cell r="W38" t="str">
            <v>Tas</v>
          </cell>
          <cell r="X38" t="str">
            <v>7009</v>
          </cell>
        </row>
        <row r="39">
          <cell r="B39" t="str">
            <v>TransGrid</v>
          </cell>
          <cell r="C39" t="str">
            <v>TransGrid</v>
          </cell>
          <cell r="D39">
            <v>19622755774</v>
          </cell>
          <cell r="E39" t="str">
            <v>NSW</v>
          </cell>
          <cell r="F39" t="str">
            <v>Electricity</v>
          </cell>
          <cell r="G39" t="str">
            <v>Transmission</v>
          </cell>
          <cell r="H39" t="str">
            <v>Revenue cap</v>
          </cell>
          <cell r="I39" t="str">
            <v>Financial</v>
          </cell>
          <cell r="J39" t="str">
            <v>June</v>
          </cell>
          <cell r="K39">
            <v>5</v>
          </cell>
          <cell r="L39">
            <v>4</v>
          </cell>
          <cell r="M39">
            <v>5</v>
          </cell>
          <cell r="N39" t="str">
            <v>transmission determination</v>
          </cell>
          <cell r="O39" t="str">
            <v>180 Thomas Street</v>
          </cell>
          <cell r="P39">
            <v>0</v>
          </cell>
          <cell r="Q39" t="str">
            <v>HAYMARKET</v>
          </cell>
          <cell r="R39" t="str">
            <v>NSW</v>
          </cell>
          <cell r="S39" t="str">
            <v>2000</v>
          </cell>
          <cell r="T39" t="str">
            <v>PO Box A1000</v>
          </cell>
          <cell r="U39">
            <v>0</v>
          </cell>
          <cell r="V39" t="str">
            <v>SYDNEY SOUTH</v>
          </cell>
          <cell r="W39" t="str">
            <v>NSW</v>
          </cell>
          <cell r="X39" t="str">
            <v>1235</v>
          </cell>
        </row>
        <row r="40">
          <cell r="B40" t="str">
            <v>United Energy</v>
          </cell>
          <cell r="C40" t="str">
            <v>United Energy</v>
          </cell>
          <cell r="D40">
            <v>70064651029</v>
          </cell>
          <cell r="E40" t="str">
            <v>Vic</v>
          </cell>
          <cell r="F40" t="str">
            <v>Electricity</v>
          </cell>
          <cell r="G40" t="str">
            <v>Distribution</v>
          </cell>
          <cell r="H40" t="str">
            <v>Revenue cap</v>
          </cell>
          <cell r="I40" t="str">
            <v>Calendar</v>
          </cell>
          <cell r="J40" t="str">
            <v>December</v>
          </cell>
          <cell r="K40">
            <v>5</v>
          </cell>
          <cell r="L40">
            <v>5</v>
          </cell>
          <cell r="M40">
            <v>2</v>
          </cell>
          <cell r="N40" t="str">
            <v>2016-20 Distribution Determination</v>
          </cell>
          <cell r="O40" t="str">
            <v>Level 3</v>
          </cell>
          <cell r="P40" t="str">
            <v>6 Nexus Court</v>
          </cell>
          <cell r="Q40" t="str">
            <v>MULGRAVE</v>
          </cell>
          <cell r="R40" t="str">
            <v>Vic</v>
          </cell>
          <cell r="S40" t="str">
            <v>3149</v>
          </cell>
          <cell r="T40" t="str">
            <v>PO Box 449</v>
          </cell>
          <cell r="U40">
            <v>0</v>
          </cell>
          <cell r="V40" t="str">
            <v>MOUNT WAVERLEY</v>
          </cell>
          <cell r="W40" t="str">
            <v>VIC</v>
          </cell>
          <cell r="X40">
            <v>3170</v>
          </cell>
        </row>
        <row r="41">
          <cell r="B41" t="str">
            <v>Western Power (D)</v>
          </cell>
          <cell r="C41" t="str">
            <v>Western Power (D)</v>
          </cell>
          <cell r="D41">
            <v>18540492861</v>
          </cell>
          <cell r="E41" t="str">
            <v>WA</v>
          </cell>
          <cell r="F41" t="str">
            <v>Electricity</v>
          </cell>
          <cell r="G41" t="str">
            <v>Distribution</v>
          </cell>
          <cell r="H41" t="str">
            <v>Revenue cap</v>
          </cell>
          <cell r="I41" t="str">
            <v>Financial</v>
          </cell>
          <cell r="J41" t="str">
            <v>June</v>
          </cell>
          <cell r="K41">
            <v>12</v>
          </cell>
          <cell r="L41">
            <v>4</v>
          </cell>
          <cell r="M41" t="str">
            <v>x</v>
          </cell>
          <cell r="N41" t="str">
            <v>distribution determination</v>
          </cell>
          <cell r="O41" t="str">
            <v>363 Wellington Street</v>
          </cell>
          <cell r="P41">
            <v>0</v>
          </cell>
          <cell r="Q41" t="str">
            <v>PERTH</v>
          </cell>
          <cell r="R41" t="str">
            <v>WA</v>
          </cell>
          <cell r="S41" t="str">
            <v>6000</v>
          </cell>
          <cell r="T41" t="str">
            <v>GPO Box L921</v>
          </cell>
          <cell r="U41">
            <v>0</v>
          </cell>
          <cell r="V41" t="str">
            <v>PERTH</v>
          </cell>
          <cell r="W41" t="str">
            <v>WA</v>
          </cell>
          <cell r="X41">
            <v>6842</v>
          </cell>
        </row>
        <row r="42">
          <cell r="B42" t="str">
            <v>Western Power (T)</v>
          </cell>
          <cell r="C42" t="str">
            <v>Western Power (T)</v>
          </cell>
          <cell r="D42">
            <v>18540492861</v>
          </cell>
          <cell r="E42" t="str">
            <v>WA</v>
          </cell>
          <cell r="F42" t="str">
            <v>Electricity</v>
          </cell>
          <cell r="G42" t="str">
            <v>Transmission</v>
          </cell>
          <cell r="H42" t="str">
            <v>Revenue cap</v>
          </cell>
          <cell r="I42" t="str">
            <v>Financial</v>
          </cell>
          <cell r="J42" t="str">
            <v>June</v>
          </cell>
          <cell r="K42">
            <v>12</v>
          </cell>
          <cell r="L42">
            <v>4</v>
          </cell>
          <cell r="M42" t="str">
            <v>x</v>
          </cell>
          <cell r="N42" t="str">
            <v>transmission determination</v>
          </cell>
          <cell r="O42" t="str">
            <v>363 Wellington Street</v>
          </cell>
          <cell r="P42">
            <v>0</v>
          </cell>
          <cell r="Q42" t="str">
            <v>PERTH</v>
          </cell>
          <cell r="R42" t="str">
            <v>WA</v>
          </cell>
          <cell r="S42" t="str">
            <v>6000</v>
          </cell>
          <cell r="T42" t="str">
            <v>GPO Box L921</v>
          </cell>
          <cell r="U42">
            <v>0</v>
          </cell>
          <cell r="V42" t="str">
            <v>PERTH</v>
          </cell>
          <cell r="W42" t="str">
            <v>WA</v>
          </cell>
          <cell r="X42">
            <v>6842</v>
          </cell>
        </row>
        <row r="48">
          <cell r="B48" t="str">
            <v>ARR</v>
          </cell>
          <cell r="C48" t="str">
            <v>ANNUAL REPORTING STATEMENT</v>
          </cell>
          <cell r="E48" t="e">
            <v>#REF!</v>
          </cell>
        </row>
        <row r="49">
          <cell r="B49" t="str">
            <v>CA</v>
          </cell>
          <cell r="C49" t="str">
            <v>CATEGORY ANALYSIS</v>
          </cell>
          <cell r="E49" t="e">
            <v>#REF!</v>
          </cell>
        </row>
        <row r="50">
          <cell r="B50" t="str">
            <v>CPI</v>
          </cell>
          <cell r="C50" t="str">
            <v>CPI</v>
          </cell>
          <cell r="E50">
            <v>0</v>
          </cell>
        </row>
        <row r="51">
          <cell r="B51" t="str">
            <v>EB</v>
          </cell>
          <cell r="C51" t="str">
            <v>ECONOMIC BENCHMARKING</v>
          </cell>
          <cell r="E51" t="e">
            <v>#REF!</v>
          </cell>
        </row>
        <row r="52">
          <cell r="B52" t="str">
            <v>PTRM</v>
          </cell>
          <cell r="C52" t="str">
            <v>POST TAX REVENUE MODEL</v>
          </cell>
          <cell r="E52" t="str">
            <v>2022</v>
          </cell>
        </row>
        <row r="53">
          <cell r="B53" t="str">
            <v>Reset</v>
          </cell>
          <cell r="C53" t="str">
            <v>REGULATORY REPORTING STATEMENT</v>
          </cell>
          <cell r="E53" t="str">
            <v>2022</v>
          </cell>
        </row>
        <row r="54">
          <cell r="B54" t="str">
            <v>RFM</v>
          </cell>
          <cell r="C54" t="str">
            <v>ROLL FORWARD MODEL</v>
          </cell>
          <cell r="E54" t="str">
            <v>2017</v>
          </cell>
        </row>
        <row r="55">
          <cell r="B55" t="str">
            <v>WACC</v>
          </cell>
          <cell r="C55" t="str">
            <v>WEIGHTED AVERAGE COST OF CAPITAL</v>
          </cell>
          <cell r="E55" t="str">
            <v>2022</v>
          </cell>
        </row>
        <row r="66">
          <cell r="B66" t="str">
            <v>After appeal</v>
          </cell>
          <cell r="E66">
            <v>1</v>
          </cell>
          <cell r="F66" t="str">
            <v>dms_FRCP_y1</v>
          </cell>
          <cell r="G66">
            <v>1</v>
          </cell>
          <cell r="H66" t="str">
            <v>CRCP_y1</v>
          </cell>
          <cell r="I66" t="str">
            <v>2018</v>
          </cell>
          <cell r="K66">
            <v>2017</v>
          </cell>
          <cell r="M66">
            <v>1</v>
          </cell>
        </row>
        <row r="67">
          <cell r="B67" t="str">
            <v>Draft decision</v>
          </cell>
          <cell r="E67">
            <v>2</v>
          </cell>
          <cell r="F67" t="str">
            <v>dms_FRCP_y2</v>
          </cell>
          <cell r="G67">
            <v>2</v>
          </cell>
          <cell r="H67" t="str">
            <v>CRCP_y2</v>
          </cell>
          <cell r="I67">
            <v>2019</v>
          </cell>
          <cell r="K67">
            <v>2016</v>
          </cell>
          <cell r="M67">
            <v>2</v>
          </cell>
        </row>
        <row r="68">
          <cell r="B68" t="str">
            <v>Final decision</v>
          </cell>
          <cell r="E68">
            <v>3</v>
          </cell>
          <cell r="F68" t="str">
            <v>dms_FRCP_y3</v>
          </cell>
          <cell r="G68">
            <v>3</v>
          </cell>
          <cell r="H68" t="str">
            <v>CRCP_y3</v>
          </cell>
          <cell r="I68">
            <v>2020</v>
          </cell>
          <cell r="K68">
            <v>2015</v>
          </cell>
          <cell r="M68">
            <v>3</v>
          </cell>
        </row>
        <row r="69">
          <cell r="B69" t="str">
            <v>PTRM update 1</v>
          </cell>
          <cell r="E69">
            <v>4</v>
          </cell>
          <cell r="F69" t="str">
            <v>dms_FRCP_y4</v>
          </cell>
          <cell r="G69">
            <v>4</v>
          </cell>
          <cell r="H69" t="str">
            <v>CRCP_y4</v>
          </cell>
          <cell r="I69">
            <v>2021</v>
          </cell>
          <cell r="K69">
            <v>2014</v>
          </cell>
          <cell r="M69">
            <v>4</v>
          </cell>
        </row>
        <row r="70">
          <cell r="B70" t="str">
            <v>PTRM update 2</v>
          </cell>
          <cell r="E70">
            <v>5</v>
          </cell>
          <cell r="F70" t="str">
            <v>dms_FRCP_y5</v>
          </cell>
          <cell r="G70">
            <v>5</v>
          </cell>
          <cell r="H70" t="str">
            <v>CRCP_y5</v>
          </cell>
          <cell r="I70">
            <v>2022</v>
          </cell>
          <cell r="K70">
            <v>2013</v>
          </cell>
          <cell r="M70">
            <v>5</v>
          </cell>
        </row>
        <row r="71">
          <cell r="B71" t="str">
            <v>PTRM update 3</v>
          </cell>
          <cell r="E71">
            <v>6</v>
          </cell>
          <cell r="F71" t="str">
            <v>dms_FRCP_y6</v>
          </cell>
          <cell r="G71">
            <v>6</v>
          </cell>
          <cell r="H71" t="str">
            <v>CRCP_y6</v>
          </cell>
          <cell r="I71">
            <v>2023</v>
          </cell>
          <cell r="K71">
            <v>2012</v>
          </cell>
          <cell r="M71">
            <v>6</v>
          </cell>
        </row>
        <row r="72">
          <cell r="B72" t="str">
            <v>PTRM update 4</v>
          </cell>
          <cell r="E72">
            <v>7</v>
          </cell>
          <cell r="F72" t="str">
            <v>dms_FRCP_y7</v>
          </cell>
          <cell r="G72">
            <v>7</v>
          </cell>
          <cell r="H72" t="str">
            <v>CRCP_y7</v>
          </cell>
          <cell r="I72">
            <v>2024</v>
          </cell>
          <cell r="K72">
            <v>2011</v>
          </cell>
          <cell r="M72">
            <v>7</v>
          </cell>
        </row>
        <row r="73">
          <cell r="B73" t="str">
            <v>PTRM update 5</v>
          </cell>
          <cell r="E73">
            <v>8</v>
          </cell>
          <cell r="F73" t="str">
            <v>dms_FRCP_y8</v>
          </cell>
          <cell r="G73">
            <v>8</v>
          </cell>
          <cell r="H73" t="str">
            <v>CRCP_y8</v>
          </cell>
          <cell r="I73">
            <v>2025</v>
          </cell>
          <cell r="K73">
            <v>2010</v>
          </cell>
          <cell r="M73">
            <v>8</v>
          </cell>
        </row>
        <row r="74">
          <cell r="B74" t="str">
            <v>PTRM update 6</v>
          </cell>
          <cell r="E74">
            <v>9</v>
          </cell>
          <cell r="F74" t="str">
            <v>dms_FRCP_y9</v>
          </cell>
          <cell r="G74">
            <v>9</v>
          </cell>
          <cell r="H74" t="str">
            <v>CRCP_y9</v>
          </cell>
          <cell r="I74">
            <v>2026</v>
          </cell>
          <cell r="K74">
            <v>2009</v>
          </cell>
          <cell r="M74">
            <v>9</v>
          </cell>
        </row>
        <row r="75">
          <cell r="B75" t="str">
            <v>PTRM update 7</v>
          </cell>
          <cell r="E75">
            <v>10</v>
          </cell>
          <cell r="F75" t="str">
            <v>dms_FRCP_y10</v>
          </cell>
          <cell r="G75">
            <v>10</v>
          </cell>
          <cell r="H75" t="str">
            <v>CRCP_y10</v>
          </cell>
          <cell r="I75">
            <v>2027</v>
          </cell>
          <cell r="K75">
            <v>2008</v>
          </cell>
          <cell r="M75">
            <v>10</v>
          </cell>
        </row>
        <row r="76">
          <cell r="B76" t="str">
            <v>Regulatory proposal</v>
          </cell>
          <cell r="E76">
            <v>11</v>
          </cell>
          <cell r="F76" t="str">
            <v>dms_FRCP_y11</v>
          </cell>
          <cell r="G76">
            <v>11</v>
          </cell>
          <cell r="H76" t="str">
            <v>CRCP_y11</v>
          </cell>
          <cell r="I76">
            <v>2028</v>
          </cell>
          <cell r="K76">
            <v>2007</v>
          </cell>
          <cell r="M76">
            <v>11</v>
          </cell>
        </row>
        <row r="77">
          <cell r="B77" t="str">
            <v>Reporting</v>
          </cell>
          <cell r="E77">
            <v>12</v>
          </cell>
          <cell r="F77" t="str">
            <v>dms_FRCP_y12</v>
          </cell>
          <cell r="G77">
            <v>12</v>
          </cell>
          <cell r="H77" t="str">
            <v>CRCP_y12</v>
          </cell>
          <cell r="I77">
            <v>2029</v>
          </cell>
          <cell r="K77">
            <v>2006</v>
          </cell>
          <cell r="M77">
            <v>12</v>
          </cell>
        </row>
        <row r="78">
          <cell r="B78" t="str">
            <v>Revised regulatory proposal</v>
          </cell>
          <cell r="E78">
            <v>13</v>
          </cell>
          <cell r="F78" t="str">
            <v>dms_FRCP_y13</v>
          </cell>
          <cell r="G78">
            <v>13</v>
          </cell>
          <cell r="H78" t="str">
            <v>CRCP_y13</v>
          </cell>
          <cell r="I78">
            <v>2030</v>
          </cell>
          <cell r="K78">
            <v>2005</v>
          </cell>
          <cell r="M78">
            <v>13</v>
          </cell>
        </row>
        <row r="79">
          <cell r="E79">
            <v>14</v>
          </cell>
          <cell r="F79" t="str">
            <v>dms_FRCP_y14</v>
          </cell>
          <cell r="G79">
            <v>14</v>
          </cell>
          <cell r="H79" t="str">
            <v>CRCP_y14</v>
          </cell>
          <cell r="I79">
            <v>2031</v>
          </cell>
          <cell r="K79">
            <v>2004</v>
          </cell>
          <cell r="M79">
            <v>14</v>
          </cell>
        </row>
        <row r="80">
          <cell r="E80">
            <v>15</v>
          </cell>
          <cell r="F80" t="str">
            <v>dms_FRCP_y15</v>
          </cell>
          <cell r="G80">
            <v>15</v>
          </cell>
          <cell r="H80" t="str">
            <v>CRCP_y15</v>
          </cell>
          <cell r="K80">
            <v>2003</v>
          </cell>
          <cell r="M80">
            <v>15</v>
          </cell>
        </row>
        <row r="84">
          <cell r="B84" t="str">
            <v>Actual</v>
          </cell>
          <cell r="F84" t="str">
            <v>2006-07</v>
          </cell>
          <cell r="G84">
            <v>2007</v>
          </cell>
          <cell r="J84" t="str">
            <v>2016-17</v>
          </cell>
          <cell r="K84" t="str">
            <v>2017</v>
          </cell>
        </row>
        <row r="85">
          <cell r="B85" t="str">
            <v>Estimate</v>
          </cell>
          <cell r="F85" t="str">
            <v>2007-08</v>
          </cell>
          <cell r="G85" t="str">
            <v>2008</v>
          </cell>
          <cell r="J85" t="str">
            <v>2017-18</v>
          </cell>
          <cell r="K85" t="str">
            <v>2018</v>
          </cell>
        </row>
        <row r="86">
          <cell r="B86" t="str">
            <v>Consolidated</v>
          </cell>
          <cell r="F86" t="str">
            <v>2008-09</v>
          </cell>
          <cell r="G86" t="str">
            <v>2009</v>
          </cell>
          <cell r="J86" t="str">
            <v>2018-19</v>
          </cell>
          <cell r="K86" t="str">
            <v>2019</v>
          </cell>
        </row>
        <row r="87">
          <cell r="B87" t="str">
            <v>Recast</v>
          </cell>
          <cell r="F87" t="str">
            <v>2009-10</v>
          </cell>
          <cell r="G87" t="str">
            <v>2010</v>
          </cell>
          <cell r="J87" t="str">
            <v>2019-20</v>
          </cell>
          <cell r="K87" t="str">
            <v>2020</v>
          </cell>
        </row>
        <row r="88">
          <cell r="B88" t="str">
            <v>Public</v>
          </cell>
          <cell r="F88" t="str">
            <v>2010-11</v>
          </cell>
          <cell r="G88" t="str">
            <v>2011</v>
          </cell>
          <cell r="J88" t="str">
            <v>2020-21</v>
          </cell>
          <cell r="K88" t="str">
            <v>2021</v>
          </cell>
        </row>
        <row r="89">
          <cell r="F89" t="str">
            <v>2011-12</v>
          </cell>
          <cell r="G89" t="str">
            <v>2012</v>
          </cell>
          <cell r="J89" t="str">
            <v>2021-22</v>
          </cell>
          <cell r="K89" t="str">
            <v>2022</v>
          </cell>
        </row>
        <row r="90">
          <cell r="F90" t="str">
            <v>2012-13</v>
          </cell>
          <cell r="G90" t="str">
            <v>2013</v>
          </cell>
          <cell r="J90" t="str">
            <v>2022-23</v>
          </cell>
          <cell r="K90" t="str">
            <v>2023</v>
          </cell>
        </row>
        <row r="91">
          <cell r="F91" t="str">
            <v>2013-14</v>
          </cell>
          <cell r="G91" t="str">
            <v>2014</v>
          </cell>
          <cell r="J91" t="str">
            <v>2023-24</v>
          </cell>
          <cell r="K91" t="str">
            <v>2024</v>
          </cell>
        </row>
        <row r="92">
          <cell r="F92" t="str">
            <v>2014-15</v>
          </cell>
          <cell r="G92" t="str">
            <v>2015</v>
          </cell>
          <cell r="J92" t="str">
            <v>2024-25</v>
          </cell>
          <cell r="K92" t="str">
            <v>2025</v>
          </cell>
        </row>
        <row r="93">
          <cell r="F93" t="str">
            <v>2015-16</v>
          </cell>
          <cell r="G93" t="str">
            <v>2016</v>
          </cell>
          <cell r="J93" t="str">
            <v>2025-26</v>
          </cell>
          <cell r="K93" t="str">
            <v>2026</v>
          </cell>
        </row>
        <row r="94">
          <cell r="F94" t="str">
            <v>2016-17</v>
          </cell>
          <cell r="G94" t="str">
            <v>2017</v>
          </cell>
          <cell r="J94" t="str">
            <v>2026-27</v>
          </cell>
          <cell r="K94" t="str">
            <v>2027</v>
          </cell>
        </row>
        <row r="95">
          <cell r="F95" t="str">
            <v>2017-18</v>
          </cell>
          <cell r="G95" t="str">
            <v>2018</v>
          </cell>
          <cell r="J95" t="str">
            <v>2027-28</v>
          </cell>
          <cell r="K95" t="str">
            <v>2028</v>
          </cell>
        </row>
        <row r="96">
          <cell r="F96" t="str">
            <v>2018-19</v>
          </cell>
          <cell r="G96">
            <v>2019</v>
          </cell>
          <cell r="J96" t="str">
            <v>2028-29</v>
          </cell>
          <cell r="K96" t="str">
            <v>2029</v>
          </cell>
        </row>
        <row r="97">
          <cell r="F97" t="str">
            <v>2019-20</v>
          </cell>
          <cell r="G97" t="str">
            <v>2020</v>
          </cell>
          <cell r="J97" t="str">
            <v>2029-30</v>
          </cell>
          <cell r="K97" t="str">
            <v>2030</v>
          </cell>
        </row>
        <row r="98">
          <cell r="F98" t="str">
            <v>2020-21</v>
          </cell>
          <cell r="G98" t="str">
            <v>2021</v>
          </cell>
          <cell r="J98" t="str">
            <v>2030-31</v>
          </cell>
          <cell r="K98" t="str">
            <v>2031</v>
          </cell>
        </row>
      </sheetData>
      <sheetData sheetId="1"/>
      <sheetData sheetId="2"/>
      <sheetData sheetId="3">
        <row r="14">
          <cell r="C14" t="str">
            <v>APA VTS</v>
          </cell>
        </row>
        <row r="35">
          <cell r="C35" t="str">
            <v>2018</v>
          </cell>
          <cell r="D35">
            <v>2019</v>
          </cell>
          <cell r="E35">
            <v>2020</v>
          </cell>
          <cell r="F35">
            <v>2021</v>
          </cell>
          <cell r="G35">
            <v>2022</v>
          </cell>
          <cell r="H35">
            <v>2023</v>
          </cell>
          <cell r="I35">
            <v>2024</v>
          </cell>
          <cell r="J35">
            <v>2025</v>
          </cell>
          <cell r="K35">
            <v>2026</v>
          </cell>
          <cell r="L35">
            <v>2027</v>
          </cell>
        </row>
        <row r="38">
          <cell r="C38">
            <v>2013</v>
          </cell>
          <cell r="D38">
            <v>2014</v>
          </cell>
          <cell r="E38">
            <v>2015</v>
          </cell>
          <cell r="F38">
            <v>2016</v>
          </cell>
          <cell r="G38">
            <v>2017</v>
          </cell>
          <cell r="H38">
            <v>2018</v>
          </cell>
          <cell r="I38">
            <v>2019</v>
          </cell>
          <cell r="J38">
            <v>2020</v>
          </cell>
          <cell r="K38">
            <v>2021</v>
          </cell>
        </row>
        <row r="41">
          <cell r="C41">
            <v>2008</v>
          </cell>
          <cell r="D41">
            <v>2009</v>
          </cell>
          <cell r="E41">
            <v>2010</v>
          </cell>
          <cell r="F41">
            <v>2011</v>
          </cell>
          <cell r="G41">
            <v>2012</v>
          </cell>
        </row>
        <row r="51">
          <cell r="C51" t="str">
            <v>Consolidated</v>
          </cell>
        </row>
        <row r="56">
          <cell r="C56" t="str">
            <v>Transmission</v>
          </cell>
        </row>
        <row r="58">
          <cell r="C58" t="str">
            <v>Calendar</v>
          </cell>
        </row>
        <row r="59">
          <cell r="C59" t="str">
            <v>Reset</v>
          </cell>
        </row>
        <row r="62">
          <cell r="C62" t="str">
            <v>December</v>
          </cell>
        </row>
        <row r="63">
          <cell r="C63" t="str">
            <v>December 2017</v>
          </cell>
        </row>
        <row r="67">
          <cell r="C67">
            <v>0</v>
          </cell>
        </row>
        <row r="68">
          <cell r="C68">
            <v>2013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 t="str">
            <v>CRY</v>
          </cell>
        </row>
        <row r="73">
          <cell r="C73" t="e">
            <v>#REF!</v>
          </cell>
        </row>
        <row r="74">
          <cell r="C74">
            <v>5</v>
          </cell>
        </row>
        <row r="75">
          <cell r="C75" t="str">
            <v>dms_FRCP_y5</v>
          </cell>
        </row>
        <row r="76">
          <cell r="C76">
            <v>2022</v>
          </cell>
        </row>
        <row r="77">
          <cell r="C77">
            <v>5</v>
          </cell>
        </row>
        <row r="79">
          <cell r="C79">
            <v>2013</v>
          </cell>
        </row>
        <row r="80">
          <cell r="C80">
            <v>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  <row r="3">
          <cell r="B3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zoomScale="110" zoomScaleNormal="110" workbookViewId="0">
      <selection activeCell="L34" sqref="L34"/>
    </sheetView>
  </sheetViews>
  <sheetFormatPr defaultRowHeight="11.25"/>
  <cols>
    <col min="1" max="1" width="33.33203125" style="1" customWidth="1"/>
    <col min="2" max="2" width="15.83203125" style="1" customWidth="1"/>
    <col min="3" max="3" width="15.5" style="1" customWidth="1"/>
    <col min="4" max="5" width="11.6640625" style="1" customWidth="1"/>
    <col min="6" max="6" width="13.33203125" style="1" customWidth="1"/>
    <col min="7" max="7" width="14.33203125" style="1" bestFit="1" customWidth="1"/>
    <col min="8" max="8" width="12.1640625" style="1" bestFit="1" customWidth="1"/>
    <col min="9" max="9" width="13.1640625" style="1" bestFit="1" customWidth="1"/>
    <col min="10" max="10" width="14.6640625" style="1" bestFit="1" customWidth="1"/>
    <col min="11" max="63" width="12.1640625" style="1" bestFit="1" customWidth="1"/>
    <col min="64" max="16384" width="9.33203125" style="1"/>
  </cols>
  <sheetData>
    <row r="1" spans="1:63">
      <c r="A1" s="5"/>
      <c r="B1" s="5"/>
    </row>
    <row r="2" spans="1:63">
      <c r="A2" s="5"/>
      <c r="B2" s="36"/>
      <c r="C2" s="36" t="s">
        <v>17</v>
      </c>
      <c r="D2" s="36" t="s">
        <v>5</v>
      </c>
      <c r="E2" s="36"/>
      <c r="I2" s="1">
        <v>1</v>
      </c>
      <c r="J2" s="1">
        <f t="shared" ref="J2:Y3" si="0">I2+1</f>
        <v>2</v>
      </c>
      <c r="K2" s="1">
        <f t="shared" si="0"/>
        <v>3</v>
      </c>
      <c r="L2" s="1">
        <f t="shared" si="0"/>
        <v>4</v>
      </c>
      <c r="M2" s="1">
        <f t="shared" si="0"/>
        <v>5</v>
      </c>
      <c r="N2" s="1">
        <f t="shared" si="0"/>
        <v>6</v>
      </c>
      <c r="O2" s="1">
        <f t="shared" si="0"/>
        <v>7</v>
      </c>
      <c r="P2" s="1">
        <f t="shared" si="0"/>
        <v>8</v>
      </c>
      <c r="Q2" s="1">
        <f t="shared" si="0"/>
        <v>9</v>
      </c>
      <c r="R2" s="1">
        <f t="shared" si="0"/>
        <v>10</v>
      </c>
      <c r="S2" s="1">
        <f t="shared" si="0"/>
        <v>11</v>
      </c>
      <c r="T2" s="1">
        <f t="shared" si="0"/>
        <v>12</v>
      </c>
      <c r="U2" s="1">
        <f t="shared" si="0"/>
        <v>13</v>
      </c>
      <c r="V2" s="1">
        <f t="shared" si="0"/>
        <v>14</v>
      </c>
      <c r="W2" s="1">
        <f t="shared" si="0"/>
        <v>15</v>
      </c>
      <c r="X2" s="1">
        <f t="shared" si="0"/>
        <v>16</v>
      </c>
      <c r="Y2" s="1">
        <f t="shared" si="0"/>
        <v>17</v>
      </c>
      <c r="Z2" s="1">
        <f t="shared" ref="Z2:AO3" si="1">Y2+1</f>
        <v>18</v>
      </c>
      <c r="AA2" s="1">
        <f t="shared" si="1"/>
        <v>19</v>
      </c>
      <c r="AB2" s="1">
        <f t="shared" si="1"/>
        <v>20</v>
      </c>
      <c r="AC2" s="1">
        <f t="shared" si="1"/>
        <v>21</v>
      </c>
      <c r="AD2" s="1">
        <f t="shared" si="1"/>
        <v>22</v>
      </c>
      <c r="AE2" s="1">
        <f t="shared" si="1"/>
        <v>23</v>
      </c>
      <c r="AF2" s="1">
        <f t="shared" si="1"/>
        <v>24</v>
      </c>
      <c r="AG2" s="1">
        <f t="shared" si="1"/>
        <v>25</v>
      </c>
      <c r="AH2" s="1">
        <f t="shared" si="1"/>
        <v>26</v>
      </c>
      <c r="AI2" s="1">
        <f t="shared" si="1"/>
        <v>27</v>
      </c>
      <c r="AJ2" s="1">
        <f t="shared" si="1"/>
        <v>28</v>
      </c>
      <c r="AK2" s="1">
        <f t="shared" si="1"/>
        <v>29</v>
      </c>
      <c r="AL2" s="1">
        <f t="shared" si="1"/>
        <v>30</v>
      </c>
      <c r="AM2" s="1">
        <f t="shared" si="1"/>
        <v>31</v>
      </c>
      <c r="AN2" s="1">
        <f t="shared" si="1"/>
        <v>32</v>
      </c>
      <c r="AO2" s="1">
        <f t="shared" si="1"/>
        <v>33</v>
      </c>
      <c r="AP2" s="1">
        <f t="shared" ref="AP2:BE3" si="2">AO2+1</f>
        <v>34</v>
      </c>
      <c r="AQ2" s="1">
        <f t="shared" si="2"/>
        <v>35</v>
      </c>
      <c r="AR2" s="1">
        <f t="shared" si="2"/>
        <v>36</v>
      </c>
      <c r="AS2" s="1">
        <f t="shared" si="2"/>
        <v>37</v>
      </c>
      <c r="AT2" s="1">
        <f t="shared" si="2"/>
        <v>38</v>
      </c>
      <c r="AU2" s="1">
        <f t="shared" si="2"/>
        <v>39</v>
      </c>
      <c r="AV2" s="1">
        <f t="shared" si="2"/>
        <v>40</v>
      </c>
      <c r="AW2" s="1">
        <f t="shared" si="2"/>
        <v>41</v>
      </c>
      <c r="AX2" s="1">
        <f t="shared" si="2"/>
        <v>42</v>
      </c>
      <c r="AY2" s="1">
        <f t="shared" si="2"/>
        <v>43</v>
      </c>
      <c r="AZ2" s="1">
        <f t="shared" si="2"/>
        <v>44</v>
      </c>
      <c r="BA2" s="1">
        <f t="shared" si="2"/>
        <v>45</v>
      </c>
      <c r="BB2" s="1">
        <f t="shared" si="2"/>
        <v>46</v>
      </c>
      <c r="BC2" s="1">
        <f t="shared" si="2"/>
        <v>47</v>
      </c>
      <c r="BD2" s="1">
        <f t="shared" si="2"/>
        <v>48</v>
      </c>
      <c r="BE2" s="1">
        <f t="shared" si="2"/>
        <v>49</v>
      </c>
      <c r="BF2" s="1">
        <f t="shared" ref="BF2:BK3" si="3">BE2+1</f>
        <v>50</v>
      </c>
      <c r="BG2" s="1">
        <f t="shared" si="3"/>
        <v>51</v>
      </c>
      <c r="BH2" s="1">
        <f t="shared" si="3"/>
        <v>52</v>
      </c>
      <c r="BI2" s="1">
        <f t="shared" si="3"/>
        <v>53</v>
      </c>
      <c r="BJ2" s="1">
        <f t="shared" si="3"/>
        <v>54</v>
      </c>
      <c r="BK2" s="1">
        <f t="shared" si="3"/>
        <v>55</v>
      </c>
    </row>
    <row r="3" spans="1:63">
      <c r="A3" s="8"/>
      <c r="B3" s="8"/>
      <c r="C3" s="9"/>
      <c r="D3" s="9"/>
      <c r="E3" s="9"/>
      <c r="F3" s="9"/>
      <c r="G3" s="9">
        <v>2013</v>
      </c>
      <c r="H3" s="9">
        <v>2014</v>
      </c>
      <c r="I3" s="9">
        <f t="shared" ref="I3:X3" si="4">H3+1</f>
        <v>2015</v>
      </c>
      <c r="J3" s="9">
        <f t="shared" si="4"/>
        <v>2016</v>
      </c>
      <c r="K3" s="9">
        <f t="shared" si="4"/>
        <v>2017</v>
      </c>
      <c r="L3" s="9">
        <f t="shared" si="4"/>
        <v>2018</v>
      </c>
      <c r="M3" s="9">
        <f t="shared" si="4"/>
        <v>2019</v>
      </c>
      <c r="N3" s="9">
        <f t="shared" si="4"/>
        <v>2020</v>
      </c>
      <c r="O3" s="9">
        <f t="shared" si="4"/>
        <v>2021</v>
      </c>
      <c r="P3" s="9">
        <f t="shared" si="4"/>
        <v>2022</v>
      </c>
      <c r="Q3" s="9">
        <f t="shared" si="4"/>
        <v>2023</v>
      </c>
      <c r="R3" s="9">
        <f t="shared" si="4"/>
        <v>2024</v>
      </c>
      <c r="S3" s="9">
        <f t="shared" si="4"/>
        <v>2025</v>
      </c>
      <c r="T3" s="9">
        <f t="shared" si="4"/>
        <v>2026</v>
      </c>
      <c r="U3" s="9">
        <f t="shared" si="4"/>
        <v>2027</v>
      </c>
      <c r="V3" s="9">
        <f t="shared" si="4"/>
        <v>2028</v>
      </c>
      <c r="W3" s="9">
        <f t="shared" si="4"/>
        <v>2029</v>
      </c>
      <c r="X3" s="9">
        <f t="shared" si="4"/>
        <v>2030</v>
      </c>
      <c r="Y3" s="9">
        <f t="shared" si="0"/>
        <v>2031</v>
      </c>
      <c r="Z3" s="9">
        <f t="shared" si="1"/>
        <v>2032</v>
      </c>
      <c r="AA3" s="9">
        <f t="shared" si="1"/>
        <v>2033</v>
      </c>
      <c r="AB3" s="9">
        <f t="shared" si="1"/>
        <v>2034</v>
      </c>
      <c r="AC3" s="9">
        <f t="shared" si="1"/>
        <v>2035</v>
      </c>
      <c r="AD3" s="9">
        <f t="shared" si="1"/>
        <v>2036</v>
      </c>
      <c r="AE3" s="9">
        <f t="shared" si="1"/>
        <v>2037</v>
      </c>
      <c r="AF3" s="9">
        <f t="shared" si="1"/>
        <v>2038</v>
      </c>
      <c r="AG3" s="9">
        <f t="shared" si="1"/>
        <v>2039</v>
      </c>
      <c r="AH3" s="9">
        <f t="shared" si="1"/>
        <v>2040</v>
      </c>
      <c r="AI3" s="9">
        <f t="shared" si="1"/>
        <v>2041</v>
      </c>
      <c r="AJ3" s="9">
        <f t="shared" si="1"/>
        <v>2042</v>
      </c>
      <c r="AK3" s="9">
        <f t="shared" si="1"/>
        <v>2043</v>
      </c>
      <c r="AL3" s="9">
        <f t="shared" si="1"/>
        <v>2044</v>
      </c>
      <c r="AM3" s="9">
        <f t="shared" si="1"/>
        <v>2045</v>
      </c>
      <c r="AN3" s="9">
        <f t="shared" si="1"/>
        <v>2046</v>
      </c>
      <c r="AO3" s="9">
        <f t="shared" si="1"/>
        <v>2047</v>
      </c>
      <c r="AP3" s="9">
        <f t="shared" si="2"/>
        <v>2048</v>
      </c>
      <c r="AQ3" s="9">
        <f t="shared" si="2"/>
        <v>2049</v>
      </c>
      <c r="AR3" s="9">
        <f t="shared" si="2"/>
        <v>2050</v>
      </c>
      <c r="AS3" s="9">
        <f t="shared" si="2"/>
        <v>2051</v>
      </c>
      <c r="AT3" s="9">
        <f t="shared" si="2"/>
        <v>2052</v>
      </c>
      <c r="AU3" s="9">
        <f t="shared" si="2"/>
        <v>2053</v>
      </c>
      <c r="AV3" s="9">
        <f t="shared" si="2"/>
        <v>2054</v>
      </c>
      <c r="AW3" s="9">
        <f t="shared" si="2"/>
        <v>2055</v>
      </c>
      <c r="AX3" s="9">
        <f t="shared" si="2"/>
        <v>2056</v>
      </c>
      <c r="AY3" s="9">
        <f t="shared" si="2"/>
        <v>2057</v>
      </c>
      <c r="AZ3" s="9">
        <f t="shared" si="2"/>
        <v>2058</v>
      </c>
      <c r="BA3" s="9">
        <f t="shared" si="2"/>
        <v>2059</v>
      </c>
      <c r="BB3" s="9">
        <f t="shared" si="2"/>
        <v>2060</v>
      </c>
      <c r="BC3" s="9">
        <f t="shared" si="2"/>
        <v>2061</v>
      </c>
      <c r="BD3" s="9">
        <f t="shared" si="2"/>
        <v>2062</v>
      </c>
      <c r="BE3" s="9">
        <f t="shared" si="2"/>
        <v>2063</v>
      </c>
      <c r="BF3" s="9">
        <f t="shared" si="3"/>
        <v>2064</v>
      </c>
      <c r="BG3" s="9">
        <f t="shared" si="3"/>
        <v>2065</v>
      </c>
      <c r="BH3" s="9">
        <f t="shared" si="3"/>
        <v>2066</v>
      </c>
      <c r="BI3" s="9">
        <f t="shared" si="3"/>
        <v>2067</v>
      </c>
      <c r="BJ3" s="9">
        <f t="shared" si="3"/>
        <v>2068</v>
      </c>
      <c r="BK3" s="9">
        <f t="shared" si="3"/>
        <v>2069</v>
      </c>
    </row>
    <row r="4" spans="1:63" s="22" customFormat="1">
      <c r="A4" s="5" t="s">
        <v>18</v>
      </c>
      <c r="C4" s="22">
        <v>149.1</v>
      </c>
      <c r="D4" s="32">
        <v>0.41</v>
      </c>
      <c r="E4" s="27"/>
      <c r="F4" s="27"/>
      <c r="G4" s="27"/>
      <c r="H4" s="4">
        <v>4012</v>
      </c>
      <c r="I4" s="4">
        <v>7578</v>
      </c>
      <c r="J4" s="4">
        <v>11033</v>
      </c>
      <c r="K4" s="4">
        <f>C4*D4*K15</f>
        <v>22312.814999999999</v>
      </c>
      <c r="L4" s="28">
        <f>K4</f>
        <v>22312.814999999999</v>
      </c>
      <c r="M4" s="28">
        <f t="shared" ref="M4:BK4" si="5">L4</f>
        <v>22312.814999999999</v>
      </c>
      <c r="N4" s="28">
        <f t="shared" si="5"/>
        <v>22312.814999999999</v>
      </c>
      <c r="O4" s="28">
        <f t="shared" si="5"/>
        <v>22312.814999999999</v>
      </c>
      <c r="P4" s="28">
        <f t="shared" si="5"/>
        <v>22312.814999999999</v>
      </c>
      <c r="Q4" s="28">
        <f t="shared" si="5"/>
        <v>22312.814999999999</v>
      </c>
      <c r="R4" s="28">
        <f t="shared" si="5"/>
        <v>22312.814999999999</v>
      </c>
      <c r="S4" s="28">
        <f t="shared" si="5"/>
        <v>22312.814999999999</v>
      </c>
      <c r="T4" s="28">
        <f t="shared" si="5"/>
        <v>22312.814999999999</v>
      </c>
      <c r="U4" s="28">
        <f t="shared" si="5"/>
        <v>22312.814999999999</v>
      </c>
      <c r="V4" s="28">
        <f t="shared" si="5"/>
        <v>22312.814999999999</v>
      </c>
      <c r="W4" s="28">
        <f t="shared" si="5"/>
        <v>22312.814999999999</v>
      </c>
      <c r="X4" s="28">
        <f t="shared" si="5"/>
        <v>22312.814999999999</v>
      </c>
      <c r="Y4" s="28">
        <f t="shared" si="5"/>
        <v>22312.814999999999</v>
      </c>
      <c r="Z4" s="28">
        <f t="shared" si="5"/>
        <v>22312.814999999999</v>
      </c>
      <c r="AA4" s="28">
        <f t="shared" si="5"/>
        <v>22312.814999999999</v>
      </c>
      <c r="AB4" s="28">
        <f t="shared" si="5"/>
        <v>22312.814999999999</v>
      </c>
      <c r="AC4" s="28">
        <f t="shared" si="5"/>
        <v>22312.814999999999</v>
      </c>
      <c r="AD4" s="28">
        <f t="shared" si="5"/>
        <v>22312.814999999999</v>
      </c>
      <c r="AE4" s="28">
        <f t="shared" si="5"/>
        <v>22312.814999999999</v>
      </c>
      <c r="AF4" s="28">
        <f t="shared" si="5"/>
        <v>22312.814999999999</v>
      </c>
      <c r="AG4" s="28">
        <f t="shared" si="5"/>
        <v>22312.814999999999</v>
      </c>
      <c r="AH4" s="28">
        <f t="shared" si="5"/>
        <v>22312.814999999999</v>
      </c>
      <c r="AI4" s="28">
        <f t="shared" si="5"/>
        <v>22312.814999999999</v>
      </c>
      <c r="AJ4" s="28">
        <f t="shared" si="5"/>
        <v>22312.814999999999</v>
      </c>
      <c r="AK4" s="28">
        <f t="shared" si="5"/>
        <v>22312.814999999999</v>
      </c>
      <c r="AL4" s="28">
        <f t="shared" si="5"/>
        <v>22312.814999999999</v>
      </c>
      <c r="AM4" s="28">
        <f t="shared" si="5"/>
        <v>22312.814999999999</v>
      </c>
      <c r="AN4" s="28">
        <f t="shared" si="5"/>
        <v>22312.814999999999</v>
      </c>
      <c r="AO4" s="28">
        <f t="shared" si="5"/>
        <v>22312.814999999999</v>
      </c>
      <c r="AP4" s="28">
        <f t="shared" si="5"/>
        <v>22312.814999999999</v>
      </c>
      <c r="AQ4" s="28">
        <f t="shared" si="5"/>
        <v>22312.814999999999</v>
      </c>
      <c r="AR4" s="28">
        <f t="shared" si="5"/>
        <v>22312.814999999999</v>
      </c>
      <c r="AS4" s="28">
        <f t="shared" si="5"/>
        <v>22312.814999999999</v>
      </c>
      <c r="AT4" s="28">
        <f t="shared" si="5"/>
        <v>22312.814999999999</v>
      </c>
      <c r="AU4" s="28">
        <f t="shared" si="5"/>
        <v>22312.814999999999</v>
      </c>
      <c r="AV4" s="28">
        <f t="shared" si="5"/>
        <v>22312.814999999999</v>
      </c>
      <c r="AW4" s="28">
        <f t="shared" si="5"/>
        <v>22312.814999999999</v>
      </c>
      <c r="AX4" s="28">
        <f t="shared" si="5"/>
        <v>22312.814999999999</v>
      </c>
      <c r="AY4" s="28">
        <f t="shared" si="5"/>
        <v>22312.814999999999</v>
      </c>
      <c r="AZ4" s="28">
        <f t="shared" si="5"/>
        <v>22312.814999999999</v>
      </c>
      <c r="BA4" s="28">
        <f t="shared" si="5"/>
        <v>22312.814999999999</v>
      </c>
      <c r="BB4" s="28">
        <f t="shared" si="5"/>
        <v>22312.814999999999</v>
      </c>
      <c r="BC4" s="28">
        <f t="shared" si="5"/>
        <v>22312.814999999999</v>
      </c>
      <c r="BD4" s="28">
        <f t="shared" si="5"/>
        <v>22312.814999999999</v>
      </c>
      <c r="BE4" s="28">
        <f t="shared" si="5"/>
        <v>22312.814999999999</v>
      </c>
      <c r="BF4" s="28">
        <f t="shared" si="5"/>
        <v>22312.814999999999</v>
      </c>
      <c r="BG4" s="28">
        <f t="shared" si="5"/>
        <v>22312.814999999999</v>
      </c>
      <c r="BH4" s="28">
        <f t="shared" si="5"/>
        <v>22312.814999999999</v>
      </c>
      <c r="BI4" s="28">
        <f t="shared" si="5"/>
        <v>22312.814999999999</v>
      </c>
      <c r="BJ4" s="28">
        <f t="shared" si="5"/>
        <v>22312.814999999999</v>
      </c>
      <c r="BK4" s="28">
        <f t="shared" si="5"/>
        <v>22312.814999999999</v>
      </c>
    </row>
    <row r="5" spans="1:63">
      <c r="A5" s="5" t="s">
        <v>7</v>
      </c>
      <c r="B5" s="15"/>
      <c r="C5" s="15">
        <v>76</v>
      </c>
      <c r="E5" s="15"/>
      <c r="H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</row>
    <row r="6" spans="1:63">
      <c r="E6" s="15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</row>
    <row r="7" spans="1:63">
      <c r="A7" s="1" t="s">
        <v>2</v>
      </c>
      <c r="C7" s="11"/>
      <c r="D7" s="11"/>
      <c r="E7" s="11"/>
      <c r="F7" s="11"/>
      <c r="G7" s="11"/>
      <c r="H7" s="11">
        <v>2.5000000000000001E-2</v>
      </c>
      <c r="I7" s="11">
        <v>2.5000000000000001E-2</v>
      </c>
      <c r="J7" s="11">
        <v>2.5000000000000001E-2</v>
      </c>
      <c r="K7" s="11">
        <v>2.5000000000000001E-2</v>
      </c>
      <c r="L7" s="11">
        <v>2.5000000000000001E-2</v>
      </c>
      <c r="M7" s="11">
        <f t="shared" ref="M7:BK7" si="6">L7</f>
        <v>2.5000000000000001E-2</v>
      </c>
      <c r="N7" s="11">
        <f t="shared" si="6"/>
        <v>2.5000000000000001E-2</v>
      </c>
      <c r="O7" s="11">
        <f t="shared" si="6"/>
        <v>2.5000000000000001E-2</v>
      </c>
      <c r="P7" s="11">
        <f t="shared" si="6"/>
        <v>2.5000000000000001E-2</v>
      </c>
      <c r="Q7" s="11">
        <f t="shared" si="6"/>
        <v>2.5000000000000001E-2</v>
      </c>
      <c r="R7" s="11">
        <f t="shared" si="6"/>
        <v>2.5000000000000001E-2</v>
      </c>
      <c r="S7" s="11">
        <f t="shared" si="6"/>
        <v>2.5000000000000001E-2</v>
      </c>
      <c r="T7" s="11">
        <f t="shared" si="6"/>
        <v>2.5000000000000001E-2</v>
      </c>
      <c r="U7" s="11">
        <f t="shared" si="6"/>
        <v>2.5000000000000001E-2</v>
      </c>
      <c r="V7" s="11">
        <f t="shared" si="6"/>
        <v>2.5000000000000001E-2</v>
      </c>
      <c r="W7" s="11">
        <f t="shared" si="6"/>
        <v>2.5000000000000001E-2</v>
      </c>
      <c r="X7" s="11">
        <f t="shared" si="6"/>
        <v>2.5000000000000001E-2</v>
      </c>
      <c r="Y7" s="11">
        <f t="shared" si="6"/>
        <v>2.5000000000000001E-2</v>
      </c>
      <c r="Z7" s="11">
        <f t="shared" si="6"/>
        <v>2.5000000000000001E-2</v>
      </c>
      <c r="AA7" s="11">
        <f t="shared" si="6"/>
        <v>2.5000000000000001E-2</v>
      </c>
      <c r="AB7" s="11">
        <f t="shared" si="6"/>
        <v>2.5000000000000001E-2</v>
      </c>
      <c r="AC7" s="11">
        <f t="shared" si="6"/>
        <v>2.5000000000000001E-2</v>
      </c>
      <c r="AD7" s="11">
        <f t="shared" si="6"/>
        <v>2.5000000000000001E-2</v>
      </c>
      <c r="AE7" s="11">
        <f t="shared" si="6"/>
        <v>2.5000000000000001E-2</v>
      </c>
      <c r="AF7" s="11">
        <f t="shared" si="6"/>
        <v>2.5000000000000001E-2</v>
      </c>
      <c r="AG7" s="11">
        <f t="shared" si="6"/>
        <v>2.5000000000000001E-2</v>
      </c>
      <c r="AH7" s="11">
        <f t="shared" si="6"/>
        <v>2.5000000000000001E-2</v>
      </c>
      <c r="AI7" s="11">
        <f t="shared" si="6"/>
        <v>2.5000000000000001E-2</v>
      </c>
      <c r="AJ7" s="11">
        <f t="shared" si="6"/>
        <v>2.5000000000000001E-2</v>
      </c>
      <c r="AK7" s="11">
        <f t="shared" si="6"/>
        <v>2.5000000000000001E-2</v>
      </c>
      <c r="AL7" s="11">
        <f t="shared" si="6"/>
        <v>2.5000000000000001E-2</v>
      </c>
      <c r="AM7" s="11">
        <f t="shared" si="6"/>
        <v>2.5000000000000001E-2</v>
      </c>
      <c r="AN7" s="11">
        <f t="shared" si="6"/>
        <v>2.5000000000000001E-2</v>
      </c>
      <c r="AO7" s="11">
        <f t="shared" si="6"/>
        <v>2.5000000000000001E-2</v>
      </c>
      <c r="AP7" s="11">
        <f t="shared" si="6"/>
        <v>2.5000000000000001E-2</v>
      </c>
      <c r="AQ7" s="11">
        <f t="shared" si="6"/>
        <v>2.5000000000000001E-2</v>
      </c>
      <c r="AR7" s="11">
        <f t="shared" si="6"/>
        <v>2.5000000000000001E-2</v>
      </c>
      <c r="AS7" s="11">
        <f t="shared" si="6"/>
        <v>2.5000000000000001E-2</v>
      </c>
      <c r="AT7" s="11">
        <f t="shared" si="6"/>
        <v>2.5000000000000001E-2</v>
      </c>
      <c r="AU7" s="11">
        <f t="shared" si="6"/>
        <v>2.5000000000000001E-2</v>
      </c>
      <c r="AV7" s="11">
        <f t="shared" si="6"/>
        <v>2.5000000000000001E-2</v>
      </c>
      <c r="AW7" s="11">
        <f t="shared" si="6"/>
        <v>2.5000000000000001E-2</v>
      </c>
      <c r="AX7" s="11">
        <f t="shared" si="6"/>
        <v>2.5000000000000001E-2</v>
      </c>
      <c r="AY7" s="11">
        <f t="shared" si="6"/>
        <v>2.5000000000000001E-2</v>
      </c>
      <c r="AZ7" s="11">
        <f t="shared" si="6"/>
        <v>2.5000000000000001E-2</v>
      </c>
      <c r="BA7" s="11">
        <f t="shared" si="6"/>
        <v>2.5000000000000001E-2</v>
      </c>
      <c r="BB7" s="11">
        <f t="shared" si="6"/>
        <v>2.5000000000000001E-2</v>
      </c>
      <c r="BC7" s="11">
        <f t="shared" si="6"/>
        <v>2.5000000000000001E-2</v>
      </c>
      <c r="BD7" s="11">
        <f t="shared" si="6"/>
        <v>2.5000000000000001E-2</v>
      </c>
      <c r="BE7" s="11">
        <f t="shared" si="6"/>
        <v>2.5000000000000001E-2</v>
      </c>
      <c r="BF7" s="11">
        <f t="shared" si="6"/>
        <v>2.5000000000000001E-2</v>
      </c>
      <c r="BG7" s="11">
        <f t="shared" si="6"/>
        <v>2.5000000000000001E-2</v>
      </c>
      <c r="BH7" s="11">
        <f t="shared" si="6"/>
        <v>2.5000000000000001E-2</v>
      </c>
      <c r="BI7" s="11">
        <f t="shared" si="6"/>
        <v>2.5000000000000001E-2</v>
      </c>
      <c r="BJ7" s="11">
        <f t="shared" si="6"/>
        <v>2.5000000000000001E-2</v>
      </c>
      <c r="BK7" s="11">
        <f t="shared" si="6"/>
        <v>2.5000000000000001E-2</v>
      </c>
    </row>
    <row r="9" spans="1:63">
      <c r="A9" s="5" t="s">
        <v>1</v>
      </c>
      <c r="B9" s="5"/>
      <c r="F9" s="2"/>
      <c r="G9" s="2"/>
      <c r="H9" s="2"/>
      <c r="I9" s="2"/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>
      <c r="A10" s="15" t="s">
        <v>15</v>
      </c>
      <c r="B10" s="5"/>
      <c r="D10" s="15"/>
      <c r="F10" s="2"/>
      <c r="G10" s="2"/>
      <c r="H10" s="2"/>
      <c r="I10" s="30">
        <v>0.1</v>
      </c>
      <c r="J10" s="29">
        <v>0.1</v>
      </c>
      <c r="K10" s="3">
        <v>0.1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 spans="1:63">
      <c r="A11" s="15" t="s">
        <v>6</v>
      </c>
      <c r="B11" s="5"/>
      <c r="D11" s="23"/>
      <c r="F11" s="2"/>
      <c r="G11" s="2"/>
      <c r="H11" s="2"/>
      <c r="I11" s="2"/>
      <c r="J11" s="2"/>
      <c r="K11" s="34">
        <f>1.4621</f>
        <v>1.4621</v>
      </c>
      <c r="L11" s="2">
        <f>K11*(1+K7)</f>
        <v>1.4986524999999997</v>
      </c>
      <c r="M11" s="33">
        <f t="shared" ref="M11:BK11" si="7">L11*(1+L7)</f>
        <v>1.5361188124999996</v>
      </c>
      <c r="N11" s="33">
        <f t="shared" si="7"/>
        <v>1.5745217828124995</v>
      </c>
      <c r="O11" s="33">
        <f t="shared" si="7"/>
        <v>1.6138848273828119</v>
      </c>
      <c r="P11" s="33">
        <f t="shared" si="7"/>
        <v>1.6542319480673822</v>
      </c>
      <c r="Q11" s="33">
        <f t="shared" si="7"/>
        <v>1.6955877467690665</v>
      </c>
      <c r="R11" s="33">
        <f t="shared" si="7"/>
        <v>1.7379774404382931</v>
      </c>
      <c r="S11" s="33">
        <f t="shared" si="7"/>
        <v>1.7814268764492502</v>
      </c>
      <c r="T11" s="33">
        <f t="shared" si="7"/>
        <v>1.8259625483604813</v>
      </c>
      <c r="U11" s="33">
        <f t="shared" si="7"/>
        <v>1.8716116120694932</v>
      </c>
      <c r="V11" s="33">
        <f t="shared" si="7"/>
        <v>1.9184019023712304</v>
      </c>
      <c r="W11" s="33">
        <f t="shared" si="7"/>
        <v>1.9663619499305109</v>
      </c>
      <c r="X11" s="33">
        <f t="shared" si="7"/>
        <v>2.0155209986787734</v>
      </c>
      <c r="Y11" s="33">
        <f t="shared" si="7"/>
        <v>2.0659090236457427</v>
      </c>
      <c r="Z11" s="33">
        <f t="shared" si="7"/>
        <v>2.1175567492368859</v>
      </c>
      <c r="AA11" s="33">
        <f t="shared" si="7"/>
        <v>2.170495667967808</v>
      </c>
      <c r="AB11" s="33">
        <f t="shared" si="7"/>
        <v>2.2247580596670029</v>
      </c>
      <c r="AC11" s="33">
        <f t="shared" si="7"/>
        <v>2.2803770111586776</v>
      </c>
      <c r="AD11" s="33">
        <f t="shared" si="7"/>
        <v>2.3373864364376442</v>
      </c>
      <c r="AE11" s="33">
        <f t="shared" si="7"/>
        <v>2.3958210973485849</v>
      </c>
      <c r="AF11" s="33">
        <f t="shared" si="7"/>
        <v>2.4557166247822995</v>
      </c>
      <c r="AG11" s="33">
        <f t="shared" si="7"/>
        <v>2.5171095404018566</v>
      </c>
      <c r="AH11" s="33">
        <f t="shared" si="7"/>
        <v>2.5800372789119028</v>
      </c>
      <c r="AI11" s="33">
        <f t="shared" si="7"/>
        <v>2.6445382108847002</v>
      </c>
      <c r="AJ11" s="33">
        <f t="shared" si="7"/>
        <v>2.7106516661568176</v>
      </c>
      <c r="AK11" s="33">
        <f t="shared" si="7"/>
        <v>2.778417957810738</v>
      </c>
      <c r="AL11" s="33">
        <f t="shared" si="7"/>
        <v>2.8478784067560063</v>
      </c>
      <c r="AM11" s="33">
        <f t="shared" si="7"/>
        <v>2.9190753669249063</v>
      </c>
      <c r="AN11" s="33">
        <f t="shared" si="7"/>
        <v>2.9920522510980287</v>
      </c>
      <c r="AO11" s="33">
        <f t="shared" si="7"/>
        <v>3.0668535573754792</v>
      </c>
      <c r="AP11" s="33">
        <f t="shared" si="7"/>
        <v>3.1435248963098656</v>
      </c>
      <c r="AQ11" s="33">
        <f t="shared" si="7"/>
        <v>3.2221130187176121</v>
      </c>
      <c r="AR11" s="33">
        <f t="shared" si="7"/>
        <v>3.3026658441855523</v>
      </c>
      <c r="AS11" s="33">
        <f t="shared" si="7"/>
        <v>3.3852324902901909</v>
      </c>
      <c r="AT11" s="33">
        <f t="shared" si="7"/>
        <v>3.4698633025474455</v>
      </c>
      <c r="AU11" s="33">
        <f t="shared" si="7"/>
        <v>3.5566098851111314</v>
      </c>
      <c r="AV11" s="33">
        <f t="shared" si="7"/>
        <v>3.6455251322389093</v>
      </c>
      <c r="AW11" s="33">
        <f t="shared" si="7"/>
        <v>3.7366632605448817</v>
      </c>
      <c r="AX11" s="33">
        <f t="shared" si="7"/>
        <v>3.8300798420585034</v>
      </c>
      <c r="AY11" s="33">
        <f t="shared" si="7"/>
        <v>3.9258318381099655</v>
      </c>
      <c r="AZ11" s="33">
        <f t="shared" si="7"/>
        <v>4.0239776340627147</v>
      </c>
      <c r="BA11" s="33">
        <f t="shared" si="7"/>
        <v>4.1245770749142823</v>
      </c>
      <c r="BB11" s="33">
        <f t="shared" si="7"/>
        <v>4.227691501787139</v>
      </c>
      <c r="BC11" s="33">
        <f t="shared" si="7"/>
        <v>4.3333837893318172</v>
      </c>
      <c r="BD11" s="33">
        <f t="shared" si="7"/>
        <v>4.441718384065112</v>
      </c>
      <c r="BE11" s="33">
        <f t="shared" si="7"/>
        <v>4.5527613436667398</v>
      </c>
      <c r="BF11" s="33">
        <f t="shared" si="7"/>
        <v>4.6665803772584082</v>
      </c>
      <c r="BG11" s="33">
        <f t="shared" si="7"/>
        <v>4.783244886689868</v>
      </c>
      <c r="BH11" s="33">
        <f t="shared" si="7"/>
        <v>4.9028260088571143</v>
      </c>
      <c r="BI11" s="33">
        <f t="shared" si="7"/>
        <v>5.0253966590785417</v>
      </c>
      <c r="BJ11" s="33">
        <f t="shared" si="7"/>
        <v>5.1510315755555052</v>
      </c>
      <c r="BK11" s="33">
        <f t="shared" si="7"/>
        <v>5.279807364944392</v>
      </c>
    </row>
    <row r="12" spans="1:63" ht="12" customHeight="1">
      <c r="A12" s="15" t="s">
        <v>4</v>
      </c>
      <c r="B12" s="5"/>
      <c r="C12" s="10"/>
      <c r="D12" s="10"/>
      <c r="E12" s="10"/>
      <c r="F12" s="2"/>
      <c r="G12" s="2"/>
      <c r="H12" s="2">
        <v>0.8</v>
      </c>
      <c r="I12" s="2">
        <v>0.8</v>
      </c>
      <c r="J12" s="2">
        <v>0.8</v>
      </c>
      <c r="K12" s="2">
        <v>0.8</v>
      </c>
      <c r="L12" s="2">
        <f t="shared" ref="L12:AP12" si="8">K12*(1+L7)</f>
        <v>0.82</v>
      </c>
      <c r="M12" s="2">
        <f t="shared" si="8"/>
        <v>0.84049999999999991</v>
      </c>
      <c r="N12" s="2">
        <f t="shared" si="8"/>
        <v>0.86151249999999979</v>
      </c>
      <c r="O12" s="2">
        <f t="shared" si="8"/>
        <v>0.88305031249999966</v>
      </c>
      <c r="P12" s="2">
        <f t="shared" si="8"/>
        <v>0.90512657031249955</v>
      </c>
      <c r="Q12" s="2">
        <f t="shared" si="8"/>
        <v>0.92775473457031199</v>
      </c>
      <c r="R12" s="2">
        <f t="shared" si="8"/>
        <v>0.95094860293456973</v>
      </c>
      <c r="S12" s="2">
        <f t="shared" si="8"/>
        <v>0.97472231800793385</v>
      </c>
      <c r="T12" s="2">
        <f t="shared" si="8"/>
        <v>0.9990903759581321</v>
      </c>
      <c r="U12" s="2">
        <f t="shared" si="8"/>
        <v>1.0240676353570852</v>
      </c>
      <c r="V12" s="2">
        <f t="shared" si="8"/>
        <v>1.0496693262410122</v>
      </c>
      <c r="W12" s="2">
        <f t="shared" si="8"/>
        <v>1.0759110593970374</v>
      </c>
      <c r="X12" s="2">
        <f t="shared" si="8"/>
        <v>1.1028088358819632</v>
      </c>
      <c r="Y12" s="2">
        <f t="shared" si="8"/>
        <v>1.1303790567790122</v>
      </c>
      <c r="Z12" s="2">
        <f t="shared" si="8"/>
        <v>1.1586385331984874</v>
      </c>
      <c r="AA12" s="2">
        <f t="shared" si="8"/>
        <v>1.1876044965284496</v>
      </c>
      <c r="AB12" s="2">
        <f t="shared" si="8"/>
        <v>1.2172946089416607</v>
      </c>
      <c r="AC12" s="2">
        <f t="shared" si="8"/>
        <v>1.2477269741652022</v>
      </c>
      <c r="AD12" s="2">
        <f t="shared" si="8"/>
        <v>1.2789201485193322</v>
      </c>
      <c r="AE12" s="2">
        <f t="shared" si="8"/>
        <v>1.3108931522323155</v>
      </c>
      <c r="AF12" s="2">
        <f t="shared" si="8"/>
        <v>1.3436654810381232</v>
      </c>
      <c r="AG12" s="2">
        <f t="shared" si="8"/>
        <v>1.3772571180640762</v>
      </c>
      <c r="AH12" s="2">
        <f t="shared" si="8"/>
        <v>1.4116885460156781</v>
      </c>
      <c r="AI12" s="2">
        <f t="shared" si="8"/>
        <v>1.44698075966607</v>
      </c>
      <c r="AJ12" s="2">
        <f t="shared" si="8"/>
        <v>1.4831552786577216</v>
      </c>
      <c r="AK12" s="2">
        <f t="shared" si="8"/>
        <v>1.5202341606241645</v>
      </c>
      <c r="AL12" s="2">
        <f t="shared" si="8"/>
        <v>1.5582400146397686</v>
      </c>
      <c r="AM12" s="2">
        <f t="shared" si="8"/>
        <v>1.5971960150057627</v>
      </c>
      <c r="AN12" s="2">
        <f t="shared" si="8"/>
        <v>1.6371259153809066</v>
      </c>
      <c r="AO12" s="2">
        <f t="shared" si="8"/>
        <v>1.6780540632654291</v>
      </c>
      <c r="AP12" s="2">
        <f t="shared" si="8"/>
        <v>1.7200054148470647</v>
      </c>
      <c r="AQ12" s="2">
        <f t="shared" ref="AQ12:BK12" si="9">AP12*(1+AQ7)</f>
        <v>1.7630055502182411</v>
      </c>
      <c r="AR12" s="2">
        <f t="shared" si="9"/>
        <v>1.807080688973697</v>
      </c>
      <c r="AS12" s="2">
        <f t="shared" si="9"/>
        <v>1.8522577061980392</v>
      </c>
      <c r="AT12" s="2">
        <f t="shared" si="9"/>
        <v>1.8985641488529901</v>
      </c>
      <c r="AU12" s="2">
        <f t="shared" si="9"/>
        <v>1.9460282525743147</v>
      </c>
      <c r="AV12" s="2">
        <f t="shared" si="9"/>
        <v>1.9946789588886724</v>
      </c>
      <c r="AW12" s="2">
        <f t="shared" si="9"/>
        <v>2.0445459328608893</v>
      </c>
      <c r="AX12" s="2">
        <f t="shared" si="9"/>
        <v>2.0956595811824115</v>
      </c>
      <c r="AY12" s="2">
        <f t="shared" si="9"/>
        <v>2.1480510707119715</v>
      </c>
      <c r="AZ12" s="2">
        <f t="shared" si="9"/>
        <v>2.2017523474797707</v>
      </c>
      <c r="BA12" s="2">
        <f t="shared" si="9"/>
        <v>2.2567961561667649</v>
      </c>
      <c r="BB12" s="2">
        <f t="shared" si="9"/>
        <v>2.3132160600709337</v>
      </c>
      <c r="BC12" s="2">
        <f t="shared" si="9"/>
        <v>2.3710464615727069</v>
      </c>
      <c r="BD12" s="2">
        <f t="shared" si="9"/>
        <v>2.4303226231120245</v>
      </c>
      <c r="BE12" s="2">
        <f t="shared" si="9"/>
        <v>2.4910806886898249</v>
      </c>
      <c r="BF12" s="2">
        <f t="shared" si="9"/>
        <v>2.5533577059070702</v>
      </c>
      <c r="BG12" s="2">
        <f t="shared" si="9"/>
        <v>2.6171916485547468</v>
      </c>
      <c r="BH12" s="2">
        <f t="shared" si="9"/>
        <v>2.6826214397686154</v>
      </c>
      <c r="BI12" s="2">
        <f t="shared" si="9"/>
        <v>2.7496869757628306</v>
      </c>
      <c r="BJ12" s="2">
        <f t="shared" si="9"/>
        <v>2.8184291501569012</v>
      </c>
      <c r="BK12" s="2">
        <f t="shared" si="9"/>
        <v>2.8888898789108235</v>
      </c>
    </row>
    <row r="13" spans="1:63">
      <c r="A13" s="5"/>
      <c r="B13" s="5"/>
      <c r="C13" s="13"/>
      <c r="D13" s="13"/>
      <c r="E13" s="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5" spans="1:63">
      <c r="A15" s="1" t="s">
        <v>0</v>
      </c>
      <c r="F15" s="1">
        <v>365</v>
      </c>
      <c r="G15" s="1">
        <v>365</v>
      </c>
      <c r="H15" s="1">
        <v>365</v>
      </c>
      <c r="I15" s="1">
        <v>365</v>
      </c>
      <c r="J15" s="1">
        <v>365</v>
      </c>
      <c r="K15" s="1">
        <v>365</v>
      </c>
      <c r="L15" s="1">
        <v>365</v>
      </c>
      <c r="M15" s="1">
        <v>365</v>
      </c>
      <c r="N15" s="1">
        <v>365</v>
      </c>
      <c r="O15" s="1">
        <v>365</v>
      </c>
      <c r="P15" s="1">
        <v>365</v>
      </c>
      <c r="Q15" s="1">
        <v>365</v>
      </c>
      <c r="R15" s="1">
        <v>365</v>
      </c>
      <c r="S15" s="1">
        <v>365</v>
      </c>
      <c r="T15" s="1">
        <v>365</v>
      </c>
      <c r="U15" s="1">
        <v>365</v>
      </c>
      <c r="V15" s="1">
        <v>365</v>
      </c>
      <c r="W15" s="1">
        <v>365</v>
      </c>
      <c r="X15" s="1">
        <v>365</v>
      </c>
      <c r="Y15" s="1">
        <v>365</v>
      </c>
      <c r="Z15" s="1">
        <v>365</v>
      </c>
      <c r="AA15" s="1">
        <v>365</v>
      </c>
      <c r="AB15" s="1">
        <v>365</v>
      </c>
      <c r="AC15" s="1">
        <v>365</v>
      </c>
      <c r="AD15" s="1">
        <v>365</v>
      </c>
      <c r="AE15" s="1">
        <v>365</v>
      </c>
      <c r="AF15" s="1">
        <v>365</v>
      </c>
      <c r="AG15" s="1">
        <v>365</v>
      </c>
      <c r="AH15" s="1">
        <v>365</v>
      </c>
      <c r="AI15" s="1">
        <v>365</v>
      </c>
      <c r="AJ15" s="1">
        <v>365</v>
      </c>
      <c r="AK15" s="1">
        <v>365</v>
      </c>
      <c r="AL15" s="1">
        <v>365</v>
      </c>
      <c r="AM15" s="1">
        <v>366</v>
      </c>
      <c r="AN15" s="1">
        <v>367</v>
      </c>
      <c r="AO15" s="1">
        <v>368</v>
      </c>
      <c r="AP15" s="1">
        <v>369</v>
      </c>
      <c r="AQ15" s="1">
        <v>370</v>
      </c>
      <c r="AR15" s="1">
        <v>371</v>
      </c>
      <c r="AS15" s="1">
        <v>372</v>
      </c>
      <c r="AT15" s="1">
        <v>373</v>
      </c>
      <c r="AU15" s="1">
        <v>374</v>
      </c>
      <c r="AV15" s="1">
        <v>375</v>
      </c>
      <c r="AW15" s="1">
        <v>376</v>
      </c>
      <c r="AX15" s="1">
        <v>377</v>
      </c>
      <c r="AY15" s="1">
        <v>378</v>
      </c>
      <c r="AZ15" s="1">
        <v>379</v>
      </c>
      <c r="BA15" s="1">
        <v>380</v>
      </c>
      <c r="BB15" s="1">
        <v>381</v>
      </c>
      <c r="BC15" s="1">
        <v>382</v>
      </c>
      <c r="BD15" s="1">
        <v>383</v>
      </c>
      <c r="BE15" s="1">
        <v>384</v>
      </c>
      <c r="BF15" s="1">
        <v>385</v>
      </c>
      <c r="BG15" s="1">
        <v>386</v>
      </c>
      <c r="BH15" s="1">
        <v>387</v>
      </c>
      <c r="BI15" s="1">
        <v>388</v>
      </c>
      <c r="BJ15" s="1">
        <v>389</v>
      </c>
      <c r="BK15" s="1">
        <v>390</v>
      </c>
    </row>
    <row r="17" spans="1:16384">
      <c r="A17" s="15" t="s">
        <v>16</v>
      </c>
      <c r="H17" s="31">
        <f>(H4*H12)+($C$5*H11*H15)</f>
        <v>3209.6000000000004</v>
      </c>
      <c r="I17" s="31">
        <f>(I4*I12)+($C$5*I10*I15)</f>
        <v>8836.4000000000015</v>
      </c>
      <c r="J17" s="31">
        <f>(J4*J12)+($C$5*J10*J15)</f>
        <v>11600.4</v>
      </c>
      <c r="K17" s="31">
        <f>(K4*K12)+($C$5*K10*K15)</f>
        <v>20624.252</v>
      </c>
      <c r="L17" s="31">
        <f>(L4*L12)+($C$5*L11*10)</f>
        <v>19435.484199999999</v>
      </c>
      <c r="M17" s="35">
        <f>(M4*M12)+($C$5*M11*10)</f>
        <v>19921.371304999997</v>
      </c>
      <c r="N17" s="35">
        <f>(N4*N12)+($C$5*N11*10)</f>
        <v>20419.405587624995</v>
      </c>
      <c r="O17" s="35">
        <f>(O4*O12)+($C$5*O11*10)</f>
        <v>20929.890727315615</v>
      </c>
      <c r="P17" s="35">
        <f>(P4*P12)+($C$5*P11*10)</f>
        <v>21453.137995498506</v>
      </c>
      <c r="Q17" s="35">
        <f>(Q4*Q12)+($C$5*Q11*10)</f>
        <v>21989.466445385962</v>
      </c>
      <c r="R17" s="35">
        <f>(R4*R12)+($C$5*R11*10)</f>
        <v>22539.203106520614</v>
      </c>
      <c r="S17" s="35">
        <f>(S4*S12)+($C$5*S11*10)</f>
        <v>23102.683184183625</v>
      </c>
      <c r="T17" s="35">
        <f>(T4*T12)+($C$5*T11*10)</f>
        <v>23680.250263788213</v>
      </c>
      <c r="U17" s="35">
        <f>(U4*U12)+($C$5*U11*10)</f>
        <v>24272.256520382914</v>
      </c>
      <c r="V17" s="35">
        <f>(V4*V12)+($C$5*V11*10)</f>
        <v>24879.062933392484</v>
      </c>
      <c r="W17" s="35">
        <f>(W4*W12)+($C$5*W11*10)</f>
        <v>25501.039506727291</v>
      </c>
      <c r="X17" s="35">
        <f>(X4*X12)+($C$5*X11*10)</f>
        <v>26138.565494395472</v>
      </c>
      <c r="Y17" s="35">
        <f>(Y4*Y12)+($C$5*Y11*10)</f>
        <v>26792.029631755358</v>
      </c>
      <c r="Z17" s="35">
        <f>(Z4*Z12)+($C$5*Z11*10)</f>
        <v>27461.830372549241</v>
      </c>
      <c r="AA17" s="35">
        <f>(AA4*AA12)+($C$5*AA11*10)</f>
        <v>28148.376131862969</v>
      </c>
      <c r="AB17" s="35">
        <f>(AB4*AB12)+($C$5*AB11*10)</f>
        <v>28852.085535159542</v>
      </c>
      <c r="AC17" s="35">
        <f>(AC4*AC12)+($C$5*AC11*10)</f>
        <v>29573.387673538527</v>
      </c>
      <c r="AD17" s="35">
        <f>(AD4*AD12)+($C$5*AD11*10)</f>
        <v>30312.722365376994</v>
      </c>
      <c r="AE17" s="35">
        <f>(AE4*AE12)+($C$5*AE11*10)</f>
        <v>31070.540424511415</v>
      </c>
      <c r="AF17" s="35">
        <f>(AF4*AF12)+($C$5*AF11*10)</f>
        <v>31847.303935124197</v>
      </c>
      <c r="AG17" s="35">
        <f>(AG4*AG12)+($C$5*AG11*10)</f>
        <v>32643.486533502299</v>
      </c>
      <c r="AH17" s="35">
        <f>(AH4*AH12)+($C$5*AH11*10)</f>
        <v>33459.573696839856</v>
      </c>
      <c r="AI17" s="35">
        <f>(AI4*AI12)+($C$5*AI11*10)</f>
        <v>34296.063039260851</v>
      </c>
      <c r="AJ17" s="35">
        <f>(AJ4*AJ12)+($C$5*AJ11*10)</f>
        <v>35153.464615242367</v>
      </c>
      <c r="AK17" s="35">
        <f>(AK4*AK12)+($C$5*AK11*10)</f>
        <v>36032.30123062343</v>
      </c>
      <c r="AL17" s="35">
        <f>(AL4*AL12)+($C$5*AL11*10)</f>
        <v>36933.108761389012</v>
      </c>
      <c r="AM17" s="35">
        <f>(AM4*AM12)+($C$5*AM11*10)</f>
        <v>37856.436480423734</v>
      </c>
      <c r="AN17" s="35">
        <f>(AN4*AN12)+($C$5*AN11*10)</f>
        <v>38802.847392434327</v>
      </c>
      <c r="AO17" s="35">
        <f>(AO4*AO12)+($C$5*AO11*10)</f>
        <v>39772.918577245175</v>
      </c>
      <c r="AP17" s="35">
        <f>(AP4*AP12)+($C$5*AP11*10)</f>
        <v>40767.241541676303</v>
      </c>
      <c r="AQ17" s="35">
        <f>(AQ4*AQ12)+($C$5*AQ11*10)</f>
        <v>41786.422580218205</v>
      </c>
      <c r="AR17" s="35">
        <f>(AR4*AR12)+($C$5*AR11*10)</f>
        <v>42831.083144723656</v>
      </c>
      <c r="AS17" s="35">
        <f>(AS4*AS12)+($C$5*AS11*10)</f>
        <v>43901.86022334174</v>
      </c>
      <c r="AT17" s="35">
        <f>(AT4*AT12)+($C$5*AT11*10)</f>
        <v>44999.406728925285</v>
      </c>
      <c r="AU17" s="35">
        <f>(AU4*AU12)+($C$5*AU11*10)</f>
        <v>46124.391897148409</v>
      </c>
      <c r="AV17" s="35">
        <f>(AV4*AV12)+($C$5*AV11*10)</f>
        <v>47277.50169457712</v>
      </c>
      <c r="AW17" s="35">
        <f>(AW4*AW12)+($C$5*AW11*10)</f>
        <v>48459.439236941544</v>
      </c>
      <c r="AX17" s="35">
        <f>(AX4*AX12)+($C$5*AX11*10)</f>
        <v>49670.925217865086</v>
      </c>
      <c r="AY17" s="35">
        <f>(AY4*AY12)+($C$5*AY11*10)</f>
        <v>50912.698348311715</v>
      </c>
      <c r="AZ17" s="35">
        <f>(AZ4*AZ12)+($C$5*AZ11*10)</f>
        <v>52185.515807019503</v>
      </c>
      <c r="BA17" s="35">
        <f>(BA4*BA12)+($C$5*BA11*10)</f>
        <v>53490.153702194992</v>
      </c>
      <c r="BB17" s="35">
        <f>(BB4*BB12)+($C$5*BB11*10)</f>
        <v>54827.407544749854</v>
      </c>
      <c r="BC17" s="35">
        <f>(BC4*BC12)+($C$5*BC11*10)</f>
        <v>56198.092733368598</v>
      </c>
      <c r="BD17" s="35">
        <f>(BD4*BD12)+($C$5*BD11*10)</f>
        <v>57603.045051702808</v>
      </c>
      <c r="BE17" s="35">
        <f>(BE4*BE12)+($C$5*BE11*10)</f>
        <v>59043.121177995374</v>
      </c>
      <c r="BF17" s="35">
        <f>(BF4*BF12)+($C$5*BF11*10)</f>
        <v>60519.199207445257</v>
      </c>
      <c r="BG17" s="35">
        <f>(BG4*BG12)+($C$5*BG11*10)</f>
        <v>62032.17918763138</v>
      </c>
      <c r="BH17" s="35">
        <f>(BH4*BH12)+($C$5*BH11*10)</f>
        <v>63582.983667322158</v>
      </c>
      <c r="BI17" s="35">
        <f>(BI4*BI12)+($C$5*BI11*10)</f>
        <v>65172.558259005207</v>
      </c>
      <c r="BJ17" s="35">
        <f>(BJ4*BJ12)+($C$5*BJ11*10)</f>
        <v>66801.87221548034</v>
      </c>
      <c r="BK17" s="35">
        <f>(BK4*BK12)+($C$5*BK11*10)</f>
        <v>68471.919020867339</v>
      </c>
    </row>
    <row r="18" spans="1:16384" ht="12.75" customHeight="1">
      <c r="A18" s="5"/>
      <c r="B18" s="15"/>
      <c r="C18" s="15"/>
      <c r="D18" s="15"/>
      <c r="E18" s="1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16384" ht="12.75" customHeight="1">
      <c r="A19" s="5" t="s">
        <v>12</v>
      </c>
      <c r="D19" s="15"/>
      <c r="E19" s="16"/>
      <c r="F19" s="6"/>
      <c r="G19" s="4" t="s">
        <v>3</v>
      </c>
      <c r="H19" s="6"/>
      <c r="I19" s="6"/>
      <c r="J19" s="6"/>
      <c r="K19" s="6"/>
      <c r="L19" s="6">
        <v>-276</v>
      </c>
      <c r="M19" s="6">
        <f t="shared" ref="M19:AQ19" si="10">L19*(1+M7)</f>
        <v>-282.89999999999998</v>
      </c>
      <c r="N19" s="6">
        <f t="shared" si="10"/>
        <v>-289.97249999999997</v>
      </c>
      <c r="O19" s="6">
        <f t="shared" si="10"/>
        <v>-297.22181249999994</v>
      </c>
      <c r="P19" s="6">
        <f t="shared" si="10"/>
        <v>-304.65235781249993</v>
      </c>
      <c r="Q19" s="6">
        <f t="shared" si="10"/>
        <v>-312.26866675781241</v>
      </c>
      <c r="R19" s="6">
        <f t="shared" si="10"/>
        <v>-320.0753834267577</v>
      </c>
      <c r="S19" s="6">
        <f t="shared" si="10"/>
        <v>-328.0772680124266</v>
      </c>
      <c r="T19" s="6">
        <f t="shared" si="10"/>
        <v>-336.27919971273724</v>
      </c>
      <c r="U19" s="6">
        <f t="shared" si="10"/>
        <v>-344.68617970555562</v>
      </c>
      <c r="V19" s="6">
        <f t="shared" si="10"/>
        <v>-353.30333419819448</v>
      </c>
      <c r="W19" s="6">
        <f t="shared" si="10"/>
        <v>-362.13591755314928</v>
      </c>
      <c r="X19" s="6">
        <f t="shared" si="10"/>
        <v>-371.18931549197799</v>
      </c>
      <c r="Y19" s="6">
        <f t="shared" si="10"/>
        <v>-380.46904837927741</v>
      </c>
      <c r="Z19" s="6">
        <f t="shared" si="10"/>
        <v>-389.98077458875929</v>
      </c>
      <c r="AA19" s="6">
        <f t="shared" si="10"/>
        <v>-399.73029395347822</v>
      </c>
      <c r="AB19" s="6">
        <f t="shared" si="10"/>
        <v>-409.72355130231517</v>
      </c>
      <c r="AC19" s="6">
        <f t="shared" si="10"/>
        <v>-419.96664008487301</v>
      </c>
      <c r="AD19" s="6">
        <f t="shared" si="10"/>
        <v>-430.4658060869948</v>
      </c>
      <c r="AE19" s="6">
        <f t="shared" si="10"/>
        <v>-441.22745123916962</v>
      </c>
      <c r="AF19" s="6">
        <f t="shared" si="10"/>
        <v>-452.25813752014881</v>
      </c>
      <c r="AG19" s="6">
        <f t="shared" si="10"/>
        <v>-463.56459095815251</v>
      </c>
      <c r="AH19" s="6">
        <f t="shared" si="10"/>
        <v>-475.15370573210629</v>
      </c>
      <c r="AI19" s="6">
        <f t="shared" si="10"/>
        <v>-487.03254837540891</v>
      </c>
      <c r="AJ19" s="6">
        <f t="shared" si="10"/>
        <v>-499.20836208479409</v>
      </c>
      <c r="AK19" s="6">
        <f t="shared" si="10"/>
        <v>-511.68857113691388</v>
      </c>
      <c r="AL19" s="6">
        <f t="shared" si="10"/>
        <v>-524.48078541533664</v>
      </c>
      <c r="AM19" s="6">
        <f t="shared" si="10"/>
        <v>-537.59280505072002</v>
      </c>
      <c r="AN19" s="6">
        <f t="shared" si="10"/>
        <v>-551.03262517698795</v>
      </c>
      <c r="AO19" s="6">
        <f t="shared" si="10"/>
        <v>-564.80844080641259</v>
      </c>
      <c r="AP19" s="6">
        <f t="shared" si="10"/>
        <v>-578.92865182657283</v>
      </c>
      <c r="AQ19" s="6">
        <f t="shared" si="10"/>
        <v>-593.40186812223715</v>
      </c>
      <c r="AR19" s="6">
        <f t="shared" ref="AR19:BK19" si="11">AQ19*(1+AR7)</f>
        <v>-608.23691482529307</v>
      </c>
      <c r="AS19" s="6">
        <f t="shared" si="11"/>
        <v>-623.44283769592539</v>
      </c>
      <c r="AT19" s="6">
        <f t="shared" si="11"/>
        <v>-639.02890863832351</v>
      </c>
      <c r="AU19" s="6">
        <f t="shared" si="11"/>
        <v>-655.00463135428151</v>
      </c>
      <c r="AV19" s="6">
        <f t="shared" si="11"/>
        <v>-671.37974713813844</v>
      </c>
      <c r="AW19" s="6">
        <f t="shared" si="11"/>
        <v>-688.16424081659181</v>
      </c>
      <c r="AX19" s="6">
        <f t="shared" si="11"/>
        <v>-705.36834683700658</v>
      </c>
      <c r="AY19" s="6">
        <f t="shared" si="11"/>
        <v>-723.00255550793167</v>
      </c>
      <c r="AZ19" s="6">
        <f t="shared" si="11"/>
        <v>-741.07761939562988</v>
      </c>
      <c r="BA19" s="6">
        <f t="shared" si="11"/>
        <v>-759.60455988052058</v>
      </c>
      <c r="BB19" s="6">
        <f t="shared" si="11"/>
        <v>-778.59467387753352</v>
      </c>
      <c r="BC19" s="6">
        <f t="shared" si="11"/>
        <v>-798.05954072447184</v>
      </c>
      <c r="BD19" s="6">
        <f t="shared" si="11"/>
        <v>-818.01102924258362</v>
      </c>
      <c r="BE19" s="6">
        <f t="shared" si="11"/>
        <v>-838.46130497364811</v>
      </c>
      <c r="BF19" s="6">
        <f t="shared" si="11"/>
        <v>-859.4228375979892</v>
      </c>
      <c r="BG19" s="6">
        <f t="shared" si="11"/>
        <v>-880.90840853793884</v>
      </c>
      <c r="BH19" s="6">
        <f t="shared" si="11"/>
        <v>-902.9311187513872</v>
      </c>
      <c r="BI19" s="6">
        <f t="shared" si="11"/>
        <v>-925.50439672017183</v>
      </c>
      <c r="BJ19" s="6">
        <f t="shared" si="11"/>
        <v>-948.64200663817599</v>
      </c>
      <c r="BK19" s="6">
        <f t="shared" si="11"/>
        <v>-972.35805680413034</v>
      </c>
    </row>
    <row r="20" spans="1:16384" ht="12.75" customHeight="1">
      <c r="A20" s="5" t="s">
        <v>13</v>
      </c>
      <c r="D20" s="15"/>
      <c r="E20" s="16"/>
      <c r="F20" s="6"/>
      <c r="G20" s="4"/>
      <c r="H20" s="6"/>
      <c r="I20" s="6">
        <v>-125</v>
      </c>
      <c r="J20" s="6">
        <f>-250*(1+J7)</f>
        <v>-256.25</v>
      </c>
      <c r="K20" s="6">
        <f t="shared" ref="K20:AP20" si="12">J20*(1+K7)</f>
        <v>-262.65625</v>
      </c>
      <c r="L20" s="6">
        <f t="shared" si="12"/>
        <v>-269.22265625</v>
      </c>
      <c r="M20" s="6">
        <f t="shared" si="12"/>
        <v>-275.95322265624998</v>
      </c>
      <c r="N20" s="6">
        <f t="shared" si="12"/>
        <v>-282.8520532226562</v>
      </c>
      <c r="O20" s="6">
        <f t="shared" si="12"/>
        <v>-289.92335455322257</v>
      </c>
      <c r="P20" s="6">
        <f t="shared" si="12"/>
        <v>-297.17143841705308</v>
      </c>
      <c r="Q20" s="6">
        <f t="shared" si="12"/>
        <v>-304.60072437747937</v>
      </c>
      <c r="R20" s="6">
        <f t="shared" si="12"/>
        <v>-312.21574248691633</v>
      </c>
      <c r="S20" s="6">
        <f t="shared" si="12"/>
        <v>-320.02113604908919</v>
      </c>
      <c r="T20" s="6">
        <f t="shared" si="12"/>
        <v>-328.02166445031639</v>
      </c>
      <c r="U20" s="6">
        <f t="shared" si="12"/>
        <v>-336.2222060615743</v>
      </c>
      <c r="V20" s="6">
        <f t="shared" si="12"/>
        <v>-344.62776121311362</v>
      </c>
      <c r="W20" s="6">
        <f t="shared" si="12"/>
        <v>-353.24345524344142</v>
      </c>
      <c r="X20" s="6">
        <f t="shared" si="12"/>
        <v>-362.0745416245274</v>
      </c>
      <c r="Y20" s="6">
        <f t="shared" si="12"/>
        <v>-371.12640516514057</v>
      </c>
      <c r="Z20" s="6">
        <f t="shared" si="12"/>
        <v>-380.40456529426905</v>
      </c>
      <c r="AA20" s="6">
        <f t="shared" si="12"/>
        <v>-389.91467942662575</v>
      </c>
      <c r="AB20" s="6">
        <f t="shared" si="12"/>
        <v>-399.66254641229136</v>
      </c>
      <c r="AC20" s="6">
        <f t="shared" si="12"/>
        <v>-409.6541100725986</v>
      </c>
      <c r="AD20" s="6">
        <f t="shared" si="12"/>
        <v>-419.89546282441353</v>
      </c>
      <c r="AE20" s="6">
        <f t="shared" si="12"/>
        <v>-430.3928493950238</v>
      </c>
      <c r="AF20" s="6">
        <f t="shared" si="12"/>
        <v>-441.15267062989938</v>
      </c>
      <c r="AG20" s="6">
        <f t="shared" si="12"/>
        <v>-452.1814873956468</v>
      </c>
      <c r="AH20" s="6">
        <f t="shared" si="12"/>
        <v>-463.4860245805379</v>
      </c>
      <c r="AI20" s="6">
        <f t="shared" si="12"/>
        <v>-475.07317519505131</v>
      </c>
      <c r="AJ20" s="6">
        <f t="shared" si="12"/>
        <v>-486.95000457492756</v>
      </c>
      <c r="AK20" s="6">
        <f t="shared" si="12"/>
        <v>-499.12375468930071</v>
      </c>
      <c r="AL20" s="6">
        <f t="shared" si="12"/>
        <v>-511.60184855653318</v>
      </c>
      <c r="AM20" s="6">
        <f t="shared" si="12"/>
        <v>-524.39189477044647</v>
      </c>
      <c r="AN20" s="6">
        <f t="shared" si="12"/>
        <v>-537.50169213970753</v>
      </c>
      <c r="AO20" s="6">
        <f t="shared" si="12"/>
        <v>-550.93923444320012</v>
      </c>
      <c r="AP20" s="6">
        <f t="shared" si="12"/>
        <v>-564.7127153042801</v>
      </c>
      <c r="AQ20" s="6">
        <f t="shared" ref="AQ20:BK20" si="13">AP20*(1+AQ7)</f>
        <v>-578.83053318688701</v>
      </c>
      <c r="AR20" s="6">
        <f t="shared" si="13"/>
        <v>-593.30129651655909</v>
      </c>
      <c r="AS20" s="6">
        <f t="shared" si="13"/>
        <v>-608.133828929473</v>
      </c>
      <c r="AT20" s="6">
        <f t="shared" si="13"/>
        <v>-623.33717465270979</v>
      </c>
      <c r="AU20" s="6">
        <f t="shared" si="13"/>
        <v>-638.92060401902745</v>
      </c>
      <c r="AV20" s="6">
        <f t="shared" si="13"/>
        <v>-654.89361911950311</v>
      </c>
      <c r="AW20" s="6">
        <f t="shared" si="13"/>
        <v>-671.26595959749068</v>
      </c>
      <c r="AX20" s="6">
        <f t="shared" si="13"/>
        <v>-688.04760858742793</v>
      </c>
      <c r="AY20" s="6">
        <f t="shared" si="13"/>
        <v>-705.24879880211358</v>
      </c>
      <c r="AZ20" s="6">
        <f t="shared" si="13"/>
        <v>-722.88001877216641</v>
      </c>
      <c r="BA20" s="6">
        <f t="shared" si="13"/>
        <v>-740.95201924147045</v>
      </c>
      <c r="BB20" s="6">
        <f t="shared" si="13"/>
        <v>-759.47581972250714</v>
      </c>
      <c r="BC20" s="6">
        <f t="shared" si="13"/>
        <v>-778.4627152155698</v>
      </c>
      <c r="BD20" s="6">
        <f t="shared" si="13"/>
        <v>-797.92428309595903</v>
      </c>
      <c r="BE20" s="6">
        <f t="shared" si="13"/>
        <v>-817.87239017335799</v>
      </c>
      <c r="BF20" s="6">
        <f t="shared" si="13"/>
        <v>-838.3191999276919</v>
      </c>
      <c r="BG20" s="6">
        <f t="shared" si="13"/>
        <v>-859.27717992588407</v>
      </c>
      <c r="BH20" s="6">
        <f t="shared" si="13"/>
        <v>-880.75910942403107</v>
      </c>
      <c r="BI20" s="6">
        <f t="shared" si="13"/>
        <v>-902.77808715963181</v>
      </c>
      <c r="BJ20" s="6">
        <f t="shared" si="13"/>
        <v>-925.34753933862248</v>
      </c>
      <c r="BK20" s="6">
        <f t="shared" si="13"/>
        <v>-948.48122782208793</v>
      </c>
    </row>
    <row r="21" spans="1:16384" ht="12.75" customHeight="1">
      <c r="A21" s="5"/>
      <c r="B21" s="5"/>
      <c r="C21" s="11"/>
      <c r="D21" s="11"/>
      <c r="E21" s="11"/>
      <c r="F21" s="4"/>
      <c r="G21" s="4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</row>
    <row r="22" spans="1:16384" ht="12.75" customHeight="1">
      <c r="A22" s="5" t="s">
        <v>9</v>
      </c>
      <c r="B22" s="5"/>
      <c r="C22" s="11"/>
      <c r="D22" s="11"/>
      <c r="E22" s="11"/>
      <c r="F22" s="4"/>
      <c r="G22" s="4"/>
      <c r="H22" s="4">
        <f>SUM(H17)+H19+H20</f>
        <v>3209.6000000000004</v>
      </c>
      <c r="I22" s="4">
        <f t="shared" ref="I22:AM22" si="14">SUM(I17)+I19+I20</f>
        <v>8711.4000000000015</v>
      </c>
      <c r="J22" s="4">
        <f>SUM(J17)+J19+J20</f>
        <v>11344.15</v>
      </c>
      <c r="K22" s="4">
        <f t="shared" si="14"/>
        <v>20361.59575</v>
      </c>
      <c r="L22" s="4">
        <f t="shared" si="14"/>
        <v>18890.261543749999</v>
      </c>
      <c r="M22" s="4">
        <f t="shared" si="14"/>
        <v>19362.518082343744</v>
      </c>
      <c r="N22" s="4">
        <f t="shared" si="14"/>
        <v>19846.581034402338</v>
      </c>
      <c r="O22" s="4">
        <f t="shared" si="14"/>
        <v>20342.745560262392</v>
      </c>
      <c r="P22" s="4">
        <f t="shared" si="14"/>
        <v>20851.314199268953</v>
      </c>
      <c r="Q22" s="4">
        <f t="shared" si="14"/>
        <v>21372.597054250669</v>
      </c>
      <c r="R22" s="4">
        <f t="shared" si="14"/>
        <v>21906.911980606943</v>
      </c>
      <c r="S22" s="4">
        <f t="shared" si="14"/>
        <v>22454.584780122106</v>
      </c>
      <c r="T22" s="4">
        <f t="shared" si="14"/>
        <v>23015.949399625159</v>
      </c>
      <c r="U22" s="4">
        <f t="shared" si="14"/>
        <v>23591.348134615782</v>
      </c>
      <c r="V22" s="4">
        <f t="shared" si="14"/>
        <v>24181.131837981178</v>
      </c>
      <c r="W22" s="4">
        <f t="shared" si="14"/>
        <v>24785.660133930698</v>
      </c>
      <c r="X22" s="4">
        <f t="shared" si="14"/>
        <v>25405.301637278968</v>
      </c>
      <c r="Y22" s="4">
        <f t="shared" si="14"/>
        <v>26040.43417821094</v>
      </c>
      <c r="Z22" s="4">
        <f t="shared" si="14"/>
        <v>26691.445032666212</v>
      </c>
      <c r="AA22" s="4">
        <f t="shared" si="14"/>
        <v>27358.731158482864</v>
      </c>
      <c r="AB22" s="4">
        <f t="shared" si="14"/>
        <v>28042.699437444935</v>
      </c>
      <c r="AC22" s="4">
        <f t="shared" si="14"/>
        <v>28743.766923381056</v>
      </c>
      <c r="AD22" s="4">
        <f t="shared" si="14"/>
        <v>29462.361096465585</v>
      </c>
      <c r="AE22" s="4">
        <f t="shared" si="14"/>
        <v>30198.920123877222</v>
      </c>
      <c r="AF22" s="4">
        <f t="shared" si="14"/>
        <v>30953.893126974148</v>
      </c>
      <c r="AG22" s="4">
        <f t="shared" si="14"/>
        <v>31727.740455148501</v>
      </c>
      <c r="AH22" s="4">
        <f t="shared" si="14"/>
        <v>32520.933966527213</v>
      </c>
      <c r="AI22" s="4">
        <f t="shared" si="14"/>
        <v>33333.957315690393</v>
      </c>
      <c r="AJ22" s="4">
        <f t="shared" si="14"/>
        <v>34167.306248582645</v>
      </c>
      <c r="AK22" s="4">
        <f t="shared" si="14"/>
        <v>35021.488904797217</v>
      </c>
      <c r="AL22" s="4">
        <f t="shared" si="14"/>
        <v>35897.026127417143</v>
      </c>
      <c r="AM22" s="4">
        <f t="shared" si="14"/>
        <v>36794.451780602569</v>
      </c>
      <c r="AN22" s="4">
        <f t="shared" ref="AN22:BK22" si="15">SUM(AN17)+AN19+AN20</f>
        <v>37714.313075117629</v>
      </c>
      <c r="AO22" s="4">
        <f t="shared" si="15"/>
        <v>38657.170901995567</v>
      </c>
      <c r="AP22" s="4">
        <f t="shared" si="15"/>
        <v>39623.600174545449</v>
      </c>
      <c r="AQ22" s="4">
        <f t="shared" si="15"/>
        <v>40614.190178909077</v>
      </c>
      <c r="AR22" s="4">
        <f t="shared" si="15"/>
        <v>41629.544933381803</v>
      </c>
      <c r="AS22" s="4">
        <f t="shared" si="15"/>
        <v>42670.283556716342</v>
      </c>
      <c r="AT22" s="4">
        <f t="shared" si="15"/>
        <v>43737.040645634253</v>
      </c>
      <c r="AU22" s="4">
        <f t="shared" si="15"/>
        <v>44830.466661775099</v>
      </c>
      <c r="AV22" s="4">
        <f t="shared" si="15"/>
        <v>45951.228328319477</v>
      </c>
      <c r="AW22" s="4">
        <f t="shared" si="15"/>
        <v>47100.009036527459</v>
      </c>
      <c r="AX22" s="4">
        <f t="shared" si="15"/>
        <v>48277.509262440653</v>
      </c>
      <c r="AY22" s="4">
        <f t="shared" si="15"/>
        <v>49484.446994001664</v>
      </c>
      <c r="AZ22" s="4">
        <f t="shared" si="15"/>
        <v>50721.558168851712</v>
      </c>
      <c r="BA22" s="4">
        <f t="shared" si="15"/>
        <v>51989.597123072999</v>
      </c>
      <c r="BB22" s="4">
        <f t="shared" si="15"/>
        <v>53289.337051149814</v>
      </c>
      <c r="BC22" s="4">
        <f t="shared" si="15"/>
        <v>54621.570477428562</v>
      </c>
      <c r="BD22" s="4">
        <f t="shared" si="15"/>
        <v>55987.10973936427</v>
      </c>
      <c r="BE22" s="4">
        <f t="shared" si="15"/>
        <v>57386.787482848362</v>
      </c>
      <c r="BF22" s="4">
        <f t="shared" si="15"/>
        <v>58821.45716991958</v>
      </c>
      <c r="BG22" s="4">
        <f t="shared" si="15"/>
        <v>60291.993599167559</v>
      </c>
      <c r="BH22" s="4">
        <f t="shared" si="15"/>
        <v>61799.293439146735</v>
      </c>
      <c r="BI22" s="4">
        <f t="shared" si="15"/>
        <v>63344.275775125403</v>
      </c>
      <c r="BJ22" s="4">
        <f t="shared" si="15"/>
        <v>64927.882669503546</v>
      </c>
      <c r="BK22" s="4">
        <f t="shared" si="15"/>
        <v>66551.07973624111</v>
      </c>
    </row>
    <row r="23" spans="1:16384" s="17" customFormat="1" ht="12.75" customHeight="1">
      <c r="A23" s="18"/>
      <c r="C23" s="20"/>
      <c r="D23" s="20"/>
      <c r="E23" s="20"/>
      <c r="F23" s="19"/>
      <c r="G23" s="19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</row>
    <row r="24" spans="1:16384" ht="12.75" customHeight="1">
      <c r="A24" s="5" t="s">
        <v>10</v>
      </c>
      <c r="B24" s="5"/>
      <c r="G24" s="6">
        <v>-17250.275000000001</v>
      </c>
      <c r="H24" s="6">
        <v>-112255</v>
      </c>
      <c r="I24" s="6">
        <v>-74524</v>
      </c>
      <c r="J24" s="6">
        <v>-92136</v>
      </c>
      <c r="K24" s="6">
        <v>-43064</v>
      </c>
    </row>
    <row r="25" spans="1:16384" ht="12.75" customHeight="1">
      <c r="A25" s="5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1:16384" s="18" customFormat="1" ht="12.75" customHeight="1">
      <c r="A26" s="5" t="s">
        <v>8</v>
      </c>
      <c r="B26" s="5"/>
      <c r="C26" s="5"/>
      <c r="D26" s="5"/>
      <c r="E26" s="5"/>
      <c r="F26" s="5"/>
      <c r="G26" s="7">
        <f>SUM(G22+G24)</f>
        <v>-17250.275000000001</v>
      </c>
      <c r="H26" s="7">
        <f>SUM(H22+H24)</f>
        <v>-109045.4</v>
      </c>
      <c r="I26" s="7">
        <f>SUM(I22+I24)</f>
        <v>-65812.600000000006</v>
      </c>
      <c r="J26" s="7">
        <f t="shared" ref="J26:AL26" si="16">SUM(J22+J24)</f>
        <v>-80791.850000000006</v>
      </c>
      <c r="K26" s="7">
        <f t="shared" si="16"/>
        <v>-22702.40425</v>
      </c>
      <c r="L26" s="7">
        <f t="shared" si="16"/>
        <v>18890.261543749999</v>
      </c>
      <c r="M26" s="7">
        <f t="shared" si="16"/>
        <v>19362.518082343744</v>
      </c>
      <c r="N26" s="7">
        <f t="shared" si="16"/>
        <v>19846.581034402338</v>
      </c>
      <c r="O26" s="7">
        <f t="shared" si="16"/>
        <v>20342.745560262392</v>
      </c>
      <c r="P26" s="7">
        <f t="shared" si="16"/>
        <v>20851.314199268953</v>
      </c>
      <c r="Q26" s="7">
        <f t="shared" si="16"/>
        <v>21372.597054250669</v>
      </c>
      <c r="R26" s="7">
        <f t="shared" si="16"/>
        <v>21906.911980606943</v>
      </c>
      <c r="S26" s="7">
        <f t="shared" si="16"/>
        <v>22454.584780122106</v>
      </c>
      <c r="T26" s="7">
        <f t="shared" si="16"/>
        <v>23015.949399625159</v>
      </c>
      <c r="U26" s="7">
        <f t="shared" si="16"/>
        <v>23591.348134615782</v>
      </c>
      <c r="V26" s="7">
        <f t="shared" si="16"/>
        <v>24181.131837981178</v>
      </c>
      <c r="W26" s="7">
        <f t="shared" si="16"/>
        <v>24785.660133930698</v>
      </c>
      <c r="X26" s="7">
        <f t="shared" si="16"/>
        <v>25405.301637278968</v>
      </c>
      <c r="Y26" s="7">
        <f t="shared" si="16"/>
        <v>26040.43417821094</v>
      </c>
      <c r="Z26" s="7">
        <f t="shared" si="16"/>
        <v>26691.445032666212</v>
      </c>
      <c r="AA26" s="7">
        <f t="shared" si="16"/>
        <v>27358.731158482864</v>
      </c>
      <c r="AB26" s="7">
        <f t="shared" si="16"/>
        <v>28042.699437444935</v>
      </c>
      <c r="AC26" s="7">
        <f t="shared" si="16"/>
        <v>28743.766923381056</v>
      </c>
      <c r="AD26" s="7">
        <f t="shared" si="16"/>
        <v>29462.361096465585</v>
      </c>
      <c r="AE26" s="7">
        <f t="shared" si="16"/>
        <v>30198.920123877222</v>
      </c>
      <c r="AF26" s="7">
        <f t="shared" si="16"/>
        <v>30953.893126974148</v>
      </c>
      <c r="AG26" s="7">
        <f t="shared" si="16"/>
        <v>31727.740455148501</v>
      </c>
      <c r="AH26" s="7">
        <f t="shared" si="16"/>
        <v>32520.933966527213</v>
      </c>
      <c r="AI26" s="7">
        <f t="shared" si="16"/>
        <v>33333.957315690393</v>
      </c>
      <c r="AJ26" s="7">
        <f t="shared" si="16"/>
        <v>34167.306248582645</v>
      </c>
      <c r="AK26" s="7">
        <f t="shared" si="16"/>
        <v>35021.488904797217</v>
      </c>
      <c r="AL26" s="7">
        <f t="shared" si="16"/>
        <v>35897.026127417143</v>
      </c>
      <c r="AM26" s="7">
        <f t="shared" ref="AM26:BK26" si="17">SUM(AM22+AM24)</f>
        <v>36794.451780602569</v>
      </c>
      <c r="AN26" s="7">
        <f t="shared" si="17"/>
        <v>37714.313075117629</v>
      </c>
      <c r="AO26" s="7">
        <f t="shared" si="17"/>
        <v>38657.170901995567</v>
      </c>
      <c r="AP26" s="7">
        <f t="shared" si="17"/>
        <v>39623.600174545449</v>
      </c>
      <c r="AQ26" s="7">
        <f t="shared" si="17"/>
        <v>40614.190178909077</v>
      </c>
      <c r="AR26" s="7">
        <f t="shared" si="17"/>
        <v>41629.544933381803</v>
      </c>
      <c r="AS26" s="7">
        <f t="shared" si="17"/>
        <v>42670.283556716342</v>
      </c>
      <c r="AT26" s="7">
        <f t="shared" si="17"/>
        <v>43737.040645634253</v>
      </c>
      <c r="AU26" s="7">
        <f t="shared" si="17"/>
        <v>44830.466661775099</v>
      </c>
      <c r="AV26" s="7">
        <f t="shared" si="17"/>
        <v>45951.228328319477</v>
      </c>
      <c r="AW26" s="7">
        <f t="shared" si="17"/>
        <v>47100.009036527459</v>
      </c>
      <c r="AX26" s="7">
        <f t="shared" si="17"/>
        <v>48277.509262440653</v>
      </c>
      <c r="AY26" s="7">
        <f t="shared" si="17"/>
        <v>49484.446994001664</v>
      </c>
      <c r="AZ26" s="7">
        <f t="shared" si="17"/>
        <v>50721.558168851712</v>
      </c>
      <c r="BA26" s="7">
        <f t="shared" si="17"/>
        <v>51989.597123072999</v>
      </c>
      <c r="BB26" s="7">
        <f t="shared" si="17"/>
        <v>53289.337051149814</v>
      </c>
      <c r="BC26" s="7">
        <f t="shared" si="17"/>
        <v>54621.570477428562</v>
      </c>
      <c r="BD26" s="7">
        <f t="shared" si="17"/>
        <v>55987.10973936427</v>
      </c>
      <c r="BE26" s="7">
        <f t="shared" si="17"/>
        <v>57386.787482848362</v>
      </c>
      <c r="BF26" s="7">
        <f t="shared" si="17"/>
        <v>58821.45716991958</v>
      </c>
      <c r="BG26" s="7">
        <f t="shared" si="17"/>
        <v>60291.993599167559</v>
      </c>
      <c r="BH26" s="7">
        <f t="shared" si="17"/>
        <v>61799.293439146735</v>
      </c>
      <c r="BI26" s="7">
        <f t="shared" si="17"/>
        <v>63344.275775125403</v>
      </c>
      <c r="BJ26" s="7">
        <f t="shared" si="17"/>
        <v>64927.882669503546</v>
      </c>
      <c r="BK26" s="7">
        <f t="shared" si="17"/>
        <v>66551.07973624111</v>
      </c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pans="1:16384">
      <c r="A27" s="14"/>
      <c r="B27" s="14"/>
      <c r="C27" s="12"/>
      <c r="D27" s="12"/>
      <c r="E27" s="12"/>
    </row>
    <row r="28" spans="1:16384">
      <c r="A28" s="1" t="s">
        <v>14</v>
      </c>
      <c r="B28" s="25">
        <f>NPV(7.22%,G26:BK26)</f>
        <v>13768.186062982028</v>
      </c>
      <c r="C28" s="12"/>
      <c r="D28" s="26"/>
      <c r="E28" s="12"/>
    </row>
    <row r="29" spans="1:16384">
      <c r="B29" s="25"/>
      <c r="C29" s="12"/>
      <c r="E29" s="12"/>
    </row>
    <row r="30" spans="1:16384">
      <c r="A30" s="5" t="s">
        <v>11</v>
      </c>
      <c r="B30" s="5"/>
    </row>
  </sheetData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5C7AFF0B40741A182BADA43FB1AE4" ma:contentTypeVersion="1" ma:contentTypeDescription="Create a new document." ma:contentTypeScope="" ma:versionID="2ec61212da21dcda61345242d772b850">
  <xsd:schema xmlns:xsd="http://www.w3.org/2001/XMLSchema" xmlns:p="http://schemas.microsoft.com/office/2006/metadata/properties" targetNamespace="http://schemas.microsoft.com/office/2006/metadata/properties" ma:root="true" ma:fieldsID="e675d33a5ca6ab4a0d2a1cae42a1d2a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E172026-7742-4931-AF6A-D4611D70E564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E41C94-EC3B-4E41-83F8-82C655BDA8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5B502E-2A11-428C-B19A-96655D61C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VNIE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Leung</dc:creator>
  <cp:lastModifiedBy>APA</cp:lastModifiedBy>
  <cp:lastPrinted>2016-12-13T04:43:04Z</cp:lastPrinted>
  <dcterms:created xsi:type="dcterms:W3CDTF">2010-12-15T02:55:31Z</dcterms:created>
  <dcterms:modified xsi:type="dcterms:W3CDTF">2017-01-02T21:35:54Z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0x010100AD95C7AFF0B40741A182BADA43FB1AE4</vt:lpwstr>
  </property>
</Properties>
</file>